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ink/ink1.xml" ContentType="application/inkml+xml"/>
  <Override PartName="/xl/ink/ink2.xml" ContentType="application/inkml+xml"/>
  <Override PartName="/xl/ink/ink3.xml" ContentType="application/inkml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ink/ink17.xml" ContentType="application/inkml+xml"/>
  <Override PartName="/xl/ink/ink18.xml" ContentType="application/inkml+xml"/>
  <Override PartName="/xl/ink/ink19.xml" ContentType="application/inkml+xml"/>
  <Override PartName="/xl/ink/ink20.xml" ContentType="application/inkml+xml"/>
  <Override PartName="/xl/ink/ink21.xml" ContentType="application/inkml+xml"/>
  <Override PartName="/xl/ink/ink22.xml" ContentType="application/inkml+xml"/>
  <Override PartName="/xl/ink/ink23.xml" ContentType="application/inkml+xml"/>
  <Override PartName="/xl/ink/ink24.xml" ContentType="application/inkml+xml"/>
  <Override PartName="/xl/ink/ink25.xml" ContentType="application/inkml+xml"/>
  <Override PartName="/xl/ink/ink26.xml" ContentType="application/inkml+xml"/>
  <Override PartName="/xl/ink/ink27.xml" ContentType="application/inkml+xml"/>
  <Override PartName="/xl/ink/ink28.xml" ContentType="application/inkml+xml"/>
  <Override PartName="/xl/ink/ink29.xml" ContentType="application/inkml+xml"/>
  <Override PartName="/xl/ink/ink30.xml" ContentType="application/inkml+xml"/>
  <Override PartName="/xl/ink/ink31.xml" ContentType="application/inkml+xml"/>
  <Override PartName="/xl/ink/ink32.xml" ContentType="application/inkml+xml"/>
  <Override PartName="/xl/ink/ink33.xml" ContentType="application/inkml+xml"/>
  <Override PartName="/xl/ink/ink34.xml" ContentType="application/inkml+xml"/>
  <Override PartName="/xl/ink/ink35.xml" ContentType="application/inkml+xml"/>
  <Override PartName="/xl/ink/ink36.xml" ContentType="application/inkml+xml"/>
  <Override PartName="/xl/ink/ink37.xml" ContentType="application/inkml+xml"/>
  <Override PartName="/xl/ink/ink38.xml" ContentType="application/inkml+xml"/>
  <Override PartName="/xl/ink/ink39.xml" ContentType="application/inkml+xml"/>
  <Override PartName="/xl/ink/ink40.xml" ContentType="application/inkml+xml"/>
  <Override PartName="/xl/ink/ink41.xml" ContentType="application/inkml+xml"/>
  <Override PartName="/xl/ink/ink42.xml" ContentType="application/inkml+xml"/>
  <Override PartName="/xl/ink/ink43.xml" ContentType="application/inkml+xml"/>
  <Override PartName="/xl/ink/ink44.xml" ContentType="application/inkml+xml"/>
  <Override PartName="/xl/ink/ink45.xml" ContentType="application/inkml+xml"/>
  <Override PartName="/xl/ink/ink46.xml" ContentType="application/inkml+xml"/>
  <Override PartName="/xl/ink/ink47.xml" ContentType="application/inkml+xml"/>
  <Override PartName="/xl/ink/ink48.xml" ContentType="application/inkml+xml"/>
  <Override PartName="/xl/ink/ink49.xml" ContentType="application/inkml+xml"/>
  <Override PartName="/xl/ink/ink50.xml" ContentType="application/inkml+xml"/>
  <Override PartName="/xl/ink/ink51.xml" ContentType="application/inkml+xml"/>
  <Override PartName="/xl/ink/ink52.xml" ContentType="application/inkml+xml"/>
  <Override PartName="/xl/ink/ink53.xml" ContentType="application/inkml+xml"/>
  <Override PartName="/xl/ink/ink54.xml" ContentType="application/inkml+xml"/>
  <Override PartName="/xl/drawings/drawing8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9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0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ink/ink55.xml" ContentType="application/inkml+xml"/>
  <Override PartName="/xl/ink/ink56.xml" ContentType="application/inkml+xml"/>
  <Override PartName="/xl/ink/ink57.xml" ContentType="application/inkml+xml"/>
  <Override PartName="/xl/ink/ink58.xml" ContentType="application/inkml+xml"/>
  <Override PartName="/xl/ink/ink59.xml" ContentType="application/inkml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ink/ink60.xml" ContentType="application/inkml+xml"/>
  <Override PartName="/xl/ink/ink61.xml" ContentType="application/inkml+xml"/>
  <Override PartName="/xl/ink/ink62.xml" ContentType="application/inkml+xml"/>
  <Override PartName="/xl/ink/ink63.xml" ContentType="application/inkml+xml"/>
  <Override PartName="/xl/ink/ink64.xml" ContentType="application/inkml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2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ink/ink65.xml" ContentType="application/inkml+xml"/>
  <Override PartName="/xl/ink/ink66.xml" ContentType="application/inkml+xml"/>
  <Override PartName="/xl/ink/ink67.xml" ContentType="application/inkml+xml"/>
  <Override PartName="/xl/ink/ink68.xml" ContentType="application/inkml+xml"/>
  <Override PartName="/xl/ink/ink69.xml" ContentType="application/inkml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7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8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9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0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3.xml" ContentType="application/vnd.openxmlformats-officedocument.drawing+xml"/>
  <Override PartName="/xl/charts/chart31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2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3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4.xml" ContentType="application/vnd.openxmlformats-officedocument.drawing+xml"/>
  <Override PartName="/xl/charts/chart34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5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6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15.xml" ContentType="application/vnd.openxmlformats-officedocument.drawing+xml"/>
  <Override PartName="/xl/charts/chart37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57c4830996b3d29/Studia/Melprop/RamP/RamP_analitical_computations/"/>
    </mc:Choice>
  </mc:AlternateContent>
  <xr:revisionPtr revIDLastSave="9" documentId="13_ncr:1_{CAC430EC-0B65-4FEA-B1F7-7FE08D3AC3D1}" xr6:coauthVersionLast="47" xr6:coauthVersionMax="47" xr10:uidLastSave="{1A9AD7D7-4B9C-4809-8116-BC753F1AA49E}"/>
  <bookViews>
    <workbookView xWindow="-108" yWindow="-108" windowWidth="23256" windowHeight="12576" firstSheet="9" activeTab="11" xr2:uid="{E4C51DA0-7DA8-45AE-9D89-236FB0A031FC}"/>
  </bookViews>
  <sheets>
    <sheet name="Sheet1" sheetId="1" r:id="rId1"/>
    <sheet name="Pump" sheetId="2" r:id="rId2"/>
    <sheet name="fin flutter" sheetId="14" r:id="rId3"/>
    <sheet name="injector" sheetId="3" r:id="rId4"/>
    <sheet name="Fuel_heating" sheetId="9" r:id="rId5"/>
    <sheet name="booster " sheetId="4" r:id="rId6"/>
    <sheet name="Flame holder" sheetId="5" r:id="rId7"/>
    <sheet name="PRD-80" sheetId="6" r:id="rId8"/>
    <sheet name="PRD-240" sheetId="7" r:id="rId9"/>
    <sheet name="booster test" sheetId="8" r:id="rId10"/>
    <sheet name="booster test at angle" sheetId="11" r:id="rId11"/>
    <sheet name="booster test at angle with ramj" sheetId="18" r:id="rId12"/>
    <sheet name="cone ejection" sheetId="12" r:id="rId13"/>
    <sheet name="parachute" sheetId="10" r:id="rId14"/>
    <sheet name="Parachute test" sheetId="17" r:id="rId1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M8" i="18" l="1"/>
  <c r="AM7" i="18"/>
  <c r="AM6" i="18"/>
  <c r="AM5" i="18"/>
  <c r="AM4" i="18"/>
  <c r="D1099" i="18" l="1"/>
  <c r="D1100" i="18"/>
  <c r="D1101" i="18" s="1"/>
  <c r="D1102" i="18" s="1"/>
  <c r="D1103" i="18"/>
  <c r="D1104" i="18" s="1"/>
  <c r="D1105" i="18" s="1"/>
  <c r="D1106" i="18" s="1"/>
  <c r="D1107" i="18" s="1"/>
  <c r="D1108" i="18" s="1"/>
  <c r="D1109" i="18" s="1"/>
  <c r="D1110" i="18" s="1"/>
  <c r="D1111" i="18" s="1"/>
  <c r="D1112" i="18" s="1"/>
  <c r="D1113" i="18" s="1"/>
  <c r="D1114" i="18" s="1"/>
  <c r="D1115" i="18" s="1"/>
  <c r="D1116" i="18" s="1"/>
  <c r="D1117" i="18" s="1"/>
  <c r="D1118" i="18" s="1"/>
  <c r="D1119" i="18" s="1"/>
  <c r="D1120" i="18" s="1"/>
  <c r="D1121" i="18" s="1"/>
  <c r="D1122" i="18" s="1"/>
  <c r="D1067" i="18"/>
  <c r="D1068" i="18" s="1"/>
  <c r="D1069" i="18"/>
  <c r="D1070" i="18" s="1"/>
  <c r="D1071" i="18"/>
  <c r="D1072" i="18" s="1"/>
  <c r="D1073" i="18" s="1"/>
  <c r="D1074" i="18" s="1"/>
  <c r="D1075" i="18" s="1"/>
  <c r="D1076" i="18" s="1"/>
  <c r="D1077" i="18" s="1"/>
  <c r="D1078" i="18" s="1"/>
  <c r="D1079" i="18" s="1"/>
  <c r="D1080" i="18" s="1"/>
  <c r="D1081" i="18" s="1"/>
  <c r="D1082" i="18" s="1"/>
  <c r="D1083" i="18" s="1"/>
  <c r="D1084" i="18" s="1"/>
  <c r="D1085" i="18" s="1"/>
  <c r="D1086" i="18" s="1"/>
  <c r="D1087" i="18" s="1"/>
  <c r="D1088" i="18" s="1"/>
  <c r="D1089" i="18" s="1"/>
  <c r="D1090" i="18" s="1"/>
  <c r="D1091" i="18" s="1"/>
  <c r="D1092" i="18" s="1"/>
  <c r="D1093" i="18" s="1"/>
  <c r="D1094" i="18" s="1"/>
  <c r="D1095" i="18" s="1"/>
  <c r="D1096" i="18" s="1"/>
  <c r="D1097" i="18" s="1"/>
  <c r="D1098" i="18" s="1"/>
  <c r="D1001" i="18"/>
  <c r="D1002" i="18"/>
  <c r="D1003" i="18" s="1"/>
  <c r="D1004" i="18" s="1"/>
  <c r="D1005" i="18" s="1"/>
  <c r="D1006" i="18" s="1"/>
  <c r="D1007" i="18" s="1"/>
  <c r="D1008" i="18" s="1"/>
  <c r="D1009" i="18" s="1"/>
  <c r="D1010" i="18" s="1"/>
  <c r="D1011" i="18" s="1"/>
  <c r="D1012" i="18" s="1"/>
  <c r="D1013" i="18" s="1"/>
  <c r="D1014" i="18" s="1"/>
  <c r="D1015" i="18" s="1"/>
  <c r="D1016" i="18" s="1"/>
  <c r="D1017" i="18" s="1"/>
  <c r="D1018" i="18" s="1"/>
  <c r="D1019" i="18" s="1"/>
  <c r="D1020" i="18" s="1"/>
  <c r="D1021" i="18" s="1"/>
  <c r="D1022" i="18" s="1"/>
  <c r="D1023" i="18" s="1"/>
  <c r="D1024" i="18" s="1"/>
  <c r="D1025" i="18" s="1"/>
  <c r="D1026" i="18" s="1"/>
  <c r="D1027" i="18" s="1"/>
  <c r="D1028" i="18" s="1"/>
  <c r="D1029" i="18" s="1"/>
  <c r="D1030" i="18" s="1"/>
  <c r="D1031" i="18" s="1"/>
  <c r="D1032" i="18" s="1"/>
  <c r="D1033" i="18" s="1"/>
  <c r="D1034" i="18" s="1"/>
  <c r="D1035" i="18" s="1"/>
  <c r="D1036" i="18" s="1"/>
  <c r="D1037" i="18" s="1"/>
  <c r="D1038" i="18" s="1"/>
  <c r="D1039" i="18" s="1"/>
  <c r="D1040" i="18" s="1"/>
  <c r="D1041" i="18" s="1"/>
  <c r="D1042" i="18" s="1"/>
  <c r="D1043" i="18" s="1"/>
  <c r="D1044" i="18" s="1"/>
  <c r="D1045" i="18" s="1"/>
  <c r="D1046" i="18" s="1"/>
  <c r="D1047" i="18" s="1"/>
  <c r="D1048" i="18" s="1"/>
  <c r="D1049" i="18" s="1"/>
  <c r="D1050" i="18" s="1"/>
  <c r="D1051" i="18" s="1"/>
  <c r="D1052" i="18" s="1"/>
  <c r="D1053" i="18" s="1"/>
  <c r="D1054" i="18" s="1"/>
  <c r="D1055" i="18" s="1"/>
  <c r="D1056" i="18" s="1"/>
  <c r="D1057" i="18" s="1"/>
  <c r="D1058" i="18" s="1"/>
  <c r="D1059" i="18" s="1"/>
  <c r="D1060" i="18" s="1"/>
  <c r="D1061" i="18" s="1"/>
  <c r="D1062" i="18" s="1"/>
  <c r="D1063" i="18" s="1"/>
  <c r="D1064" i="18" s="1"/>
  <c r="D1065" i="18" s="1"/>
  <c r="D1066" i="18" s="1"/>
  <c r="D957" i="18"/>
  <c r="D958" i="18"/>
  <c r="D959" i="18"/>
  <c r="D960" i="18" s="1"/>
  <c r="D961" i="18" s="1"/>
  <c r="D962" i="18" s="1"/>
  <c r="D963" i="18" s="1"/>
  <c r="D964" i="18" s="1"/>
  <c r="D965" i="18" s="1"/>
  <c r="D966" i="18" s="1"/>
  <c r="D967" i="18" s="1"/>
  <c r="D968" i="18" s="1"/>
  <c r="D969" i="18" s="1"/>
  <c r="D970" i="18" s="1"/>
  <c r="D971" i="18" s="1"/>
  <c r="D972" i="18" s="1"/>
  <c r="D973" i="18" s="1"/>
  <c r="D974" i="18" s="1"/>
  <c r="D975" i="18" s="1"/>
  <c r="D976" i="18" s="1"/>
  <c r="D977" i="18" s="1"/>
  <c r="D978" i="18" s="1"/>
  <c r="D979" i="18" s="1"/>
  <c r="D980" i="18" s="1"/>
  <c r="D981" i="18" s="1"/>
  <c r="D982" i="18" s="1"/>
  <c r="D983" i="18" s="1"/>
  <c r="D984" i="18" s="1"/>
  <c r="D985" i="18" s="1"/>
  <c r="D986" i="18" s="1"/>
  <c r="D987" i="18" s="1"/>
  <c r="D988" i="18" s="1"/>
  <c r="D989" i="18" s="1"/>
  <c r="D990" i="18" s="1"/>
  <c r="D991" i="18" s="1"/>
  <c r="D992" i="18" s="1"/>
  <c r="D993" i="18" s="1"/>
  <c r="D994" i="18" s="1"/>
  <c r="D995" i="18" s="1"/>
  <c r="D996" i="18" s="1"/>
  <c r="D997" i="18" s="1"/>
  <c r="D998" i="18" s="1"/>
  <c r="D999" i="18" s="1"/>
  <c r="D1000" i="18" s="1"/>
  <c r="D912" i="18"/>
  <c r="D913" i="18"/>
  <c r="D914" i="18"/>
  <c r="D915" i="18" s="1"/>
  <c r="D916" i="18" s="1"/>
  <c r="D917" i="18" s="1"/>
  <c r="D918" i="18" s="1"/>
  <c r="D919" i="18"/>
  <c r="D920" i="18" s="1"/>
  <c r="D921" i="18" s="1"/>
  <c r="D922" i="18" s="1"/>
  <c r="D923" i="18" s="1"/>
  <c r="D924" i="18" s="1"/>
  <c r="D925" i="18" s="1"/>
  <c r="D926" i="18" s="1"/>
  <c r="D927" i="18" s="1"/>
  <c r="D928" i="18" s="1"/>
  <c r="D929" i="18" s="1"/>
  <c r="D930" i="18" s="1"/>
  <c r="D931" i="18" s="1"/>
  <c r="D932" i="18" s="1"/>
  <c r="D933" i="18" s="1"/>
  <c r="D934" i="18" s="1"/>
  <c r="D935" i="18" s="1"/>
  <c r="D936" i="18" s="1"/>
  <c r="D937" i="18" s="1"/>
  <c r="D938" i="18" s="1"/>
  <c r="D939" i="18" s="1"/>
  <c r="D940" i="18" s="1"/>
  <c r="D941" i="18" s="1"/>
  <c r="D942" i="18" s="1"/>
  <c r="D943" i="18" s="1"/>
  <c r="D944" i="18" s="1"/>
  <c r="D945" i="18" s="1"/>
  <c r="D946" i="18" s="1"/>
  <c r="D947" i="18" s="1"/>
  <c r="D948" i="18" s="1"/>
  <c r="D949" i="18" s="1"/>
  <c r="D950" i="18" s="1"/>
  <c r="D951" i="18" s="1"/>
  <c r="D952" i="18" s="1"/>
  <c r="D953" i="18" s="1"/>
  <c r="D954" i="18" s="1"/>
  <c r="D955" i="18" s="1"/>
  <c r="D956" i="18" s="1"/>
  <c r="D893" i="18"/>
  <c r="D894" i="18" s="1"/>
  <c r="D895" i="18" s="1"/>
  <c r="D896" i="18" s="1"/>
  <c r="D897" i="18" s="1"/>
  <c r="D898" i="18" s="1"/>
  <c r="D899" i="18" s="1"/>
  <c r="D900" i="18" s="1"/>
  <c r="D901" i="18" s="1"/>
  <c r="D902" i="18" s="1"/>
  <c r="D903" i="18" s="1"/>
  <c r="D904" i="18" s="1"/>
  <c r="D905" i="18" s="1"/>
  <c r="D906" i="18" s="1"/>
  <c r="D907" i="18" s="1"/>
  <c r="D908" i="18" s="1"/>
  <c r="D909" i="18" s="1"/>
  <c r="D910" i="18" s="1"/>
  <c r="D911" i="18" s="1"/>
  <c r="D814" i="18"/>
  <c r="D815" i="18"/>
  <c r="D816" i="18"/>
  <c r="D817" i="18" s="1"/>
  <c r="D818" i="18" s="1"/>
  <c r="D819" i="18" s="1"/>
  <c r="D820" i="18" s="1"/>
  <c r="D821" i="18" s="1"/>
  <c r="D822" i="18"/>
  <c r="D823" i="18" s="1"/>
  <c r="D824" i="18" s="1"/>
  <c r="D825" i="18" s="1"/>
  <c r="D826" i="18" s="1"/>
  <c r="D827" i="18" s="1"/>
  <c r="D828" i="18" s="1"/>
  <c r="D829" i="18" s="1"/>
  <c r="D830" i="18" s="1"/>
  <c r="D831" i="18" s="1"/>
  <c r="D832" i="18" s="1"/>
  <c r="D833" i="18" s="1"/>
  <c r="D834" i="18" s="1"/>
  <c r="D835" i="18" s="1"/>
  <c r="D836" i="18" s="1"/>
  <c r="D837" i="18" s="1"/>
  <c r="D838" i="18" s="1"/>
  <c r="D839" i="18" s="1"/>
  <c r="D840" i="18" s="1"/>
  <c r="D841" i="18" s="1"/>
  <c r="D842" i="18" s="1"/>
  <c r="D843" i="18" s="1"/>
  <c r="D844" i="18" s="1"/>
  <c r="D845" i="18" s="1"/>
  <c r="D846" i="18" s="1"/>
  <c r="D847" i="18" s="1"/>
  <c r="D848" i="18" s="1"/>
  <c r="D849" i="18" s="1"/>
  <c r="D850" i="18" s="1"/>
  <c r="D851" i="18" s="1"/>
  <c r="D852" i="18" s="1"/>
  <c r="D853" i="18" s="1"/>
  <c r="D854" i="18" s="1"/>
  <c r="D855" i="18" s="1"/>
  <c r="D856" i="18" s="1"/>
  <c r="D857" i="18" s="1"/>
  <c r="D858" i="18" s="1"/>
  <c r="D859" i="18" s="1"/>
  <c r="D860" i="18" s="1"/>
  <c r="D861" i="18" s="1"/>
  <c r="D862" i="18" s="1"/>
  <c r="D863" i="18" s="1"/>
  <c r="D864" i="18" s="1"/>
  <c r="D865" i="18" s="1"/>
  <c r="D866" i="18" s="1"/>
  <c r="D867" i="18" s="1"/>
  <c r="D868" i="18" s="1"/>
  <c r="D869" i="18" s="1"/>
  <c r="D870" i="18" s="1"/>
  <c r="D871" i="18" s="1"/>
  <c r="D872" i="18" s="1"/>
  <c r="D873" i="18" s="1"/>
  <c r="D874" i="18" s="1"/>
  <c r="D875" i="18" s="1"/>
  <c r="D876" i="18" s="1"/>
  <c r="D877" i="18" s="1"/>
  <c r="D878" i="18" s="1"/>
  <c r="D879" i="18" s="1"/>
  <c r="D880" i="18" s="1"/>
  <c r="D881" i="18" s="1"/>
  <c r="D882" i="18" s="1"/>
  <c r="D883" i="18" s="1"/>
  <c r="D884" i="18" s="1"/>
  <c r="D885" i="18" s="1"/>
  <c r="D886" i="18" s="1"/>
  <c r="D887" i="18" s="1"/>
  <c r="D888" i="18" s="1"/>
  <c r="D889" i="18" s="1"/>
  <c r="D890" i="18" s="1"/>
  <c r="D891" i="18" s="1"/>
  <c r="D892" i="18" s="1"/>
  <c r="D777" i="18"/>
  <c r="D778" i="18"/>
  <c r="D779" i="18"/>
  <c r="D780" i="18" s="1"/>
  <c r="D781" i="18" s="1"/>
  <c r="D782" i="18" s="1"/>
  <c r="D783" i="18" s="1"/>
  <c r="D784" i="18" s="1"/>
  <c r="D785" i="18" s="1"/>
  <c r="D786" i="18" s="1"/>
  <c r="D787" i="18" s="1"/>
  <c r="D788" i="18" s="1"/>
  <c r="D789" i="18" s="1"/>
  <c r="D790" i="18" s="1"/>
  <c r="D791" i="18" s="1"/>
  <c r="D792" i="18" s="1"/>
  <c r="D793" i="18" s="1"/>
  <c r="D794" i="18" s="1"/>
  <c r="D795" i="18" s="1"/>
  <c r="D796" i="18" s="1"/>
  <c r="D797" i="18" s="1"/>
  <c r="D798" i="18" s="1"/>
  <c r="D799" i="18" s="1"/>
  <c r="D800" i="18" s="1"/>
  <c r="D801" i="18" s="1"/>
  <c r="D802" i="18" s="1"/>
  <c r="D803" i="18" s="1"/>
  <c r="D804" i="18" s="1"/>
  <c r="D805" i="18" s="1"/>
  <c r="D806" i="18" s="1"/>
  <c r="D807" i="18" s="1"/>
  <c r="D808" i="18" s="1"/>
  <c r="D809" i="18" s="1"/>
  <c r="D810" i="18" s="1"/>
  <c r="D811" i="18" s="1"/>
  <c r="D812" i="18" s="1"/>
  <c r="D813" i="18" s="1"/>
  <c r="D685" i="18"/>
  <c r="D686" i="18"/>
  <c r="D687" i="18" s="1"/>
  <c r="D688" i="18" s="1"/>
  <c r="D689" i="18"/>
  <c r="D690" i="18" s="1"/>
  <c r="D691" i="18" s="1"/>
  <c r="D692" i="18" s="1"/>
  <c r="D693" i="18" s="1"/>
  <c r="D694" i="18" s="1"/>
  <c r="D695" i="18" s="1"/>
  <c r="D696" i="18" s="1"/>
  <c r="D697" i="18" s="1"/>
  <c r="D698" i="18" s="1"/>
  <c r="D699" i="18" s="1"/>
  <c r="D700" i="18" s="1"/>
  <c r="D701" i="18" s="1"/>
  <c r="D702" i="18" s="1"/>
  <c r="D703" i="18" s="1"/>
  <c r="D704" i="18" s="1"/>
  <c r="D705" i="18" s="1"/>
  <c r="D706" i="18" s="1"/>
  <c r="D707" i="18" s="1"/>
  <c r="D708" i="18" s="1"/>
  <c r="D709" i="18" s="1"/>
  <c r="D710" i="18" s="1"/>
  <c r="D711" i="18" s="1"/>
  <c r="D712" i="18" s="1"/>
  <c r="D713" i="18" s="1"/>
  <c r="D714" i="18" s="1"/>
  <c r="D715" i="18" s="1"/>
  <c r="D716" i="18" s="1"/>
  <c r="D717" i="18" s="1"/>
  <c r="D718" i="18" s="1"/>
  <c r="D719" i="18" s="1"/>
  <c r="D720" i="18" s="1"/>
  <c r="D721" i="18" s="1"/>
  <c r="D722" i="18" s="1"/>
  <c r="D723" i="18" s="1"/>
  <c r="D724" i="18" s="1"/>
  <c r="D725" i="18" s="1"/>
  <c r="D726" i="18" s="1"/>
  <c r="D727" i="18" s="1"/>
  <c r="D728" i="18" s="1"/>
  <c r="D729" i="18" s="1"/>
  <c r="D730" i="18" s="1"/>
  <c r="D731" i="18" s="1"/>
  <c r="D732" i="18" s="1"/>
  <c r="D733" i="18" s="1"/>
  <c r="D734" i="18" s="1"/>
  <c r="D735" i="18" s="1"/>
  <c r="D736" i="18" s="1"/>
  <c r="D737" i="18" s="1"/>
  <c r="D738" i="18" s="1"/>
  <c r="D739" i="18" s="1"/>
  <c r="D740" i="18" s="1"/>
  <c r="D741" i="18" s="1"/>
  <c r="D742" i="18" s="1"/>
  <c r="D743" i="18" s="1"/>
  <c r="D744" i="18" s="1"/>
  <c r="D745" i="18" s="1"/>
  <c r="D746" i="18" s="1"/>
  <c r="D747" i="18" s="1"/>
  <c r="D748" i="18" s="1"/>
  <c r="D749" i="18" s="1"/>
  <c r="D750" i="18" s="1"/>
  <c r="D751" i="18" s="1"/>
  <c r="D752" i="18" s="1"/>
  <c r="D753" i="18" s="1"/>
  <c r="D754" i="18" s="1"/>
  <c r="D755" i="18" s="1"/>
  <c r="D756" i="18" s="1"/>
  <c r="D757" i="18" s="1"/>
  <c r="D758" i="18" s="1"/>
  <c r="D759" i="18" s="1"/>
  <c r="D760" i="18" s="1"/>
  <c r="D761" i="18" s="1"/>
  <c r="D762" i="18" s="1"/>
  <c r="D763" i="18" s="1"/>
  <c r="D764" i="18" s="1"/>
  <c r="D765" i="18" s="1"/>
  <c r="D766" i="18" s="1"/>
  <c r="D767" i="18" s="1"/>
  <c r="D768" i="18" s="1"/>
  <c r="D769" i="18" s="1"/>
  <c r="D770" i="18" s="1"/>
  <c r="D771" i="18" s="1"/>
  <c r="D772" i="18" s="1"/>
  <c r="D773" i="18" s="1"/>
  <c r="D774" i="18" s="1"/>
  <c r="D775" i="18" s="1"/>
  <c r="D776" i="18" s="1"/>
  <c r="D612" i="18"/>
  <c r="D613" i="18"/>
  <c r="D614" i="18"/>
  <c r="D615" i="18" s="1"/>
  <c r="D616" i="18"/>
  <c r="D617" i="18" s="1"/>
  <c r="D618" i="18" s="1"/>
  <c r="D619" i="18" s="1"/>
  <c r="D620" i="18" s="1"/>
  <c r="D621" i="18" s="1"/>
  <c r="D622" i="18" s="1"/>
  <c r="D623" i="18" s="1"/>
  <c r="D624" i="18" s="1"/>
  <c r="D625" i="18" s="1"/>
  <c r="D626" i="18" s="1"/>
  <c r="D627" i="18" s="1"/>
  <c r="D628" i="18" s="1"/>
  <c r="D629" i="18" s="1"/>
  <c r="D630" i="18" s="1"/>
  <c r="D631" i="18" s="1"/>
  <c r="D632" i="18" s="1"/>
  <c r="D633" i="18" s="1"/>
  <c r="D634" i="18" s="1"/>
  <c r="D635" i="18" s="1"/>
  <c r="D636" i="18" s="1"/>
  <c r="D637" i="18" s="1"/>
  <c r="D638" i="18" s="1"/>
  <c r="D639" i="18" s="1"/>
  <c r="D640" i="18" s="1"/>
  <c r="D641" i="18" s="1"/>
  <c r="D642" i="18" s="1"/>
  <c r="D643" i="18" s="1"/>
  <c r="D644" i="18" s="1"/>
  <c r="D645" i="18" s="1"/>
  <c r="D646" i="18" s="1"/>
  <c r="D647" i="18" s="1"/>
  <c r="D648" i="18" s="1"/>
  <c r="D649" i="18" s="1"/>
  <c r="D650" i="18" s="1"/>
  <c r="D651" i="18" s="1"/>
  <c r="D652" i="18" s="1"/>
  <c r="D653" i="18" s="1"/>
  <c r="D654" i="18" s="1"/>
  <c r="D655" i="18" s="1"/>
  <c r="D656" i="18" s="1"/>
  <c r="D657" i="18" s="1"/>
  <c r="D658" i="18" s="1"/>
  <c r="D659" i="18" s="1"/>
  <c r="D660" i="18" s="1"/>
  <c r="D661" i="18" s="1"/>
  <c r="D662" i="18" s="1"/>
  <c r="D663" i="18" s="1"/>
  <c r="D664" i="18" s="1"/>
  <c r="D665" i="18" s="1"/>
  <c r="D666" i="18" s="1"/>
  <c r="D667" i="18" s="1"/>
  <c r="D668" i="18" s="1"/>
  <c r="D669" i="18" s="1"/>
  <c r="D670" i="18" s="1"/>
  <c r="D671" i="18" s="1"/>
  <c r="D672" i="18" s="1"/>
  <c r="D673" i="18" s="1"/>
  <c r="D674" i="18" s="1"/>
  <c r="D675" i="18" s="1"/>
  <c r="D676" i="18" s="1"/>
  <c r="D677" i="18" s="1"/>
  <c r="D678" i="18" s="1"/>
  <c r="D679" i="18" s="1"/>
  <c r="D680" i="18" s="1"/>
  <c r="D681" i="18" s="1"/>
  <c r="D682" i="18" s="1"/>
  <c r="D683" i="18" s="1"/>
  <c r="D684" i="18" s="1"/>
  <c r="D392" i="18"/>
  <c r="D393" i="18"/>
  <c r="D394" i="18" s="1"/>
  <c r="D395" i="18" s="1"/>
  <c r="D396" i="18" s="1"/>
  <c r="D397" i="18" s="1"/>
  <c r="D398" i="18" s="1"/>
  <c r="D399" i="18" s="1"/>
  <c r="D400" i="18" s="1"/>
  <c r="D401" i="18" s="1"/>
  <c r="D402" i="18" s="1"/>
  <c r="D403" i="18" s="1"/>
  <c r="D404" i="18" s="1"/>
  <c r="D405" i="18" s="1"/>
  <c r="D406" i="18" s="1"/>
  <c r="D407" i="18" s="1"/>
  <c r="D408" i="18" s="1"/>
  <c r="D409" i="18" s="1"/>
  <c r="D410" i="18" s="1"/>
  <c r="D411" i="18"/>
  <c r="D412" i="18" s="1"/>
  <c r="D413" i="18" s="1"/>
  <c r="D414" i="18" s="1"/>
  <c r="D415" i="18" s="1"/>
  <c r="D416" i="18" s="1"/>
  <c r="D417" i="18" s="1"/>
  <c r="D418" i="18" s="1"/>
  <c r="D419" i="18" s="1"/>
  <c r="D420" i="18" s="1"/>
  <c r="D421" i="18" s="1"/>
  <c r="D422" i="18" s="1"/>
  <c r="D423" i="18" s="1"/>
  <c r="D424" i="18" s="1"/>
  <c r="D425" i="18" s="1"/>
  <c r="D426" i="18" s="1"/>
  <c r="D427" i="18" s="1"/>
  <c r="D428" i="18" s="1"/>
  <c r="D429" i="18" s="1"/>
  <c r="D430" i="18" s="1"/>
  <c r="D431" i="18" s="1"/>
  <c r="D432" i="18" s="1"/>
  <c r="D433" i="18" s="1"/>
  <c r="D434" i="18" s="1"/>
  <c r="D435" i="18"/>
  <c r="D436" i="18" s="1"/>
  <c r="D437" i="18" s="1"/>
  <c r="D438" i="18" s="1"/>
  <c r="D439" i="18" s="1"/>
  <c r="D440" i="18" s="1"/>
  <c r="D441" i="18" s="1"/>
  <c r="D442" i="18" s="1"/>
  <c r="D443" i="18" s="1"/>
  <c r="D444" i="18" s="1"/>
  <c r="D445" i="18" s="1"/>
  <c r="D446" i="18" s="1"/>
  <c r="D447" i="18" s="1"/>
  <c r="D448" i="18" s="1"/>
  <c r="D449" i="18" s="1"/>
  <c r="D450" i="18" s="1"/>
  <c r="D451" i="18" s="1"/>
  <c r="D452" i="18" s="1"/>
  <c r="D453" i="18" s="1"/>
  <c r="D454" i="18" s="1"/>
  <c r="D455" i="18" s="1"/>
  <c r="D456" i="18" s="1"/>
  <c r="D457" i="18" s="1"/>
  <c r="D458" i="18" s="1"/>
  <c r="D459" i="18" s="1"/>
  <c r="D460" i="18" s="1"/>
  <c r="D461" i="18" s="1"/>
  <c r="D462" i="18" s="1"/>
  <c r="D463" i="18" s="1"/>
  <c r="D464" i="18" s="1"/>
  <c r="D465" i="18" s="1"/>
  <c r="D466" i="18" s="1"/>
  <c r="D467" i="18" s="1"/>
  <c r="D468" i="18" s="1"/>
  <c r="D469" i="18" s="1"/>
  <c r="D470" i="18" s="1"/>
  <c r="D471" i="18" s="1"/>
  <c r="D472" i="18" s="1"/>
  <c r="D473" i="18" s="1"/>
  <c r="D474" i="18" s="1"/>
  <c r="D475" i="18" s="1"/>
  <c r="D476" i="18" s="1"/>
  <c r="D477" i="18" s="1"/>
  <c r="D478" i="18" s="1"/>
  <c r="D479" i="18" s="1"/>
  <c r="D480" i="18" s="1"/>
  <c r="D481" i="18" s="1"/>
  <c r="D482" i="18" s="1"/>
  <c r="D483" i="18" s="1"/>
  <c r="D484" i="18" s="1"/>
  <c r="D485" i="18"/>
  <c r="D486" i="18" s="1"/>
  <c r="D487" i="18" s="1"/>
  <c r="D488" i="18" s="1"/>
  <c r="D489" i="18" s="1"/>
  <c r="D490" i="18" s="1"/>
  <c r="D491" i="18" s="1"/>
  <c r="D492" i="18" s="1"/>
  <c r="D493" i="18" s="1"/>
  <c r="D494" i="18" s="1"/>
  <c r="D495" i="18" s="1"/>
  <c r="D496" i="18" s="1"/>
  <c r="D497" i="18" s="1"/>
  <c r="D498" i="18" s="1"/>
  <c r="D499" i="18" s="1"/>
  <c r="D500" i="18" s="1"/>
  <c r="D501" i="18" s="1"/>
  <c r="D502" i="18" s="1"/>
  <c r="D503" i="18" s="1"/>
  <c r="D504" i="18" s="1"/>
  <c r="D505" i="18" s="1"/>
  <c r="D506" i="18" s="1"/>
  <c r="D507" i="18" s="1"/>
  <c r="D508" i="18" s="1"/>
  <c r="D509" i="18" s="1"/>
  <c r="D510" i="18" s="1"/>
  <c r="D511" i="18" s="1"/>
  <c r="D512" i="18" s="1"/>
  <c r="D513" i="18" s="1"/>
  <c r="D514" i="18" s="1"/>
  <c r="D515" i="18" s="1"/>
  <c r="D516" i="18" s="1"/>
  <c r="D517" i="18" s="1"/>
  <c r="D518" i="18" s="1"/>
  <c r="D519" i="18" s="1"/>
  <c r="D520" i="18" s="1"/>
  <c r="D521" i="18" s="1"/>
  <c r="D522" i="18" s="1"/>
  <c r="D523" i="18" s="1"/>
  <c r="D524" i="18" s="1"/>
  <c r="D525" i="18" s="1"/>
  <c r="D526" i="18" s="1"/>
  <c r="D527" i="18" s="1"/>
  <c r="D528" i="18" s="1"/>
  <c r="D529" i="18" s="1"/>
  <c r="D530" i="18" s="1"/>
  <c r="D531" i="18" s="1"/>
  <c r="D532" i="18" s="1"/>
  <c r="D533" i="18" s="1"/>
  <c r="D534" i="18" s="1"/>
  <c r="D535" i="18" s="1"/>
  <c r="D536" i="18" s="1"/>
  <c r="D537" i="18" s="1"/>
  <c r="D538" i="18" s="1"/>
  <c r="D539" i="18" s="1"/>
  <c r="D540" i="18" s="1"/>
  <c r="D541" i="18" s="1"/>
  <c r="D542" i="18" s="1"/>
  <c r="D543" i="18" s="1"/>
  <c r="D544" i="18" s="1"/>
  <c r="D545" i="18" s="1"/>
  <c r="D546" i="18" s="1"/>
  <c r="D547" i="18" s="1"/>
  <c r="D548" i="18" s="1"/>
  <c r="D549" i="18" s="1"/>
  <c r="D550" i="18" s="1"/>
  <c r="D551" i="18" s="1"/>
  <c r="D552" i="18" s="1"/>
  <c r="D553" i="18" s="1"/>
  <c r="D554" i="18" s="1"/>
  <c r="D555" i="18" s="1"/>
  <c r="D556" i="18" s="1"/>
  <c r="D557" i="18" s="1"/>
  <c r="D558" i="18" s="1"/>
  <c r="D559" i="18" s="1"/>
  <c r="D560" i="18" s="1"/>
  <c r="D561" i="18" s="1"/>
  <c r="D562" i="18" s="1"/>
  <c r="D563" i="18" s="1"/>
  <c r="D564" i="18" s="1"/>
  <c r="D565" i="18" s="1"/>
  <c r="D566" i="18" s="1"/>
  <c r="D567" i="18" s="1"/>
  <c r="D568" i="18" s="1"/>
  <c r="D569" i="18" s="1"/>
  <c r="D570" i="18" s="1"/>
  <c r="D571" i="18" s="1"/>
  <c r="D572" i="18" s="1"/>
  <c r="D573" i="18" s="1"/>
  <c r="D574" i="18" s="1"/>
  <c r="D575" i="18" s="1"/>
  <c r="D576" i="18" s="1"/>
  <c r="D577" i="18" s="1"/>
  <c r="D578" i="18" s="1"/>
  <c r="D579" i="18" s="1"/>
  <c r="D580" i="18" s="1"/>
  <c r="D581" i="18" s="1"/>
  <c r="D582" i="18" s="1"/>
  <c r="D583" i="18" s="1"/>
  <c r="D584" i="18" s="1"/>
  <c r="D585" i="18" s="1"/>
  <c r="D586" i="18" s="1"/>
  <c r="D587" i="18" s="1"/>
  <c r="D588" i="18" s="1"/>
  <c r="D589" i="18" s="1"/>
  <c r="D590" i="18" s="1"/>
  <c r="D591" i="18" s="1"/>
  <c r="D592" i="18" s="1"/>
  <c r="D593" i="18" s="1"/>
  <c r="D594" i="18" s="1"/>
  <c r="D595" i="18" s="1"/>
  <c r="D596" i="18" s="1"/>
  <c r="D597" i="18" s="1"/>
  <c r="D598" i="18" s="1"/>
  <c r="D599" i="18" s="1"/>
  <c r="D600" i="18" s="1"/>
  <c r="D601" i="18" s="1"/>
  <c r="D602" i="18" s="1"/>
  <c r="D603" i="18" s="1"/>
  <c r="D604" i="18" s="1"/>
  <c r="D605" i="18" s="1"/>
  <c r="D606" i="18" s="1"/>
  <c r="D607" i="18" s="1"/>
  <c r="D608" i="18" s="1"/>
  <c r="D609" i="18" s="1"/>
  <c r="D610" i="18" s="1"/>
  <c r="D611" i="18" s="1"/>
  <c r="D113" i="18"/>
  <c r="D114" i="18" s="1"/>
  <c r="D115" i="18" s="1"/>
  <c r="D116" i="18" s="1"/>
  <c r="D117" i="18" s="1"/>
  <c r="D118" i="18" s="1"/>
  <c r="D119" i="18" s="1"/>
  <c r="D120" i="18" s="1"/>
  <c r="D121" i="18" s="1"/>
  <c r="D122" i="18" s="1"/>
  <c r="D123" i="18" s="1"/>
  <c r="D124" i="18" s="1"/>
  <c r="D125" i="18" s="1"/>
  <c r="D126" i="18" s="1"/>
  <c r="D127" i="18" s="1"/>
  <c r="D128" i="18" s="1"/>
  <c r="D129" i="18" s="1"/>
  <c r="D130" i="18" s="1"/>
  <c r="D131" i="18" s="1"/>
  <c r="D132" i="18" s="1"/>
  <c r="D133" i="18" s="1"/>
  <c r="D134" i="18" s="1"/>
  <c r="D135" i="18" s="1"/>
  <c r="D136" i="18" s="1"/>
  <c r="D137" i="18" s="1"/>
  <c r="D138" i="18" s="1"/>
  <c r="D139" i="18" s="1"/>
  <c r="D140" i="18" s="1"/>
  <c r="D141" i="18" s="1"/>
  <c r="D142" i="18" s="1"/>
  <c r="D143" i="18" s="1"/>
  <c r="D144" i="18" s="1"/>
  <c r="D145" i="18" s="1"/>
  <c r="D146" i="18" s="1"/>
  <c r="D147" i="18" s="1"/>
  <c r="D148" i="18" s="1"/>
  <c r="D149" i="18" s="1"/>
  <c r="D150" i="18" s="1"/>
  <c r="D151" i="18" s="1"/>
  <c r="D152" i="18" s="1"/>
  <c r="D153" i="18" s="1"/>
  <c r="D154" i="18" s="1"/>
  <c r="D155" i="18" s="1"/>
  <c r="D156" i="18" s="1"/>
  <c r="D157" i="18" s="1"/>
  <c r="D158" i="18" s="1"/>
  <c r="D159" i="18" s="1"/>
  <c r="D160" i="18" s="1"/>
  <c r="D161" i="18" s="1"/>
  <c r="D162" i="18" s="1"/>
  <c r="D163" i="18" s="1"/>
  <c r="D164" i="18" s="1"/>
  <c r="D165" i="18" s="1"/>
  <c r="D166" i="18" s="1"/>
  <c r="D167" i="18" s="1"/>
  <c r="D168" i="18" s="1"/>
  <c r="D169" i="18" s="1"/>
  <c r="D170" i="18" s="1"/>
  <c r="D171" i="18" s="1"/>
  <c r="D172" i="18" s="1"/>
  <c r="D173" i="18" s="1"/>
  <c r="D174" i="18" s="1"/>
  <c r="D175" i="18" s="1"/>
  <c r="D176" i="18" s="1"/>
  <c r="D177" i="18" s="1"/>
  <c r="D178" i="18" s="1"/>
  <c r="D179" i="18" s="1"/>
  <c r="D180" i="18" s="1"/>
  <c r="D181" i="18" s="1"/>
  <c r="D182" i="18" s="1"/>
  <c r="D183" i="18" s="1"/>
  <c r="D184" i="18" s="1"/>
  <c r="D185" i="18" s="1"/>
  <c r="D186" i="18" s="1"/>
  <c r="D187" i="18" s="1"/>
  <c r="D188" i="18" s="1"/>
  <c r="D189" i="18" s="1"/>
  <c r="D190" i="18" s="1"/>
  <c r="D191" i="18" s="1"/>
  <c r="D192" i="18" s="1"/>
  <c r="D193" i="18" s="1"/>
  <c r="D194" i="18" s="1"/>
  <c r="D195" i="18" s="1"/>
  <c r="D196" i="18" s="1"/>
  <c r="D197" i="18" s="1"/>
  <c r="D198" i="18" s="1"/>
  <c r="D199" i="18" s="1"/>
  <c r="D200" i="18" s="1"/>
  <c r="D201" i="18" s="1"/>
  <c r="D202" i="18" s="1"/>
  <c r="D203" i="18" s="1"/>
  <c r="D204" i="18" s="1"/>
  <c r="D205" i="18" s="1"/>
  <c r="D206" i="18" s="1"/>
  <c r="D207" i="18" s="1"/>
  <c r="D208" i="18" s="1"/>
  <c r="D209" i="18" s="1"/>
  <c r="D210" i="18" s="1"/>
  <c r="D211" i="18" s="1"/>
  <c r="D212" i="18" s="1"/>
  <c r="D213" i="18" s="1"/>
  <c r="D214" i="18" s="1"/>
  <c r="D215" i="18" s="1"/>
  <c r="D216" i="18" s="1"/>
  <c r="D217" i="18" s="1"/>
  <c r="D218" i="18" s="1"/>
  <c r="D219" i="18" s="1"/>
  <c r="D220" i="18" s="1"/>
  <c r="D221" i="18" s="1"/>
  <c r="D222" i="18" s="1"/>
  <c r="D223" i="18" s="1"/>
  <c r="D224" i="18" s="1"/>
  <c r="D225" i="18" s="1"/>
  <c r="D226" i="18" s="1"/>
  <c r="D227" i="18" s="1"/>
  <c r="D228" i="18" s="1"/>
  <c r="D229" i="18" s="1"/>
  <c r="D230" i="18" s="1"/>
  <c r="D231" i="18" s="1"/>
  <c r="D232" i="18" s="1"/>
  <c r="D233" i="18" s="1"/>
  <c r="D234" i="18" s="1"/>
  <c r="D235" i="18" s="1"/>
  <c r="D236" i="18" s="1"/>
  <c r="D237" i="18" s="1"/>
  <c r="D238" i="18" s="1"/>
  <c r="D239" i="18" s="1"/>
  <c r="D240" i="18" s="1"/>
  <c r="D241" i="18" s="1"/>
  <c r="D242" i="18" s="1"/>
  <c r="D243" i="18" s="1"/>
  <c r="D244" i="18" s="1"/>
  <c r="D245" i="18" s="1"/>
  <c r="D246" i="18" s="1"/>
  <c r="D247" i="18" s="1"/>
  <c r="D248" i="18" s="1"/>
  <c r="D249" i="18" s="1"/>
  <c r="D250" i="18" s="1"/>
  <c r="D251" i="18" s="1"/>
  <c r="D252" i="18" s="1"/>
  <c r="D253" i="18" s="1"/>
  <c r="D254" i="18" s="1"/>
  <c r="D255" i="18" s="1"/>
  <c r="D256" i="18" s="1"/>
  <c r="D257" i="18" s="1"/>
  <c r="D258" i="18" s="1"/>
  <c r="D259" i="18" s="1"/>
  <c r="D260" i="18" s="1"/>
  <c r="D261" i="18" s="1"/>
  <c r="D262" i="18" s="1"/>
  <c r="D263" i="18" s="1"/>
  <c r="D264" i="18" s="1"/>
  <c r="D265" i="18" s="1"/>
  <c r="D266" i="18" s="1"/>
  <c r="D267" i="18" s="1"/>
  <c r="D268" i="18" s="1"/>
  <c r="D269" i="18" s="1"/>
  <c r="D270" i="18" s="1"/>
  <c r="D271" i="18" s="1"/>
  <c r="D272" i="18" s="1"/>
  <c r="D273" i="18" s="1"/>
  <c r="D274" i="18" s="1"/>
  <c r="D275" i="18" s="1"/>
  <c r="D276" i="18" s="1"/>
  <c r="D277" i="18" s="1"/>
  <c r="D278" i="18" s="1"/>
  <c r="D279" i="18" s="1"/>
  <c r="D280" i="18" s="1"/>
  <c r="D281" i="18" s="1"/>
  <c r="D282" i="18" s="1"/>
  <c r="D283" i="18" s="1"/>
  <c r="D284" i="18" s="1"/>
  <c r="D285" i="18" s="1"/>
  <c r="D286" i="18" s="1"/>
  <c r="D287" i="18" s="1"/>
  <c r="D288" i="18" s="1"/>
  <c r="D289" i="18" s="1"/>
  <c r="D290" i="18" s="1"/>
  <c r="D291" i="18" s="1"/>
  <c r="D292" i="18" s="1"/>
  <c r="D293" i="18" s="1"/>
  <c r="D294" i="18" s="1"/>
  <c r="D295" i="18" s="1"/>
  <c r="D296" i="18" s="1"/>
  <c r="D297" i="18" s="1"/>
  <c r="D298" i="18" s="1"/>
  <c r="D299" i="18" s="1"/>
  <c r="D300" i="18" s="1"/>
  <c r="D301" i="18" s="1"/>
  <c r="D302" i="18" s="1"/>
  <c r="D303" i="18" s="1"/>
  <c r="D304" i="18" s="1"/>
  <c r="D305" i="18" s="1"/>
  <c r="D306" i="18" s="1"/>
  <c r="D307" i="18" s="1"/>
  <c r="D308" i="18" s="1"/>
  <c r="D309" i="18" s="1"/>
  <c r="D310" i="18" s="1"/>
  <c r="D311" i="18" s="1"/>
  <c r="D312" i="18" s="1"/>
  <c r="D313" i="18" s="1"/>
  <c r="D314" i="18" s="1"/>
  <c r="D315" i="18" s="1"/>
  <c r="D316" i="18" s="1"/>
  <c r="D317" i="18" s="1"/>
  <c r="D318" i="18" s="1"/>
  <c r="D319" i="18" s="1"/>
  <c r="D320" i="18" s="1"/>
  <c r="D321" i="18" s="1"/>
  <c r="D322" i="18" s="1"/>
  <c r="D323" i="18" s="1"/>
  <c r="D324" i="18" s="1"/>
  <c r="D325" i="18" s="1"/>
  <c r="D326" i="18" s="1"/>
  <c r="D327" i="18" s="1"/>
  <c r="D328" i="18" s="1"/>
  <c r="D329" i="18" s="1"/>
  <c r="D330" i="18" s="1"/>
  <c r="D331" i="18" s="1"/>
  <c r="D332" i="18" s="1"/>
  <c r="D333" i="18" s="1"/>
  <c r="D334" i="18" s="1"/>
  <c r="D335" i="18" s="1"/>
  <c r="D336" i="18" s="1"/>
  <c r="D337" i="18" s="1"/>
  <c r="D338" i="18" s="1"/>
  <c r="D339" i="18" s="1"/>
  <c r="D340" i="18" s="1"/>
  <c r="D341" i="18" s="1"/>
  <c r="D342" i="18" s="1"/>
  <c r="D343" i="18" s="1"/>
  <c r="D344" i="18" s="1"/>
  <c r="D345" i="18" s="1"/>
  <c r="D346" i="18" s="1"/>
  <c r="D347" i="18" s="1"/>
  <c r="D348" i="18" s="1"/>
  <c r="D349" i="18" s="1"/>
  <c r="D350" i="18" s="1"/>
  <c r="D351" i="18" s="1"/>
  <c r="D352" i="18" s="1"/>
  <c r="D353" i="18" s="1"/>
  <c r="D354" i="18" s="1"/>
  <c r="D355" i="18" s="1"/>
  <c r="D356" i="18" s="1"/>
  <c r="D357" i="18" s="1"/>
  <c r="D358" i="18" s="1"/>
  <c r="D112" i="18"/>
  <c r="R111" i="18"/>
  <c r="D111" i="18"/>
  <c r="H110" i="18"/>
  <c r="R109" i="18"/>
  <c r="R108" i="18"/>
  <c r="R107" i="18"/>
  <c r="R106" i="18"/>
  <c r="R105" i="18"/>
  <c r="R104" i="18"/>
  <c r="R103" i="18"/>
  <c r="R102" i="18"/>
  <c r="R101" i="18"/>
  <c r="R100" i="18"/>
  <c r="R99" i="18"/>
  <c r="R98" i="18"/>
  <c r="R97" i="18"/>
  <c r="R96" i="18"/>
  <c r="R95" i="18"/>
  <c r="R94" i="18"/>
  <c r="R93" i="18"/>
  <c r="R92" i="18"/>
  <c r="R91" i="18"/>
  <c r="R90" i="18"/>
  <c r="R89" i="18"/>
  <c r="R88" i="18"/>
  <c r="R87" i="18"/>
  <c r="R86" i="18"/>
  <c r="R85" i="18"/>
  <c r="R84" i="18"/>
  <c r="R83" i="18"/>
  <c r="R82" i="18"/>
  <c r="R81" i="18"/>
  <c r="R80" i="18"/>
  <c r="R79" i="18"/>
  <c r="R78" i="18"/>
  <c r="R77" i="18"/>
  <c r="R76" i="18"/>
  <c r="R75" i="18"/>
  <c r="R74" i="18"/>
  <c r="R73" i="18"/>
  <c r="R72" i="18"/>
  <c r="R71" i="18"/>
  <c r="R70" i="18"/>
  <c r="R69" i="18"/>
  <c r="R68" i="18"/>
  <c r="R67" i="18"/>
  <c r="R66" i="18"/>
  <c r="R65" i="18"/>
  <c r="R64" i="18"/>
  <c r="R63" i="18"/>
  <c r="R62" i="18"/>
  <c r="R61" i="18"/>
  <c r="R60" i="18"/>
  <c r="R59" i="18"/>
  <c r="R58" i="18"/>
  <c r="R57" i="18"/>
  <c r="R56" i="18"/>
  <c r="R55" i="18"/>
  <c r="R54" i="18"/>
  <c r="R53" i="18"/>
  <c r="R52" i="18"/>
  <c r="R51" i="18"/>
  <c r="R50" i="18"/>
  <c r="R49" i="18"/>
  <c r="R48" i="18"/>
  <c r="R47" i="18"/>
  <c r="R46" i="18"/>
  <c r="R45" i="18"/>
  <c r="R44" i="18"/>
  <c r="R43" i="18"/>
  <c r="R42" i="18"/>
  <c r="R41" i="18"/>
  <c r="R40" i="18"/>
  <c r="R39" i="18"/>
  <c r="R38" i="18"/>
  <c r="R37" i="18"/>
  <c r="R36" i="18"/>
  <c r="R35" i="18"/>
  <c r="R34" i="18"/>
  <c r="R33" i="18"/>
  <c r="R32" i="18"/>
  <c r="R31" i="18"/>
  <c r="R30" i="18"/>
  <c r="R29" i="18"/>
  <c r="R28" i="18"/>
  <c r="R27" i="18"/>
  <c r="R26" i="18"/>
  <c r="R25" i="18"/>
  <c r="R24" i="18"/>
  <c r="R23" i="18"/>
  <c r="R22" i="18"/>
  <c r="R21" i="18"/>
  <c r="J21" i="18"/>
  <c r="L21" i="18" s="1"/>
  <c r="I21" i="18"/>
  <c r="R20" i="18"/>
  <c r="O20" i="18"/>
  <c r="J20" i="18"/>
  <c r="L20" i="18" s="1"/>
  <c r="F20" i="18"/>
  <c r="O16" i="18"/>
  <c r="O13" i="18"/>
  <c r="O15" i="18" s="1"/>
  <c r="G13" i="18"/>
  <c r="L12" i="18"/>
  <c r="S20" i="18" s="1"/>
  <c r="G12" i="18"/>
  <c r="J11" i="18"/>
  <c r="G15" i="18" s="1"/>
  <c r="G11" i="18"/>
  <c r="G10" i="18"/>
  <c r="O9" i="18"/>
  <c r="O10" i="18" s="1"/>
  <c r="G9" i="18"/>
  <c r="Q8" i="18"/>
  <c r="G8" i="18"/>
  <c r="G7" i="18"/>
  <c r="G6" i="18"/>
  <c r="G5" i="18"/>
  <c r="G4" i="18"/>
  <c r="BE9" i="2"/>
  <c r="E82" i="18" a="1"/>
  <c r="E79" i="18" a="1"/>
  <c r="E76" i="18" a="1"/>
  <c r="E52" i="18" a="1"/>
  <c r="E28" i="18" a="1"/>
  <c r="E68" i="18" a="1"/>
  <c r="E44" i="18" a="1"/>
  <c r="M20" i="18" a="1"/>
  <c r="E75" i="18" a="1"/>
  <c r="E63" i="18" a="1"/>
  <c r="E65" i="18" a="1"/>
  <c r="E60" i="18" a="1"/>
  <c r="E54" i="18" a="1"/>
  <c r="E67" i="18" a="1"/>
  <c r="E83" i="18" a="1"/>
  <c r="E59" i="18" a="1"/>
  <c r="E39" i="18" a="1"/>
  <c r="E24" i="18" a="1"/>
  <c r="E80" i="18" a="1"/>
  <c r="E56" i="18" a="1"/>
  <c r="E78" i="18" a="1"/>
  <c r="E37" i="18" a="1"/>
  <c r="E53" i="18" a="1"/>
  <c r="E69" i="18" a="1"/>
  <c r="E51" i="18" a="1"/>
  <c r="E34" i="18" a="1"/>
  <c r="E50" i="18" a="1"/>
  <c r="E36" i="18" a="1"/>
  <c r="E55" i="18" a="1"/>
  <c r="E47" i="18" a="1"/>
  <c r="E81" i="18" a="1"/>
  <c r="E73" i="18" a="1"/>
  <c r="E49" i="18" a="1"/>
  <c r="E25" i="18" a="1"/>
  <c r="E41" i="18" a="1"/>
  <c r="E66" i="18" a="1"/>
  <c r="E64" i="18" a="1"/>
  <c r="E32" i="18" a="1"/>
  <c r="E72" i="18" a="1"/>
  <c r="E61" i="18" a="1"/>
  <c r="E77" i="18" a="1"/>
  <c r="E29" i="18" a="1"/>
  <c r="E42" i="18" a="1"/>
  <c r="E58" i="18" a="1"/>
  <c r="E74" i="18" a="1"/>
  <c r="E33" i="18" a="1"/>
  <c r="E31" i="18" a="1"/>
  <c r="E23" i="18" a="1"/>
  <c r="E70" i="18" a="1"/>
  <c r="E46" i="18" a="1"/>
  <c r="E22" i="18" a="1"/>
  <c r="E62" i="18" a="1"/>
  <c r="E38" i="18" a="1"/>
  <c r="E21" i="18" a="1"/>
  <c r="E57" i="18" a="1"/>
  <c r="E20" i="18" a="1"/>
  <c r="E43" i="18" a="1"/>
  <c r="E35" i="18" a="1"/>
  <c r="E48" i="18" a="1"/>
  <c r="E40" i="18" a="1"/>
  <c r="E27" i="18" a="1"/>
  <c r="E26" i="18" a="1"/>
  <c r="E30" i="18" a="1"/>
  <c r="E71" i="18" a="1"/>
  <c r="E45" i="18" a="1"/>
  <c r="P20" i="18" l="1"/>
  <c r="Q21" i="18"/>
  <c r="T20" i="18"/>
  <c r="U20" i="18"/>
  <c r="V20" i="18"/>
  <c r="J17" i="18"/>
  <c r="P21" i="18"/>
  <c r="H21" i="18" s="1"/>
  <c r="E30" i="18"/>
  <c r="E51" i="18"/>
  <c r="E72" i="18"/>
  <c r="E24" i="18"/>
  <c r="E20" i="18"/>
  <c r="E54" i="18"/>
  <c r="E63" i="18"/>
  <c r="E81" i="18"/>
  <c r="E33" i="18"/>
  <c r="E42" i="18"/>
  <c r="E78" i="18"/>
  <c r="E48" i="18"/>
  <c r="E57" i="18"/>
  <c r="E66" i="18"/>
  <c r="E75" i="18"/>
  <c r="E45" i="18"/>
  <c r="E36" i="18"/>
  <c r="E69" i="18"/>
  <c r="E27" i="18"/>
  <c r="E39" i="18"/>
  <c r="E21" i="18"/>
  <c r="E60" i="18"/>
  <c r="M20" i="18"/>
  <c r="E23" i="18"/>
  <c r="E26" i="18"/>
  <c r="E29" i="18"/>
  <c r="E32" i="18"/>
  <c r="E35" i="18"/>
  <c r="E38" i="18"/>
  <c r="E41" i="18"/>
  <c r="E44" i="18"/>
  <c r="E47" i="18"/>
  <c r="E50" i="18"/>
  <c r="E53" i="18"/>
  <c r="E56" i="18"/>
  <c r="E59" i="18"/>
  <c r="E62" i="18"/>
  <c r="E65" i="18"/>
  <c r="E68" i="18"/>
  <c r="E71" i="18"/>
  <c r="E74" i="18"/>
  <c r="E77" i="18"/>
  <c r="E80" i="18"/>
  <c r="E83" i="18"/>
  <c r="E22" i="18"/>
  <c r="E25" i="18"/>
  <c r="E28" i="18"/>
  <c r="E31" i="18"/>
  <c r="E34" i="18"/>
  <c r="E37" i="18"/>
  <c r="E40" i="18"/>
  <c r="E43" i="18"/>
  <c r="E46" i="18"/>
  <c r="E49" i="18"/>
  <c r="E52" i="18"/>
  <c r="E55" i="18"/>
  <c r="E58" i="18"/>
  <c r="E61" i="18"/>
  <c r="E64" i="18"/>
  <c r="E67" i="18"/>
  <c r="E70" i="18"/>
  <c r="E73" i="18"/>
  <c r="E76" i="18"/>
  <c r="E79" i="18"/>
  <c r="E82" i="18"/>
  <c r="D359" i="18"/>
  <c r="D360" i="18" s="1"/>
  <c r="D361" i="18" s="1"/>
  <c r="D362" i="18" s="1"/>
  <c r="D363" i="18" s="1"/>
  <c r="D364" i="18" s="1"/>
  <c r="D365" i="18" s="1"/>
  <c r="D366" i="18" s="1"/>
  <c r="D367" i="18" s="1"/>
  <c r="D368" i="18" s="1"/>
  <c r="D369" i="18" s="1"/>
  <c r="D370" i="18" s="1"/>
  <c r="D371" i="18" s="1"/>
  <c r="D372" i="18" s="1"/>
  <c r="D373" i="18" s="1"/>
  <c r="D374" i="18" s="1"/>
  <c r="D375" i="18" s="1"/>
  <c r="D376" i="18" s="1"/>
  <c r="D377" i="18" s="1"/>
  <c r="D378" i="18" s="1"/>
  <c r="D379" i="18" s="1"/>
  <c r="D380" i="18" s="1"/>
  <c r="D381" i="18" s="1"/>
  <c r="D382" i="18" s="1"/>
  <c r="D383" i="18" s="1"/>
  <c r="D384" i="18" s="1"/>
  <c r="D385" i="18" s="1"/>
  <c r="D386" i="18" s="1"/>
  <c r="D387" i="18" s="1"/>
  <c r="D388" i="18" s="1"/>
  <c r="D389" i="18" s="1"/>
  <c r="D390" i="18" s="1"/>
  <c r="D391" i="18" s="1"/>
  <c r="S21" i="18"/>
  <c r="T21" i="18"/>
  <c r="Q20" i="18"/>
  <c r="AW2" i="2"/>
  <c r="I17" i="17"/>
  <c r="G14" i="17"/>
  <c r="H14" i="17" s="1"/>
  <c r="I14" i="17" s="1"/>
  <c r="C4" i="17"/>
  <c r="G11" i="17"/>
  <c r="H11" i="17" s="1"/>
  <c r="I11" i="17" s="1"/>
  <c r="J17" i="12"/>
  <c r="J18" i="12" s="1"/>
  <c r="J19" i="12" s="1"/>
  <c r="J20" i="12" s="1"/>
  <c r="J21" i="12" s="1"/>
  <c r="J22" i="12" s="1"/>
  <c r="J23" i="12" s="1"/>
  <c r="J24" i="12" s="1"/>
  <c r="J25" i="12" s="1"/>
  <c r="J26" i="12" s="1"/>
  <c r="J27" i="12" s="1"/>
  <c r="J28" i="12" s="1"/>
  <c r="J29" i="12" s="1"/>
  <c r="J30" i="12" s="1"/>
  <c r="J31" i="12" s="1"/>
  <c r="J32" i="12" s="1"/>
  <c r="J33" i="12" s="1"/>
  <c r="J34" i="12" s="1"/>
  <c r="J35" i="12" s="1"/>
  <c r="J36" i="12" s="1"/>
  <c r="J37" i="12" s="1"/>
  <c r="J38" i="12" s="1"/>
  <c r="J39" i="12" s="1"/>
  <c r="J40" i="12" s="1"/>
  <c r="J41" i="12" s="1"/>
  <c r="J42" i="12" s="1"/>
  <c r="J43" i="12" s="1"/>
  <c r="J44" i="12" s="1"/>
  <c r="J45" i="12" s="1"/>
  <c r="J46" i="12" s="1"/>
  <c r="J47" i="12" s="1"/>
  <c r="J48" i="12" s="1"/>
  <c r="J49" i="12" s="1"/>
  <c r="J50" i="12" s="1"/>
  <c r="J51" i="12" s="1"/>
  <c r="J52" i="12" s="1"/>
  <c r="J53" i="12" s="1"/>
  <c r="J54" i="12" s="1"/>
  <c r="J55" i="12" s="1"/>
  <c r="J56" i="12" s="1"/>
  <c r="J57" i="12" s="1"/>
  <c r="J58" i="12" s="1"/>
  <c r="J59" i="12" s="1"/>
  <c r="J60" i="12" s="1"/>
  <c r="J61" i="12" s="1"/>
  <c r="J62" i="12" s="1"/>
  <c r="J63" i="12" s="1"/>
  <c r="J64" i="12" s="1"/>
  <c r="J65" i="12" s="1"/>
  <c r="J66" i="12" s="1"/>
  <c r="J67" i="12" s="1"/>
  <c r="J68" i="12" s="1"/>
  <c r="J69" i="12" s="1"/>
  <c r="J70" i="12" s="1"/>
  <c r="J71" i="12" s="1"/>
  <c r="J72" i="12" s="1"/>
  <c r="J73" i="12" s="1"/>
  <c r="J74" i="12" s="1"/>
  <c r="J75" i="12" s="1"/>
  <c r="J76" i="12" s="1"/>
  <c r="J77" i="12" s="1"/>
  <c r="J78" i="12" s="1"/>
  <c r="J79" i="12" s="1"/>
  <c r="J80" i="12" s="1"/>
  <c r="J81" i="12" s="1"/>
  <c r="J82" i="12" s="1"/>
  <c r="J83" i="12" s="1"/>
  <c r="J84" i="12" s="1"/>
  <c r="J85" i="12" s="1"/>
  <c r="J86" i="12" s="1"/>
  <c r="J87" i="12" s="1"/>
  <c r="J88" i="12" s="1"/>
  <c r="J89" i="12" s="1"/>
  <c r="J90" i="12" s="1"/>
  <c r="J91" i="12" s="1"/>
  <c r="J92" i="12" s="1"/>
  <c r="J93" i="12" s="1"/>
  <c r="J94" i="12" s="1"/>
  <c r="J95" i="12" s="1"/>
  <c r="J96" i="12" s="1"/>
  <c r="J97" i="12" s="1"/>
  <c r="J98" i="12" s="1"/>
  <c r="J99" i="12" s="1"/>
  <c r="J100" i="12" s="1"/>
  <c r="J101" i="12" s="1"/>
  <c r="J102" i="12" s="1"/>
  <c r="J103" i="12" s="1"/>
  <c r="J104" i="12" s="1"/>
  <c r="J105" i="12" s="1"/>
  <c r="J106" i="12" s="1"/>
  <c r="J107" i="12" s="1"/>
  <c r="J108" i="12" s="1"/>
  <c r="J109" i="12" s="1"/>
  <c r="J110" i="12" s="1"/>
  <c r="J111" i="12" s="1"/>
  <c r="J112" i="12" s="1"/>
  <c r="J113" i="12" s="1"/>
  <c r="J114" i="12" s="1"/>
  <c r="J115" i="12" s="1"/>
  <c r="J116" i="12" s="1"/>
  <c r="J117" i="12" s="1"/>
  <c r="J118" i="12" s="1"/>
  <c r="J119" i="12" s="1"/>
  <c r="J120" i="12" s="1"/>
  <c r="J121" i="12" s="1"/>
  <c r="J122" i="12" s="1"/>
  <c r="J123" i="12" s="1"/>
  <c r="J124" i="12" s="1"/>
  <c r="J125" i="12" s="1"/>
  <c r="J126" i="12" s="1"/>
  <c r="J127" i="12" s="1"/>
  <c r="J128" i="12" s="1"/>
  <c r="J129" i="12" s="1"/>
  <c r="J130" i="12" s="1"/>
  <c r="J131" i="12" s="1"/>
  <c r="J132" i="12" s="1"/>
  <c r="J133" i="12" s="1"/>
  <c r="J134" i="12" s="1"/>
  <c r="J16" i="12"/>
  <c r="L5" i="3"/>
  <c r="K35" i="14"/>
  <c r="L35" i="14"/>
  <c r="M35" i="14"/>
  <c r="N35" i="14"/>
  <c r="O35" i="14"/>
  <c r="P35" i="14"/>
  <c r="Q35" i="14"/>
  <c r="R35" i="14"/>
  <c r="S35" i="14"/>
  <c r="T35" i="14"/>
  <c r="U35" i="14"/>
  <c r="V35" i="14"/>
  <c r="E6" i="14"/>
  <c r="J35" i="14" s="1"/>
  <c r="J34" i="14"/>
  <c r="D8" i="14"/>
  <c r="D4" i="14"/>
  <c r="E4" i="14" s="1"/>
  <c r="E5" i="14"/>
  <c r="D5" i="14"/>
  <c r="E12" i="14"/>
  <c r="D12" i="14"/>
  <c r="E7" i="14"/>
  <c r="D7" i="14"/>
  <c r="E9" i="14"/>
  <c r="E10" i="14"/>
  <c r="E11" i="14"/>
  <c r="E8" i="14"/>
  <c r="U32" i="14"/>
  <c r="V32" i="14"/>
  <c r="V33" i="14" s="1"/>
  <c r="U33" i="14"/>
  <c r="S32" i="14"/>
  <c r="T32" i="14"/>
  <c r="S33" i="14"/>
  <c r="T33" i="14"/>
  <c r="K33" i="14"/>
  <c r="L33" i="14"/>
  <c r="M33" i="14"/>
  <c r="N33" i="14"/>
  <c r="O33" i="14"/>
  <c r="P33" i="14"/>
  <c r="Q33" i="14"/>
  <c r="R33" i="14"/>
  <c r="J33" i="14"/>
  <c r="Q32" i="14"/>
  <c r="R32" i="14"/>
  <c r="L32" i="14"/>
  <c r="M32" i="14"/>
  <c r="N32" i="14"/>
  <c r="O32" i="14"/>
  <c r="P32" i="14"/>
  <c r="K32" i="14"/>
  <c r="J32" i="14"/>
  <c r="I33" i="14"/>
  <c r="I32" i="14"/>
  <c r="M21" i="18" a="1"/>
  <c r="M21" i="18" l="1"/>
  <c r="E112" i="18"/>
  <c r="E111" i="18"/>
  <c r="F21" i="18"/>
  <c r="F22" i="18" s="1"/>
  <c r="F23" i="18" s="1"/>
  <c r="F24" i="18" s="1"/>
  <c r="F25" i="18" s="1"/>
  <c r="F26" i="18" s="1"/>
  <c r="F27" i="18" s="1"/>
  <c r="F28" i="18" s="1"/>
  <c r="F29" i="18" s="1"/>
  <c r="F30" i="18" s="1"/>
  <c r="F31" i="18" s="1"/>
  <c r="F32" i="18" s="1"/>
  <c r="F33" i="18" s="1"/>
  <c r="F34" i="18" s="1"/>
  <c r="F35" i="18" s="1"/>
  <c r="F36" i="18" s="1"/>
  <c r="F37" i="18" s="1"/>
  <c r="F38" i="18" s="1"/>
  <c r="F39" i="18" s="1"/>
  <c r="F40" i="18" s="1"/>
  <c r="F41" i="18" s="1"/>
  <c r="F42" i="18" s="1"/>
  <c r="F43" i="18" s="1"/>
  <c r="F44" i="18" s="1"/>
  <c r="F45" i="18" s="1"/>
  <c r="F46" i="18" s="1"/>
  <c r="F47" i="18" s="1"/>
  <c r="F48" i="18" s="1"/>
  <c r="F49" i="18" s="1"/>
  <c r="F50" i="18" s="1"/>
  <c r="F51" i="18" s="1"/>
  <c r="F52" i="18" s="1"/>
  <c r="F53" i="18" s="1"/>
  <c r="F54" i="18" s="1"/>
  <c r="F55" i="18" s="1"/>
  <c r="F56" i="18" s="1"/>
  <c r="F57" i="18" s="1"/>
  <c r="F58" i="18" s="1"/>
  <c r="F59" i="18" s="1"/>
  <c r="F60" i="18" s="1"/>
  <c r="F61" i="18" s="1"/>
  <c r="F62" i="18" s="1"/>
  <c r="F63" i="18" s="1"/>
  <c r="F64" i="18" s="1"/>
  <c r="F65" i="18" s="1"/>
  <c r="F66" i="18" s="1"/>
  <c r="F67" i="18" s="1"/>
  <c r="F68" i="18" s="1"/>
  <c r="F69" i="18" s="1"/>
  <c r="F70" i="18" s="1"/>
  <c r="F71" i="18" s="1"/>
  <c r="F72" i="18" s="1"/>
  <c r="F73" i="18" s="1"/>
  <c r="F74" i="18" s="1"/>
  <c r="F75" i="18" s="1"/>
  <c r="F76" i="18" s="1"/>
  <c r="F77" i="18" s="1"/>
  <c r="F78" i="18" s="1"/>
  <c r="G15" i="17"/>
  <c r="G12" i="17"/>
  <c r="V34" i="14"/>
  <c r="U34" i="14"/>
  <c r="S34" i="14"/>
  <c r="P34" i="14"/>
  <c r="N34" i="14"/>
  <c r="M34" i="14"/>
  <c r="T34" i="14"/>
  <c r="R34" i="14"/>
  <c r="Q34" i="14"/>
  <c r="O34" i="14"/>
  <c r="L34" i="14"/>
  <c r="K34" i="14"/>
  <c r="F111" i="18" l="1"/>
  <c r="F79" i="18"/>
  <c r="N21" i="18"/>
  <c r="H15" i="17"/>
  <c r="I15" i="17" s="1"/>
  <c r="H12" i="17"/>
  <c r="I12" i="17" s="1"/>
  <c r="G13" i="17"/>
  <c r="H13" i="17" s="1"/>
  <c r="I13" i="17" s="1"/>
  <c r="B8" i="12"/>
  <c r="B3" i="12"/>
  <c r="D18" i="12" s="1"/>
  <c r="H110" i="11"/>
  <c r="R21" i="11"/>
  <c r="R22" i="11"/>
  <c r="R23" i="11"/>
  <c r="R24" i="11"/>
  <c r="R25" i="11"/>
  <c r="R26" i="11"/>
  <c r="R27" i="11"/>
  <c r="R28" i="11"/>
  <c r="R29" i="11"/>
  <c r="R30" i="11"/>
  <c r="R31" i="11"/>
  <c r="R32" i="11"/>
  <c r="R33" i="11"/>
  <c r="R34" i="11"/>
  <c r="R35" i="11"/>
  <c r="R36" i="11"/>
  <c r="R37" i="11"/>
  <c r="R38" i="11"/>
  <c r="R39" i="11"/>
  <c r="R40" i="11"/>
  <c r="R41" i="11"/>
  <c r="R42" i="11"/>
  <c r="R43" i="11"/>
  <c r="R44" i="11"/>
  <c r="R45" i="11"/>
  <c r="R46" i="11"/>
  <c r="R47" i="11"/>
  <c r="R48" i="11"/>
  <c r="R49" i="11"/>
  <c r="R50" i="11"/>
  <c r="R51" i="11"/>
  <c r="R52" i="11"/>
  <c r="R53" i="11"/>
  <c r="R54" i="11"/>
  <c r="R55" i="11"/>
  <c r="R56" i="11"/>
  <c r="R57" i="11"/>
  <c r="R58" i="11"/>
  <c r="R59" i="11"/>
  <c r="R60" i="11"/>
  <c r="R61" i="11"/>
  <c r="R62" i="11"/>
  <c r="R63" i="11"/>
  <c r="R64" i="11"/>
  <c r="R65" i="11"/>
  <c r="R66" i="11"/>
  <c r="R67" i="11"/>
  <c r="R68" i="11"/>
  <c r="R69" i="11"/>
  <c r="R70" i="11"/>
  <c r="R71" i="11"/>
  <c r="R72" i="11"/>
  <c r="R73" i="11"/>
  <c r="R74" i="11"/>
  <c r="R75" i="11"/>
  <c r="R76" i="11"/>
  <c r="R77" i="11"/>
  <c r="R78" i="11"/>
  <c r="R79" i="11"/>
  <c r="R80" i="11"/>
  <c r="R81" i="11"/>
  <c r="R82" i="11"/>
  <c r="R83" i="11"/>
  <c r="R84" i="11"/>
  <c r="R85" i="11"/>
  <c r="R86" i="11"/>
  <c r="R87" i="11"/>
  <c r="R88" i="11"/>
  <c r="R89" i="11"/>
  <c r="R90" i="11"/>
  <c r="R91" i="11"/>
  <c r="R92" i="11"/>
  <c r="R93" i="11"/>
  <c r="R94" i="11"/>
  <c r="R95" i="11"/>
  <c r="R96" i="11"/>
  <c r="R97" i="11"/>
  <c r="R98" i="11"/>
  <c r="R99" i="11"/>
  <c r="R100" i="11"/>
  <c r="R101" i="11"/>
  <c r="R102" i="11"/>
  <c r="R103" i="11"/>
  <c r="R104" i="11"/>
  <c r="R105" i="11"/>
  <c r="R106" i="11"/>
  <c r="R107" i="11"/>
  <c r="R108" i="11"/>
  <c r="R109" i="11"/>
  <c r="R20" i="11"/>
  <c r="D471" i="11"/>
  <c r="D472" i="11"/>
  <c r="D473" i="11"/>
  <c r="D474" i="11" s="1"/>
  <c r="D475" i="11" s="1"/>
  <c r="D476" i="11" s="1"/>
  <c r="D477" i="11" s="1"/>
  <c r="D478" i="11" s="1"/>
  <c r="D479" i="11" s="1"/>
  <c r="D480" i="11" s="1"/>
  <c r="D481" i="11" s="1"/>
  <c r="D482" i="11" s="1"/>
  <c r="D483" i="11" s="1"/>
  <c r="D484" i="11" s="1"/>
  <c r="D485" i="11" s="1"/>
  <c r="D486" i="11" s="1"/>
  <c r="D487" i="11" s="1"/>
  <c r="D488" i="11" s="1"/>
  <c r="D489" i="11" s="1"/>
  <c r="D490" i="11" s="1"/>
  <c r="D491" i="11" s="1"/>
  <c r="D492" i="11" s="1"/>
  <c r="D493" i="11" s="1"/>
  <c r="D494" i="11" s="1"/>
  <c r="D495" i="11" s="1"/>
  <c r="D496" i="11" s="1"/>
  <c r="D497" i="11" s="1"/>
  <c r="D498" i="11" s="1"/>
  <c r="D499" i="11" s="1"/>
  <c r="D500" i="11" s="1"/>
  <c r="D501" i="11" s="1"/>
  <c r="D502" i="11" s="1"/>
  <c r="D503" i="11" s="1"/>
  <c r="D504" i="11" s="1"/>
  <c r="D505" i="11" s="1"/>
  <c r="D506" i="11" s="1"/>
  <c r="D507" i="11" s="1"/>
  <c r="D508" i="11" s="1"/>
  <c r="D509" i="11" s="1"/>
  <c r="D510" i="11" s="1"/>
  <c r="D511" i="11" s="1"/>
  <c r="D512" i="11" s="1"/>
  <c r="D513" i="11" s="1"/>
  <c r="D514" i="11" s="1"/>
  <c r="D515" i="11" s="1"/>
  <c r="D516" i="11" s="1"/>
  <c r="D517" i="11" s="1"/>
  <c r="D518" i="11" s="1"/>
  <c r="D519" i="11" s="1"/>
  <c r="D520" i="11" s="1"/>
  <c r="D521" i="11" s="1"/>
  <c r="D522" i="11" s="1"/>
  <c r="D523" i="11" s="1"/>
  <c r="D524" i="11" s="1"/>
  <c r="D525" i="11" s="1"/>
  <c r="D526" i="11" s="1"/>
  <c r="D527" i="11" s="1"/>
  <c r="D528" i="11" s="1"/>
  <c r="D529" i="11" s="1"/>
  <c r="D530" i="11" s="1"/>
  <c r="D531" i="11" s="1"/>
  <c r="D532" i="11" s="1"/>
  <c r="D533" i="11" s="1"/>
  <c r="D534" i="11" s="1"/>
  <c r="D535" i="11" s="1"/>
  <c r="D536" i="11" s="1"/>
  <c r="D537" i="11" s="1"/>
  <c r="D538" i="11" s="1"/>
  <c r="D539" i="11" s="1"/>
  <c r="D540" i="11" s="1"/>
  <c r="D541" i="11" s="1"/>
  <c r="D542" i="11" s="1"/>
  <c r="D543" i="11" s="1"/>
  <c r="D544" i="11" s="1"/>
  <c r="D545" i="11" s="1"/>
  <c r="D546" i="11" s="1"/>
  <c r="D547" i="11" s="1"/>
  <c r="D548" i="11" s="1"/>
  <c r="D549" i="11" s="1"/>
  <c r="D550" i="11" s="1"/>
  <c r="D551" i="11" s="1"/>
  <c r="D552" i="11" s="1"/>
  <c r="D553" i="11" s="1"/>
  <c r="D554" i="11" s="1"/>
  <c r="D555" i="11" s="1"/>
  <c r="D556" i="11" s="1"/>
  <c r="D557" i="11" s="1"/>
  <c r="D558" i="11" s="1"/>
  <c r="D559" i="11" s="1"/>
  <c r="D560" i="11" s="1"/>
  <c r="D561" i="11" s="1"/>
  <c r="D562" i="11" s="1"/>
  <c r="D563" i="11" s="1"/>
  <c r="D564" i="11" s="1"/>
  <c r="D565" i="11" s="1"/>
  <c r="D566" i="11" s="1"/>
  <c r="D567" i="11" s="1"/>
  <c r="D568" i="11" s="1"/>
  <c r="D569" i="11" s="1"/>
  <c r="D570" i="11" s="1"/>
  <c r="D571" i="11" s="1"/>
  <c r="D572" i="11" s="1"/>
  <c r="D573" i="11" s="1"/>
  <c r="D574" i="11" s="1"/>
  <c r="D575" i="11" s="1"/>
  <c r="D576" i="11" s="1"/>
  <c r="D577" i="11" s="1"/>
  <c r="D578" i="11" s="1"/>
  <c r="D579" i="11" s="1"/>
  <c r="D580" i="11" s="1"/>
  <c r="D581" i="11" s="1"/>
  <c r="D582" i="11" s="1"/>
  <c r="D583" i="11" s="1"/>
  <c r="D584" i="11" s="1"/>
  <c r="D585" i="11" s="1"/>
  <c r="D586" i="11" s="1"/>
  <c r="D587" i="11" s="1"/>
  <c r="D588" i="11" s="1"/>
  <c r="D589" i="11" s="1"/>
  <c r="D590" i="11" s="1"/>
  <c r="D591" i="11" s="1"/>
  <c r="D592" i="11" s="1"/>
  <c r="D593" i="11" s="1"/>
  <c r="D594" i="11" s="1"/>
  <c r="D595" i="11" s="1"/>
  <c r="D596" i="11" s="1"/>
  <c r="D597" i="11" s="1"/>
  <c r="D598" i="11" s="1"/>
  <c r="D599" i="11" s="1"/>
  <c r="D600" i="11" s="1"/>
  <c r="D601" i="11" s="1"/>
  <c r="D602" i="11" s="1"/>
  <c r="D603" i="11" s="1"/>
  <c r="D604" i="11" s="1"/>
  <c r="D605" i="11" s="1"/>
  <c r="D606" i="11" s="1"/>
  <c r="D607" i="11" s="1"/>
  <c r="D608" i="11" s="1"/>
  <c r="D609" i="11" s="1"/>
  <c r="D610" i="11" s="1"/>
  <c r="D611" i="11" s="1"/>
  <c r="D612" i="11" s="1"/>
  <c r="D613" i="11" s="1"/>
  <c r="D614" i="11" s="1"/>
  <c r="D615" i="11" s="1"/>
  <c r="D616" i="11" s="1"/>
  <c r="D617" i="11" s="1"/>
  <c r="D618" i="11" s="1"/>
  <c r="D619" i="11" s="1"/>
  <c r="D620" i="11" s="1"/>
  <c r="D621" i="11" s="1"/>
  <c r="D622" i="11" s="1"/>
  <c r="D623" i="11" s="1"/>
  <c r="D624" i="11" s="1"/>
  <c r="D625" i="11" s="1"/>
  <c r="D626" i="11" s="1"/>
  <c r="D627" i="11" s="1"/>
  <c r="D628" i="11" s="1"/>
  <c r="D629" i="11" s="1"/>
  <c r="D630" i="11" s="1"/>
  <c r="D631" i="11" s="1"/>
  <c r="D632" i="11" s="1"/>
  <c r="D633" i="11" s="1"/>
  <c r="D634" i="11" s="1"/>
  <c r="D635" i="11" s="1"/>
  <c r="D636" i="11" s="1"/>
  <c r="D637" i="11" s="1"/>
  <c r="D638" i="11" s="1"/>
  <c r="D639" i="11" s="1"/>
  <c r="D640" i="11" s="1"/>
  <c r="D641" i="11" s="1"/>
  <c r="D642" i="11" s="1"/>
  <c r="D643" i="11" s="1"/>
  <c r="D644" i="11" s="1"/>
  <c r="D645" i="11" s="1"/>
  <c r="D646" i="11" s="1"/>
  <c r="D647" i="11" s="1"/>
  <c r="D648" i="11" s="1"/>
  <c r="D649" i="11" s="1"/>
  <c r="D650" i="11" s="1"/>
  <c r="D651" i="11" s="1"/>
  <c r="D652" i="11" s="1"/>
  <c r="D653" i="11" s="1"/>
  <c r="D654" i="11" s="1"/>
  <c r="D655" i="11" s="1"/>
  <c r="D656" i="11" s="1"/>
  <c r="D657" i="11" s="1"/>
  <c r="D658" i="11" s="1"/>
  <c r="D659" i="11" s="1"/>
  <c r="D660" i="11" s="1"/>
  <c r="D661" i="11" s="1"/>
  <c r="D662" i="11" s="1"/>
  <c r="D663" i="11" s="1"/>
  <c r="D664" i="11" s="1"/>
  <c r="D665" i="11" s="1"/>
  <c r="D666" i="11" s="1"/>
  <c r="D667" i="11" s="1"/>
  <c r="D668" i="11" s="1"/>
  <c r="D669" i="11" s="1"/>
  <c r="D670" i="11" s="1"/>
  <c r="D671" i="11" s="1"/>
  <c r="D672" i="11" s="1"/>
  <c r="D673" i="11" s="1"/>
  <c r="D674" i="11" s="1"/>
  <c r="D675" i="11" s="1"/>
  <c r="D676" i="11" s="1"/>
  <c r="D677" i="11" s="1"/>
  <c r="D678" i="11" s="1"/>
  <c r="D679" i="11" s="1"/>
  <c r="D680" i="11" s="1"/>
  <c r="D681" i="11" s="1"/>
  <c r="D682" i="11" s="1"/>
  <c r="D683" i="11" s="1"/>
  <c r="D684" i="11" s="1"/>
  <c r="D685" i="11" s="1"/>
  <c r="D686" i="11" s="1"/>
  <c r="D687" i="11" s="1"/>
  <c r="D688" i="11" s="1"/>
  <c r="D689" i="11" s="1"/>
  <c r="D690" i="11" s="1"/>
  <c r="D691" i="11" s="1"/>
  <c r="D692" i="11" s="1"/>
  <c r="D693" i="11" s="1"/>
  <c r="D694" i="11" s="1"/>
  <c r="D695" i="11" s="1"/>
  <c r="D696" i="11" s="1"/>
  <c r="D697" i="11" s="1"/>
  <c r="D379" i="11"/>
  <c r="D380" i="11"/>
  <c r="D381" i="11"/>
  <c r="D382" i="11" s="1"/>
  <c r="D383" i="11" s="1"/>
  <c r="D384" i="11" s="1"/>
  <c r="D385" i="11"/>
  <c r="D386" i="11" s="1"/>
  <c r="D387" i="11" s="1"/>
  <c r="D388" i="11" s="1"/>
  <c r="D389" i="11" s="1"/>
  <c r="D390" i="11" s="1"/>
  <c r="D391" i="11" s="1"/>
  <c r="D392" i="11" s="1"/>
  <c r="D393" i="11" s="1"/>
  <c r="D394" i="11" s="1"/>
  <c r="D395" i="11" s="1"/>
  <c r="D396" i="11" s="1"/>
  <c r="D397" i="11" s="1"/>
  <c r="D398" i="11" s="1"/>
  <c r="D399" i="11" s="1"/>
  <c r="D400" i="11" s="1"/>
  <c r="D401" i="11" s="1"/>
  <c r="D402" i="11" s="1"/>
  <c r="D403" i="11" s="1"/>
  <c r="D404" i="11" s="1"/>
  <c r="D405" i="11" s="1"/>
  <c r="D406" i="11" s="1"/>
  <c r="D407" i="11" s="1"/>
  <c r="D408" i="11" s="1"/>
  <c r="D409" i="11" s="1"/>
  <c r="D410" i="11" s="1"/>
  <c r="D411" i="11" s="1"/>
  <c r="D412" i="11" s="1"/>
  <c r="D413" i="11" s="1"/>
  <c r="D414" i="11" s="1"/>
  <c r="D415" i="11" s="1"/>
  <c r="D416" i="11" s="1"/>
  <c r="D417" i="11" s="1"/>
  <c r="D418" i="11" s="1"/>
  <c r="D419" i="11" s="1"/>
  <c r="D420" i="11" s="1"/>
  <c r="D421" i="11" s="1"/>
  <c r="D422" i="11" s="1"/>
  <c r="D423" i="11" s="1"/>
  <c r="D424" i="11" s="1"/>
  <c r="D425" i="11" s="1"/>
  <c r="D426" i="11" s="1"/>
  <c r="D427" i="11" s="1"/>
  <c r="D428" i="11" s="1"/>
  <c r="D429" i="11" s="1"/>
  <c r="D430" i="11" s="1"/>
  <c r="D431" i="11" s="1"/>
  <c r="D432" i="11" s="1"/>
  <c r="D433" i="11" s="1"/>
  <c r="D434" i="11" s="1"/>
  <c r="D435" i="11" s="1"/>
  <c r="D436" i="11" s="1"/>
  <c r="D437" i="11" s="1"/>
  <c r="D438" i="11" s="1"/>
  <c r="D439" i="11" s="1"/>
  <c r="D440" i="11" s="1"/>
  <c r="D441" i="11" s="1"/>
  <c r="D442" i="11" s="1"/>
  <c r="D443" i="11" s="1"/>
  <c r="D444" i="11" s="1"/>
  <c r="D445" i="11" s="1"/>
  <c r="D446" i="11" s="1"/>
  <c r="D447" i="11" s="1"/>
  <c r="D448" i="11" s="1"/>
  <c r="D449" i="11" s="1"/>
  <c r="D450" i="11" s="1"/>
  <c r="D451" i="11" s="1"/>
  <c r="D452" i="11" s="1"/>
  <c r="D453" i="11" s="1"/>
  <c r="D454" i="11" s="1"/>
  <c r="D455" i="11" s="1"/>
  <c r="D456" i="11" s="1"/>
  <c r="D457" i="11" s="1"/>
  <c r="D458" i="11" s="1"/>
  <c r="D459" i="11" s="1"/>
  <c r="D460" i="11" s="1"/>
  <c r="D461" i="11" s="1"/>
  <c r="D462" i="11" s="1"/>
  <c r="D463" i="11" s="1"/>
  <c r="D464" i="11" s="1"/>
  <c r="D465" i="11" s="1"/>
  <c r="D466" i="11" s="1"/>
  <c r="D467" i="11" s="1"/>
  <c r="D468" i="11" s="1"/>
  <c r="D469" i="11" s="1"/>
  <c r="D470" i="11" s="1"/>
  <c r="D301" i="11"/>
  <c r="D302" i="11"/>
  <c r="D303" i="11"/>
  <c r="D304" i="11" s="1"/>
  <c r="D305" i="11" s="1"/>
  <c r="D306" i="11" s="1"/>
  <c r="D307" i="11" s="1"/>
  <c r="D308" i="11" s="1"/>
  <c r="D309" i="11" s="1"/>
  <c r="D310" i="11" s="1"/>
  <c r="D311" i="11" s="1"/>
  <c r="D312" i="11" s="1"/>
  <c r="D313" i="11" s="1"/>
  <c r="D314" i="11" s="1"/>
  <c r="D315" i="11" s="1"/>
  <c r="D316" i="11" s="1"/>
  <c r="D317" i="11" s="1"/>
  <c r="D318" i="11" s="1"/>
  <c r="D319" i="11" s="1"/>
  <c r="D320" i="11" s="1"/>
  <c r="D321" i="11" s="1"/>
  <c r="D322" i="11" s="1"/>
  <c r="D323" i="11" s="1"/>
  <c r="D324" i="11" s="1"/>
  <c r="D325" i="11" s="1"/>
  <c r="D326" i="11" s="1"/>
  <c r="D327" i="11" s="1"/>
  <c r="D328" i="11" s="1"/>
  <c r="D329" i="11" s="1"/>
  <c r="D330" i="11" s="1"/>
  <c r="D331" i="11" s="1"/>
  <c r="D332" i="11" s="1"/>
  <c r="D333" i="11" s="1"/>
  <c r="D334" i="11" s="1"/>
  <c r="D335" i="11" s="1"/>
  <c r="D336" i="11" s="1"/>
  <c r="D337" i="11" s="1"/>
  <c r="D338" i="11" s="1"/>
  <c r="D339" i="11" s="1"/>
  <c r="D340" i="11" s="1"/>
  <c r="D341" i="11" s="1"/>
  <c r="D342" i="11" s="1"/>
  <c r="D343" i="11" s="1"/>
  <c r="D344" i="11" s="1"/>
  <c r="D345" i="11" s="1"/>
  <c r="D346" i="11" s="1"/>
  <c r="D347" i="11" s="1"/>
  <c r="D348" i="11" s="1"/>
  <c r="D349" i="11" s="1"/>
  <c r="D350" i="11" s="1"/>
  <c r="D351" i="11" s="1"/>
  <c r="D352" i="11" s="1"/>
  <c r="D353" i="11" s="1"/>
  <c r="D354" i="11" s="1"/>
  <c r="D355" i="11" s="1"/>
  <c r="D356" i="11" s="1"/>
  <c r="D357" i="11" s="1"/>
  <c r="D358" i="11" s="1"/>
  <c r="D359" i="11" s="1"/>
  <c r="D360" i="11" s="1"/>
  <c r="D361" i="11" s="1"/>
  <c r="D362" i="11" s="1"/>
  <c r="D363" i="11" s="1"/>
  <c r="D364" i="11" s="1"/>
  <c r="D365" i="11" s="1"/>
  <c r="D366" i="11" s="1"/>
  <c r="D367" i="11" s="1"/>
  <c r="D368" i="11" s="1"/>
  <c r="D369" i="11" s="1"/>
  <c r="D370" i="11" s="1"/>
  <c r="D371" i="11" s="1"/>
  <c r="D372" i="11" s="1"/>
  <c r="D373" i="11" s="1"/>
  <c r="D374" i="11" s="1"/>
  <c r="D375" i="11" s="1"/>
  <c r="D376" i="11" s="1"/>
  <c r="D377" i="11" s="1"/>
  <c r="D378" i="11" s="1"/>
  <c r="D229" i="11"/>
  <c r="D230" i="11"/>
  <c r="D231" i="11"/>
  <c r="D232" i="11" s="1"/>
  <c r="D233" i="11" s="1"/>
  <c r="D234" i="11" s="1"/>
  <c r="D235" i="11" s="1"/>
  <c r="D236" i="11" s="1"/>
  <c r="D237" i="11" s="1"/>
  <c r="D238" i="11" s="1"/>
  <c r="D239" i="11" s="1"/>
  <c r="D240" i="11" s="1"/>
  <c r="D241" i="11" s="1"/>
  <c r="D242" i="11" s="1"/>
  <c r="D243" i="11" s="1"/>
  <c r="D244" i="11" s="1"/>
  <c r="D245" i="11" s="1"/>
  <c r="D246" i="11" s="1"/>
  <c r="D247" i="11" s="1"/>
  <c r="D248" i="11" s="1"/>
  <c r="D249" i="11" s="1"/>
  <c r="D250" i="11" s="1"/>
  <c r="D251" i="11" s="1"/>
  <c r="D252" i="11" s="1"/>
  <c r="D253" i="11" s="1"/>
  <c r="D254" i="11" s="1"/>
  <c r="D255" i="11" s="1"/>
  <c r="D256" i="11" s="1"/>
  <c r="D257" i="11" s="1"/>
  <c r="D258" i="11" s="1"/>
  <c r="D259" i="11" s="1"/>
  <c r="D260" i="11" s="1"/>
  <c r="D261" i="11" s="1"/>
  <c r="D262" i="11" s="1"/>
  <c r="D263" i="11" s="1"/>
  <c r="D264" i="11" s="1"/>
  <c r="D265" i="11" s="1"/>
  <c r="D266" i="11" s="1"/>
  <c r="D267" i="11" s="1"/>
  <c r="D268" i="11" s="1"/>
  <c r="D269" i="11" s="1"/>
  <c r="D270" i="11" s="1"/>
  <c r="D271" i="11" s="1"/>
  <c r="D272" i="11" s="1"/>
  <c r="D273" i="11" s="1"/>
  <c r="D274" i="11" s="1"/>
  <c r="D275" i="11" s="1"/>
  <c r="D276" i="11" s="1"/>
  <c r="D277" i="11" s="1"/>
  <c r="D278" i="11" s="1"/>
  <c r="D279" i="11" s="1"/>
  <c r="D280" i="11" s="1"/>
  <c r="D281" i="11" s="1"/>
  <c r="D282" i="11" s="1"/>
  <c r="D283" i="11" s="1"/>
  <c r="D284" i="11" s="1"/>
  <c r="D285" i="11" s="1"/>
  <c r="D286" i="11" s="1"/>
  <c r="D287" i="11" s="1"/>
  <c r="D288" i="11" s="1"/>
  <c r="D289" i="11" s="1"/>
  <c r="D290" i="11" s="1"/>
  <c r="D291" i="11" s="1"/>
  <c r="D292" i="11" s="1"/>
  <c r="D293" i="11" s="1"/>
  <c r="D294" i="11" s="1"/>
  <c r="D295" i="11" s="1"/>
  <c r="D296" i="11" s="1"/>
  <c r="D297" i="11" s="1"/>
  <c r="D298" i="11" s="1"/>
  <c r="D299" i="11" s="1"/>
  <c r="D300" i="11" s="1"/>
  <c r="D197" i="11"/>
  <c r="D198" i="11"/>
  <c r="D199" i="11"/>
  <c r="D200" i="11" s="1"/>
  <c r="D201" i="11" s="1"/>
  <c r="D202" i="11" s="1"/>
  <c r="D203" i="11" s="1"/>
  <c r="D204" i="11" s="1"/>
  <c r="D205" i="11" s="1"/>
  <c r="D206" i="11" s="1"/>
  <c r="D207" i="11" s="1"/>
  <c r="D208" i="11" s="1"/>
  <c r="D209" i="11" s="1"/>
  <c r="D210" i="11" s="1"/>
  <c r="D211" i="11" s="1"/>
  <c r="D212" i="11" s="1"/>
  <c r="D213" i="11" s="1"/>
  <c r="D214" i="11" s="1"/>
  <c r="D215" i="11" s="1"/>
  <c r="D216" i="11" s="1"/>
  <c r="D217" i="11" s="1"/>
  <c r="D218" i="11" s="1"/>
  <c r="D219" i="11" s="1"/>
  <c r="D220" i="11" s="1"/>
  <c r="D221" i="11" s="1"/>
  <c r="D222" i="11" s="1"/>
  <c r="D223" i="11" s="1"/>
  <c r="D224" i="11" s="1"/>
  <c r="D225" i="11" s="1"/>
  <c r="D226" i="11" s="1"/>
  <c r="D227" i="11" s="1"/>
  <c r="D228" i="11" s="1"/>
  <c r="D170" i="11"/>
  <c r="D171" i="11"/>
  <c r="D172" i="11"/>
  <c r="D173" i="11" s="1"/>
  <c r="D174" i="11" s="1"/>
  <c r="D175" i="11" s="1"/>
  <c r="D176" i="11" s="1"/>
  <c r="D177" i="11" s="1"/>
  <c r="D178" i="11" s="1"/>
  <c r="D179" i="11" s="1"/>
  <c r="D180" i="11" s="1"/>
  <c r="D181" i="11" s="1"/>
  <c r="D182" i="11" s="1"/>
  <c r="D183" i="11" s="1"/>
  <c r="D184" i="11" s="1"/>
  <c r="D185" i="11" s="1"/>
  <c r="D186" i="11" s="1"/>
  <c r="D187" i="11" s="1"/>
  <c r="D188" i="11" s="1"/>
  <c r="D189" i="11" s="1"/>
  <c r="D190" i="11" s="1"/>
  <c r="D191" i="11" s="1"/>
  <c r="D192" i="11" s="1"/>
  <c r="D193" i="11" s="1"/>
  <c r="D194" i="11" s="1"/>
  <c r="D195" i="11" s="1"/>
  <c r="D196" i="11" s="1"/>
  <c r="D153" i="11"/>
  <c r="D154" i="11"/>
  <c r="D155" i="11"/>
  <c r="D156" i="11" s="1"/>
  <c r="D157" i="11" s="1"/>
  <c r="D158" i="11" s="1"/>
  <c r="D159" i="11" s="1"/>
  <c r="D160" i="11" s="1"/>
  <c r="D161" i="11" s="1"/>
  <c r="D162" i="11" s="1"/>
  <c r="D163" i="11" s="1"/>
  <c r="D164" i="11" s="1"/>
  <c r="D165" i="11" s="1"/>
  <c r="D166" i="11" s="1"/>
  <c r="D167" i="11" s="1"/>
  <c r="D168" i="11" s="1"/>
  <c r="D169" i="11" s="1"/>
  <c r="R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 s="1"/>
  <c r="D125" i="11" s="1"/>
  <c r="D126" i="11" s="1"/>
  <c r="D127" i="11" s="1"/>
  <c r="D128" i="11" s="1"/>
  <c r="D129" i="11" s="1"/>
  <c r="D130" i="11" s="1"/>
  <c r="D131" i="11" s="1"/>
  <c r="D132" i="11" s="1"/>
  <c r="D133" i="11" s="1"/>
  <c r="D134" i="11" s="1"/>
  <c r="D135" i="11" s="1"/>
  <c r="D136" i="11" s="1"/>
  <c r="D137" i="11" s="1"/>
  <c r="D138" i="11" s="1"/>
  <c r="D139" i="11" s="1"/>
  <c r="D140" i="11" s="1"/>
  <c r="D141" i="11" s="1"/>
  <c r="D142" i="11" s="1"/>
  <c r="D143" i="11" s="1"/>
  <c r="D144" i="11" s="1"/>
  <c r="D145" i="11" s="1"/>
  <c r="D146" i="11" s="1"/>
  <c r="D147" i="11" s="1"/>
  <c r="D148" i="11" s="1"/>
  <c r="D149" i="11" s="1"/>
  <c r="D150" i="11" s="1"/>
  <c r="D151" i="11" s="1"/>
  <c r="D152" i="11" s="1"/>
  <c r="D111" i="11"/>
  <c r="L12" i="11"/>
  <c r="J17" i="11" s="1"/>
  <c r="I21" i="11"/>
  <c r="J21" i="11" s="1"/>
  <c r="L21" i="11" s="1"/>
  <c r="O20" i="11"/>
  <c r="J20" i="11"/>
  <c r="L20" i="11" s="1"/>
  <c r="F20" i="11"/>
  <c r="G13" i="11"/>
  <c r="G12" i="11"/>
  <c r="J11" i="11"/>
  <c r="G15" i="11" s="1"/>
  <c r="G11" i="11"/>
  <c r="G10" i="11"/>
  <c r="O9" i="11"/>
  <c r="O13" i="11" s="1"/>
  <c r="O15" i="11" s="1"/>
  <c r="O16" i="11" s="1"/>
  <c r="G9" i="11"/>
  <c r="Q8" i="11"/>
  <c r="G8" i="11"/>
  <c r="G7" i="11"/>
  <c r="G6" i="11"/>
  <c r="G5" i="11"/>
  <c r="G4" i="11"/>
  <c r="O16" i="8"/>
  <c r="O15" i="8"/>
  <c r="O13" i="8"/>
  <c r="O9" i="8"/>
  <c r="Q8" i="8"/>
  <c r="O10" i="8" s="1"/>
  <c r="G11" i="4"/>
  <c r="H10" i="4"/>
  <c r="D2" i="4"/>
  <c r="G10" i="4"/>
  <c r="G9" i="4"/>
  <c r="G8" i="4"/>
  <c r="E43" i="11" a="1"/>
  <c r="E58" i="11" a="1"/>
  <c r="E36" i="11" a="1"/>
  <c r="E63" i="11" a="1"/>
  <c r="E45" i="11" a="1"/>
  <c r="M20" i="11" a="1"/>
  <c r="E62" i="11" a="1"/>
  <c r="E79" i="11" a="1"/>
  <c r="E68" i="11" a="1"/>
  <c r="E47" i="11" a="1"/>
  <c r="E22" i="11" a="1"/>
  <c r="E74" i="11" a="1"/>
  <c r="E37" i="11" a="1"/>
  <c r="E40" i="11" a="1"/>
  <c r="E28" i="11" a="1"/>
  <c r="E55" i="11" a="1"/>
  <c r="E53" i="11" a="1"/>
  <c r="E24" i="11" a="1"/>
  <c r="E32" i="11" a="1"/>
  <c r="E75" i="11" a="1"/>
  <c r="E60" i="11" a="1"/>
  <c r="E49" i="11" a="1"/>
  <c r="E46" i="11" a="1"/>
  <c r="E27" i="11" a="1"/>
  <c r="E26" i="11" a="1"/>
  <c r="E61" i="11" a="1"/>
  <c r="E65" i="11" a="1"/>
  <c r="E41" i="11" a="1"/>
  <c r="E35" i="11" a="1"/>
  <c r="E20" i="11" a="1"/>
  <c r="E66" i="11" a="1"/>
  <c r="E78" i="11" a="1"/>
  <c r="E72" i="11" a="1"/>
  <c r="E69" i="11" a="1"/>
  <c r="E48" i="11" a="1"/>
  <c r="E44" i="11" a="1"/>
  <c r="E70" i="11" a="1"/>
  <c r="E82" i="11" a="1"/>
  <c r="E30" i="11" a="1"/>
  <c r="E52" i="11" a="1"/>
  <c r="E42" i="11" a="1"/>
  <c r="E83" i="11" a="1"/>
  <c r="E38" i="11" a="1"/>
  <c r="E33" i="11" a="1"/>
  <c r="E71" i="11" a="1"/>
  <c r="E76" i="11" a="1"/>
  <c r="E57" i="11" a="1"/>
  <c r="E59" i="11" a="1"/>
  <c r="E51" i="11" a="1"/>
  <c r="E31" i="11" a="1"/>
  <c r="E23" i="11" a="1"/>
  <c r="E73" i="11" a="1"/>
  <c r="E29" i="11" a="1"/>
  <c r="E67" i="11" a="1"/>
  <c r="E81" i="11" a="1"/>
  <c r="E64" i="11" a="1"/>
  <c r="E50" i="11" a="1"/>
  <c r="E25" i="11" a="1"/>
  <c r="E54" i="11" a="1"/>
  <c r="E39" i="11" a="1"/>
  <c r="E21" i="11" a="1"/>
  <c r="E77" i="11" a="1"/>
  <c r="E34" i="11" a="1"/>
  <c r="E56" i="11" a="1"/>
  <c r="E80" i="11" a="1"/>
  <c r="S20" i="11" l="1"/>
  <c r="V20" i="11"/>
  <c r="T21" i="11"/>
  <c r="S21" i="11"/>
  <c r="T20" i="11"/>
  <c r="U20" i="11"/>
  <c r="F80" i="18"/>
  <c r="F112" i="18"/>
  <c r="U21" i="18"/>
  <c r="K22" i="18"/>
  <c r="O21" i="18"/>
  <c r="V21" i="18"/>
  <c r="E17" i="12"/>
  <c r="D29" i="12"/>
  <c r="D28" i="12"/>
  <c r="D17" i="12"/>
  <c r="D26" i="12"/>
  <c r="D37" i="12"/>
  <c r="D25" i="12"/>
  <c r="D24" i="12"/>
  <c r="D35" i="12"/>
  <c r="D34" i="12"/>
  <c r="D21" i="12"/>
  <c r="D20" i="12"/>
  <c r="D31" i="12"/>
  <c r="D19" i="12"/>
  <c r="D27" i="12"/>
  <c r="D36" i="12"/>
  <c r="D23" i="12"/>
  <c r="D22" i="12"/>
  <c r="D33" i="12"/>
  <c r="D32" i="12"/>
  <c r="D30" i="12"/>
  <c r="Q21" i="11"/>
  <c r="P21" i="11"/>
  <c r="H21" i="11" s="1"/>
  <c r="P20" i="11"/>
  <c r="Q20" i="11"/>
  <c r="E52" i="11"/>
  <c r="E57" i="11"/>
  <c r="E40" i="11"/>
  <c r="E24" i="11"/>
  <c r="E26" i="11"/>
  <c r="E22" i="11"/>
  <c r="E53" i="11"/>
  <c r="E75" i="11"/>
  <c r="E29" i="11"/>
  <c r="E34" i="11"/>
  <c r="E73" i="11"/>
  <c r="E20" i="11"/>
  <c r="E83" i="11"/>
  <c r="E64" i="11"/>
  <c r="E70" i="11"/>
  <c r="E32" i="11"/>
  <c r="E59" i="11"/>
  <c r="E23" i="11"/>
  <c r="E37" i="11"/>
  <c r="E54" i="11"/>
  <c r="E30" i="11"/>
  <c r="E35" i="11"/>
  <c r="E42" i="11"/>
  <c r="E47" i="11"/>
  <c r="E79" i="11"/>
  <c r="E112" i="11" s="1"/>
  <c r="E25" i="11"/>
  <c r="E36" i="11"/>
  <c r="E63" i="11"/>
  <c r="E65" i="11"/>
  <c r="E21" i="11"/>
  <c r="E41" i="11"/>
  <c r="E46" i="11"/>
  <c r="E69" i="11"/>
  <c r="E38" i="11"/>
  <c r="E48" i="11"/>
  <c r="E58" i="11"/>
  <c r="E67" i="11"/>
  <c r="E50" i="11"/>
  <c r="E61" i="11"/>
  <c r="E77" i="11"/>
  <c r="E28" i="11"/>
  <c r="E44" i="11"/>
  <c r="E55" i="11"/>
  <c r="E71" i="11"/>
  <c r="E72" i="11"/>
  <c r="M20" i="11"/>
  <c r="E27" i="11"/>
  <c r="E49" i="11"/>
  <c r="E60" i="11"/>
  <c r="E76" i="11"/>
  <c r="E81" i="11"/>
  <c r="E31" i="11"/>
  <c r="E43" i="11"/>
  <c r="E66" i="11"/>
  <c r="E78" i="11"/>
  <c r="E111" i="11" s="1"/>
  <c r="E33" i="11"/>
  <c r="E45" i="11"/>
  <c r="E56" i="11"/>
  <c r="E68" i="11"/>
  <c r="E80" i="11"/>
  <c r="E82" i="11"/>
  <c r="E39" i="11"/>
  <c r="E51" i="11"/>
  <c r="E62" i="11"/>
  <c r="E74" i="11"/>
  <c r="O10" i="11"/>
  <c r="G15" i="8"/>
  <c r="K11" i="8"/>
  <c r="M21" i="11" a="1"/>
  <c r="S22" i="18" l="1"/>
  <c r="G22" i="18"/>
  <c r="T22" i="18"/>
  <c r="F81" i="18"/>
  <c r="G17" i="12"/>
  <c r="F18" i="12" s="1"/>
  <c r="M21" i="11"/>
  <c r="F21" i="11"/>
  <c r="F22" i="11" s="1"/>
  <c r="F23" i="11" s="1"/>
  <c r="F24" i="11" s="1"/>
  <c r="F25" i="11" s="1"/>
  <c r="F26" i="11" s="1"/>
  <c r="F27" i="11" s="1"/>
  <c r="F28" i="11" s="1"/>
  <c r="F29" i="11" s="1"/>
  <c r="F30" i="11" s="1"/>
  <c r="F31" i="11" s="1"/>
  <c r="F32" i="11" s="1"/>
  <c r="F33" i="11" s="1"/>
  <c r="F34" i="11" s="1"/>
  <c r="F35" i="11" s="1"/>
  <c r="F36" i="11" s="1"/>
  <c r="F37" i="11" s="1"/>
  <c r="F38" i="11" s="1"/>
  <c r="F39" i="11" s="1"/>
  <c r="F40" i="11" s="1"/>
  <c r="F41" i="11" s="1"/>
  <c r="F42" i="11" s="1"/>
  <c r="F43" i="11" s="1"/>
  <c r="F44" i="11" s="1"/>
  <c r="F45" i="11" s="1"/>
  <c r="F46" i="11" s="1"/>
  <c r="F47" i="11" s="1"/>
  <c r="F48" i="11" s="1"/>
  <c r="F49" i="11" s="1"/>
  <c r="F50" i="11" s="1"/>
  <c r="F51" i="11" s="1"/>
  <c r="F52" i="11" s="1"/>
  <c r="F53" i="11" s="1"/>
  <c r="F54" i="11" s="1"/>
  <c r="F55" i="11" s="1"/>
  <c r="F56" i="11" s="1"/>
  <c r="F57" i="11" s="1"/>
  <c r="F58" i="11" s="1"/>
  <c r="F59" i="11" s="1"/>
  <c r="F60" i="11" s="1"/>
  <c r="F61" i="11" s="1"/>
  <c r="F62" i="11" s="1"/>
  <c r="F63" i="11" s="1"/>
  <c r="F64" i="11" s="1"/>
  <c r="F65" i="11" s="1"/>
  <c r="F66" i="11" s="1"/>
  <c r="F67" i="11" s="1"/>
  <c r="F68" i="11" s="1"/>
  <c r="F69" i="11" s="1"/>
  <c r="F70" i="11" s="1"/>
  <c r="F71" i="11" s="1"/>
  <c r="F72" i="11" s="1"/>
  <c r="F73" i="11" s="1"/>
  <c r="F74" i="11" s="1"/>
  <c r="F75" i="11" s="1"/>
  <c r="F76" i="11" s="1"/>
  <c r="F77" i="11" s="1"/>
  <c r="F78" i="11" s="1"/>
  <c r="F33" i="10"/>
  <c r="F29" i="10"/>
  <c r="F32" i="10"/>
  <c r="F31" i="10"/>
  <c r="E12" i="10"/>
  <c r="E5" i="10"/>
  <c r="G19" i="10"/>
  <c r="H19" i="10"/>
  <c r="F19" i="10"/>
  <c r="G10" i="10"/>
  <c r="H10" i="10"/>
  <c r="I10" i="10"/>
  <c r="F10" i="10"/>
  <c r="D6" i="9"/>
  <c r="O20" i="8"/>
  <c r="L20" i="8"/>
  <c r="J20" i="8"/>
  <c r="I21" i="8"/>
  <c r="J21" i="8" s="1"/>
  <c r="L21" i="8" s="1"/>
  <c r="H21" i="8"/>
  <c r="F20" i="8"/>
  <c r="D4" i="7"/>
  <c r="G13" i="8"/>
  <c r="G12" i="8"/>
  <c r="G11" i="8"/>
  <c r="G10" i="8"/>
  <c r="G9" i="8"/>
  <c r="G8" i="8"/>
  <c r="G7" i="8"/>
  <c r="G6" i="8"/>
  <c r="G5" i="8"/>
  <c r="G4" i="8"/>
  <c r="E52" i="8" a="1"/>
  <c r="E24" i="8" a="1"/>
  <c r="E79" i="8" a="1"/>
  <c r="E71" i="8" a="1"/>
  <c r="E54" i="8" a="1"/>
  <c r="E77" i="8" a="1"/>
  <c r="E28" i="8" a="1"/>
  <c r="E42" i="8" a="1"/>
  <c r="E80" i="8" a="1"/>
  <c r="E65" i="8" a="1"/>
  <c r="E35" i="8" a="1"/>
  <c r="E33" i="8" a="1"/>
  <c r="E81" i="8" a="1"/>
  <c r="E64" i="8" a="1"/>
  <c r="E36" i="8" a="1"/>
  <c r="E63" i="8" a="1"/>
  <c r="E59" i="8" a="1"/>
  <c r="E37" i="8" a="1"/>
  <c r="E53" i="8" a="1"/>
  <c r="E55" i="8" a="1"/>
  <c r="E30" i="8" a="1"/>
  <c r="E22" i="8" a="1"/>
  <c r="E57" i="8" a="1"/>
  <c r="E29" i="8" a="1"/>
  <c r="E50" i="8" a="1"/>
  <c r="E41" i="8" a="1"/>
  <c r="E21" i="8" a="1"/>
  <c r="E67" i="8" a="1"/>
  <c r="E45" i="8" a="1"/>
  <c r="E20" i="8" a="1"/>
  <c r="E23" i="8" a="1"/>
  <c r="E69" i="8" a="1"/>
  <c r="E62" i="8" a="1"/>
  <c r="E43" i="8" a="1"/>
  <c r="E31" i="8" a="1"/>
  <c r="E51" i="8" a="1"/>
  <c r="E76" i="8" a="1"/>
  <c r="E25" i="8" a="1"/>
  <c r="E72" i="8" a="1"/>
  <c r="E44" i="8" a="1"/>
  <c r="E82" i="8" a="1"/>
  <c r="E68" i="8" a="1"/>
  <c r="E75" i="8" a="1"/>
  <c r="E26" i="8" a="1"/>
  <c r="E60" i="8" a="1"/>
  <c r="E73" i="8" a="1"/>
  <c r="E40" i="8" a="1"/>
  <c r="E39" i="8" a="1"/>
  <c r="E61" i="8" a="1"/>
  <c r="E49" i="8" a="1"/>
  <c r="E74" i="8" a="1"/>
  <c r="M21" i="8" a="1"/>
  <c r="E66" i="8" a="1"/>
  <c r="E38" i="8" a="1"/>
  <c r="E46" i="8" a="1"/>
  <c r="E70" i="8" a="1"/>
  <c r="E32" i="8" a="1"/>
  <c r="E56" i="8" a="1"/>
  <c r="E83" i="8" a="1"/>
  <c r="E48" i="8" a="1"/>
  <c r="E78" i="8" a="1"/>
  <c r="E27" i="8" a="1"/>
  <c r="E34" i="8" a="1"/>
  <c r="M20" i="8" a="1"/>
  <c r="E47" i="8" a="1"/>
  <c r="E58" i="8" a="1"/>
  <c r="F82" i="18" l="1"/>
  <c r="Q22" i="18"/>
  <c r="P22" i="18"/>
  <c r="F79" i="11"/>
  <c r="F112" i="11" s="1"/>
  <c r="F111" i="11"/>
  <c r="H17" i="12"/>
  <c r="E18" i="12"/>
  <c r="N21" i="11"/>
  <c r="M21" i="8"/>
  <c r="M20" i="8"/>
  <c r="E20" i="8"/>
  <c r="E68" i="8"/>
  <c r="E67" i="8"/>
  <c r="E66" i="8"/>
  <c r="E65" i="8"/>
  <c r="E76" i="8"/>
  <c r="E70" i="8"/>
  <c r="E58" i="8"/>
  <c r="E52" i="8"/>
  <c r="E74" i="8"/>
  <c r="E62" i="8"/>
  <c r="E73" i="8"/>
  <c r="E55" i="8"/>
  <c r="E72" i="8"/>
  <c r="E54" i="8"/>
  <c r="E83" i="8"/>
  <c r="E71" i="8"/>
  <c r="E59" i="8"/>
  <c r="E64" i="8"/>
  <c r="E80" i="8"/>
  <c r="E56" i="8"/>
  <c r="E79" i="8"/>
  <c r="E61" i="8"/>
  <c r="E78" i="8"/>
  <c r="E60" i="8"/>
  <c r="E77" i="8"/>
  <c r="E53" i="8"/>
  <c r="E82" i="8"/>
  <c r="E81" i="8"/>
  <c r="E75" i="8"/>
  <c r="E69" i="8"/>
  <c r="E63" i="8"/>
  <c r="E57" i="8"/>
  <c r="E51" i="8"/>
  <c r="E50" i="8"/>
  <c r="E29" i="8"/>
  <c r="E26" i="8"/>
  <c r="E49" i="8"/>
  <c r="E31" i="8"/>
  <c r="E48" i="8"/>
  <c r="E30" i="8"/>
  <c r="E47" i="8"/>
  <c r="E41" i="8"/>
  <c r="E35" i="8"/>
  <c r="E23" i="8"/>
  <c r="E44" i="8"/>
  <c r="E43" i="8"/>
  <c r="E42" i="8"/>
  <c r="E46" i="8"/>
  <c r="E40" i="8"/>
  <c r="E34" i="8"/>
  <c r="E22" i="8"/>
  <c r="E38" i="8"/>
  <c r="E37" i="8"/>
  <c r="E36" i="8"/>
  <c r="E28" i="8"/>
  <c r="E32" i="8"/>
  <c r="E25" i="8"/>
  <c r="E24" i="8"/>
  <c r="E45" i="8"/>
  <c r="E39" i="8"/>
  <c r="E33" i="8"/>
  <c r="E27" i="8"/>
  <c r="E21" i="8"/>
  <c r="F21" i="8" s="1"/>
  <c r="F22" i="8" s="1"/>
  <c r="F23" i="8" s="1"/>
  <c r="F24" i="8" s="1"/>
  <c r="F25" i="8" s="1"/>
  <c r="F26" i="8" s="1"/>
  <c r="F27" i="8" s="1"/>
  <c r="F28" i="8" s="1"/>
  <c r="F29" i="8" s="1"/>
  <c r="F30" i="8" s="1"/>
  <c r="F31" i="8" s="1"/>
  <c r="F32" i="8" s="1"/>
  <c r="F33" i="8" s="1"/>
  <c r="F34" i="8" s="1"/>
  <c r="F35" i="8" s="1"/>
  <c r="F36" i="8" s="1"/>
  <c r="F37" i="8" s="1"/>
  <c r="F38" i="8" s="1"/>
  <c r="F39" i="8" s="1"/>
  <c r="F40" i="8" s="1"/>
  <c r="F41" i="8" s="1"/>
  <c r="F42" i="8" s="1"/>
  <c r="F43" i="8" s="1"/>
  <c r="F44" i="8" s="1"/>
  <c r="F45" i="8" s="1"/>
  <c r="F46" i="8" s="1"/>
  <c r="F47" i="8" s="1"/>
  <c r="F48" i="8" s="1"/>
  <c r="F49" i="8" s="1"/>
  <c r="F50" i="8" s="1"/>
  <c r="F51" i="8" s="1"/>
  <c r="F52" i="8" s="1"/>
  <c r="F53" i="8" s="1"/>
  <c r="F54" i="8" s="1"/>
  <c r="F55" i="8" s="1"/>
  <c r="F56" i="8" s="1"/>
  <c r="F57" i="8" s="1"/>
  <c r="F58" i="8" s="1"/>
  <c r="F59" i="8" s="1"/>
  <c r="F60" i="8" s="1"/>
  <c r="F61" i="8" s="1"/>
  <c r="F62" i="8" s="1"/>
  <c r="F63" i="8" s="1"/>
  <c r="F64" i="8" s="1"/>
  <c r="F65" i="8" s="1"/>
  <c r="F66" i="8" s="1"/>
  <c r="F67" i="8" s="1"/>
  <c r="F68" i="8" s="1"/>
  <c r="F69" i="8" s="1"/>
  <c r="F70" i="8" s="1"/>
  <c r="F71" i="8" s="1"/>
  <c r="F72" i="8" s="1"/>
  <c r="F73" i="8" s="1"/>
  <c r="F74" i="8" s="1"/>
  <c r="F75" i="8" s="1"/>
  <c r="F76" i="8" s="1"/>
  <c r="F77" i="8" s="1"/>
  <c r="F78" i="8" s="1"/>
  <c r="F79" i="8" s="1"/>
  <c r="F80" i="8" s="1"/>
  <c r="F81" i="8" s="1"/>
  <c r="F82" i="8" s="1"/>
  <c r="F83" i="8" s="1"/>
  <c r="F84" i="8" s="1"/>
  <c r="H22" i="18" l="1"/>
  <c r="I22" i="18"/>
  <c r="J22" i="18" s="1"/>
  <c r="L22" i="18" s="1"/>
  <c r="F80" i="11"/>
  <c r="F83" i="18"/>
  <c r="K22" i="11"/>
  <c r="U21" i="11"/>
  <c r="V21" i="11"/>
  <c r="O21" i="11"/>
  <c r="F81" i="11"/>
  <c r="F85" i="8"/>
  <c r="F86" i="8" s="1"/>
  <c r="F87" i="8" s="1"/>
  <c r="F88" i="8" s="1"/>
  <c r="F89" i="8" s="1"/>
  <c r="F90" i="8" s="1"/>
  <c r="F91" i="8" s="1"/>
  <c r="F92" i="8" s="1"/>
  <c r="L15" i="8"/>
  <c r="N21" i="8"/>
  <c r="M22" i="18" a="1"/>
  <c r="M22" i="18" l="1"/>
  <c r="N22" i="18" s="1"/>
  <c r="F84" i="18"/>
  <c r="G22" i="11"/>
  <c r="Q22" i="11" s="1"/>
  <c r="S22" i="11"/>
  <c r="T22" i="11"/>
  <c r="F82" i="11"/>
  <c r="O21" i="8"/>
  <c r="K22" i="8"/>
  <c r="P22" i="11" l="1"/>
  <c r="H22" i="11" s="1"/>
  <c r="F85" i="18"/>
  <c r="L15" i="18"/>
  <c r="O22" i="18"/>
  <c r="V22" i="18"/>
  <c r="U22" i="18"/>
  <c r="K23" i="18"/>
  <c r="F83" i="11"/>
  <c r="G22" i="8"/>
  <c r="I22" i="11" l="1"/>
  <c r="J22" i="11" s="1"/>
  <c r="L22" i="11" s="1"/>
  <c r="S23" i="18"/>
  <c r="T23" i="18"/>
  <c r="G23" i="18"/>
  <c r="F86" i="18"/>
  <c r="F84" i="11"/>
  <c r="I22" i="8"/>
  <c r="J22" i="8" s="1"/>
  <c r="L22" i="8" s="1"/>
  <c r="H22" i="8"/>
  <c r="M22" i="11" a="1"/>
  <c r="M22" i="8" a="1"/>
  <c r="M22" i="11" l="1"/>
  <c r="N22" i="11" s="1"/>
  <c r="O22" i="11" s="1"/>
  <c r="F87" i="18"/>
  <c r="Q23" i="18"/>
  <c r="P23" i="18"/>
  <c r="V22" i="11"/>
  <c r="F85" i="11"/>
  <c r="L15" i="11"/>
  <c r="M22" i="8"/>
  <c r="N22" i="8" s="1"/>
  <c r="K23" i="11" l="1"/>
  <c r="G23" i="11" s="1"/>
  <c r="U22" i="11"/>
  <c r="H23" i="18"/>
  <c r="I23" i="18"/>
  <c r="J23" i="18" s="1"/>
  <c r="L23" i="18" s="1"/>
  <c r="F88" i="18"/>
  <c r="S23" i="11"/>
  <c r="T23" i="11"/>
  <c r="F86" i="11"/>
  <c r="P23" i="11"/>
  <c r="H23" i="11" s="1"/>
  <c r="Q23" i="11"/>
  <c r="O22" i="8"/>
  <c r="K23" i="8"/>
  <c r="M23" i="18" a="1"/>
  <c r="M23" i="18" l="1"/>
  <c r="N23" i="18" s="1"/>
  <c r="F89" i="18"/>
  <c r="I23" i="11"/>
  <c r="J23" i="11" s="1"/>
  <c r="L23" i="11" s="1"/>
  <c r="F87" i="11"/>
  <c r="G23" i="8"/>
  <c r="M23" i="11" a="1"/>
  <c r="F90" i="18" l="1"/>
  <c r="O23" i="18"/>
  <c r="U23" i="18"/>
  <c r="V23" i="18"/>
  <c r="K24" i="18"/>
  <c r="M23" i="11"/>
  <c r="N23" i="11" s="1"/>
  <c r="O23" i="11" s="1"/>
  <c r="F88" i="11"/>
  <c r="H23" i="8"/>
  <c r="I23" i="8"/>
  <c r="J23" i="8" s="1"/>
  <c r="L23" i="8" s="1"/>
  <c r="M23" i="8" a="1"/>
  <c r="T24" i="18" l="1"/>
  <c r="S24" i="18"/>
  <c r="G24" i="18"/>
  <c r="F91" i="18"/>
  <c r="K24" i="11"/>
  <c r="G24" i="11" s="1"/>
  <c r="U23" i="11"/>
  <c r="V23" i="11"/>
  <c r="F89" i="11"/>
  <c r="M23" i="8"/>
  <c r="N23" i="8" s="1"/>
  <c r="T24" i="11" l="1"/>
  <c r="Q24" i="18"/>
  <c r="P24" i="18"/>
  <c r="F92" i="18"/>
  <c r="S24" i="11"/>
  <c r="F90" i="11"/>
  <c r="Q24" i="11"/>
  <c r="P24" i="11"/>
  <c r="H24" i="11" s="1"/>
  <c r="O23" i="8"/>
  <c r="K24" i="8"/>
  <c r="I24" i="18" l="1"/>
  <c r="J24" i="18" s="1"/>
  <c r="L24" i="18" s="1"/>
  <c r="H24" i="18"/>
  <c r="I24" i="11"/>
  <c r="J24" i="11" s="1"/>
  <c r="L24" i="11" s="1"/>
  <c r="F91" i="11"/>
  <c r="G24" i="8"/>
  <c r="D3" i="5"/>
  <c r="M24" i="18" a="1"/>
  <c r="M24" i="11" a="1"/>
  <c r="M24" i="18" l="1"/>
  <c r="N24" i="18" s="1"/>
  <c r="M24" i="11"/>
  <c r="N24" i="11" s="1"/>
  <c r="F92" i="11"/>
  <c r="I24" i="8"/>
  <c r="J24" i="8" s="1"/>
  <c r="L24" i="8" s="1"/>
  <c r="H24" i="8"/>
  <c r="D36" i="7"/>
  <c r="D33" i="7"/>
  <c r="D32" i="7"/>
  <c r="D31" i="7"/>
  <c r="D30" i="7"/>
  <c r="D29" i="7"/>
  <c r="D28" i="7"/>
  <c r="D27" i="7"/>
  <c r="D26" i="7"/>
  <c r="D25" i="7"/>
  <c r="D24" i="7"/>
  <c r="D23" i="7"/>
  <c r="D22" i="7"/>
  <c r="D21" i="7"/>
  <c r="D20" i="7"/>
  <c r="D19" i="7"/>
  <c r="D18" i="7"/>
  <c r="D17" i="7"/>
  <c r="D16" i="7"/>
  <c r="D15" i="7"/>
  <c r="D14" i="7"/>
  <c r="D13" i="7"/>
  <c r="D12" i="7"/>
  <c r="D11" i="7"/>
  <c r="D10" i="7"/>
  <c r="D9" i="7"/>
  <c r="D8" i="7"/>
  <c r="D7" i="7"/>
  <c r="D6" i="7"/>
  <c r="D5" i="7"/>
  <c r="D36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4" i="6"/>
  <c r="M24" i="8" a="1"/>
  <c r="U24" i="18" l="1"/>
  <c r="V24" i="18"/>
  <c r="O24" i="18"/>
  <c r="K25" i="18"/>
  <c r="K25" i="11"/>
  <c r="G25" i="11" s="1"/>
  <c r="V24" i="11"/>
  <c r="U24" i="11"/>
  <c r="O24" i="11"/>
  <c r="M24" i="8"/>
  <c r="N24" i="8" s="1"/>
  <c r="S25" i="18" l="1"/>
  <c r="T25" i="18"/>
  <c r="G25" i="18"/>
  <c r="S25" i="11"/>
  <c r="T25" i="11"/>
  <c r="P25" i="11"/>
  <c r="H25" i="11" s="1"/>
  <c r="Q25" i="11"/>
  <c r="O24" i="8"/>
  <c r="K25" i="8"/>
  <c r="D4" i="5"/>
  <c r="D12" i="5"/>
  <c r="D7" i="5"/>
  <c r="D5" i="5"/>
  <c r="D8" i="5" s="1"/>
  <c r="D9" i="4"/>
  <c r="D10" i="4"/>
  <c r="D6" i="4"/>
  <c r="E6" i="4" s="1"/>
  <c r="M7" i="3"/>
  <c r="M6" i="3"/>
  <c r="L6" i="3"/>
  <c r="L7" i="3"/>
  <c r="I5" i="3"/>
  <c r="H7" i="3"/>
  <c r="I7" i="3" s="1"/>
  <c r="D5" i="3"/>
  <c r="D8" i="3" s="1"/>
  <c r="P25" i="18" l="1"/>
  <c r="Q25" i="18"/>
  <c r="P5" i="3"/>
  <c r="Q5" i="3" s="1"/>
  <c r="P7" i="3"/>
  <c r="Q7" i="3" s="1"/>
  <c r="N7" i="3"/>
  <c r="O7" i="3" s="1"/>
  <c r="N6" i="3"/>
  <c r="O6" i="3" s="1"/>
  <c r="N5" i="3"/>
  <c r="O5" i="3" s="1"/>
  <c r="P6" i="3"/>
  <c r="Q6" i="3" s="1"/>
  <c r="I25" i="11"/>
  <c r="J25" i="11" s="1"/>
  <c r="L25" i="11" s="1"/>
  <c r="D11" i="4"/>
  <c r="D12" i="4" s="1"/>
  <c r="G25" i="8"/>
  <c r="D18" i="5"/>
  <c r="D21" i="5"/>
  <c r="D19" i="5"/>
  <c r="D20" i="5"/>
  <c r="D9" i="5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B5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6" i="1"/>
  <c r="M25" i="11" a="1"/>
  <c r="I25" i="18" l="1"/>
  <c r="J25" i="18" s="1"/>
  <c r="L25" i="18" s="1"/>
  <c r="H25" i="18"/>
  <c r="M25" i="11"/>
  <c r="N25" i="11" s="1"/>
  <c r="I25" i="8"/>
  <c r="J25" i="8" s="1"/>
  <c r="L25" i="8" s="1"/>
  <c r="H25" i="8"/>
  <c r="D22" i="5"/>
  <c r="D24" i="5" s="1"/>
  <c r="BE7" i="2"/>
  <c r="BE8" i="2" s="1"/>
  <c r="BE5" i="2"/>
  <c r="W9" i="1"/>
  <c r="W7" i="1" s="1"/>
  <c r="M25" i="8" a="1"/>
  <c r="M25" i="18" a="1"/>
  <c r="M25" i="18" l="1"/>
  <c r="N25" i="18" s="1"/>
  <c r="O25" i="11"/>
  <c r="U25" i="11"/>
  <c r="V25" i="11"/>
  <c r="K26" i="11"/>
  <c r="M25" i="8"/>
  <c r="N25" i="8" s="1"/>
  <c r="D23" i="5"/>
  <c r="AW6" i="2"/>
  <c r="BA3" i="2" s="1"/>
  <c r="BA4" i="2" s="1"/>
  <c r="BA2" i="2"/>
  <c r="AW8" i="2"/>
  <c r="D6" i="2"/>
  <c r="E6" i="2"/>
  <c r="F6" i="2"/>
  <c r="G6" i="2"/>
  <c r="H6" i="2"/>
  <c r="I6" i="2"/>
  <c r="J6" i="2"/>
  <c r="K6" i="2"/>
  <c r="M6" i="2"/>
  <c r="O6" i="2"/>
  <c r="Q6" i="2"/>
  <c r="R6" i="2"/>
  <c r="T6" i="2"/>
  <c r="U6" i="2"/>
  <c r="W6" i="2"/>
  <c r="X6" i="2"/>
  <c r="Z6" i="2"/>
  <c r="AA6" i="2"/>
  <c r="AC6" i="2"/>
  <c r="AD6" i="2"/>
  <c r="AF6" i="2"/>
  <c r="AG6" i="2"/>
  <c r="AI6" i="2"/>
  <c r="AK6" i="2"/>
  <c r="AL6" i="2"/>
  <c r="AM6" i="2"/>
  <c r="AN6" i="2"/>
  <c r="AO6" i="2"/>
  <c r="AQ6" i="2"/>
  <c r="AS6" i="2"/>
  <c r="C6" i="2"/>
  <c r="B6" i="2"/>
  <c r="P19" i="1"/>
  <c r="Q19" i="1" s="1"/>
  <c r="N13" i="1"/>
  <c r="O13" i="1" s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5" i="1"/>
  <c r="V17" i="1"/>
  <c r="H14" i="1"/>
  <c r="I14" i="1"/>
  <c r="J14" i="1" s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O25" i="18" l="1"/>
  <c r="V25" i="18"/>
  <c r="U25" i="18"/>
  <c r="K26" i="18"/>
  <c r="G26" i="11"/>
  <c r="Q26" i="11" s="1"/>
  <c r="S26" i="11"/>
  <c r="T26" i="11"/>
  <c r="P26" i="11"/>
  <c r="H26" i="11" s="1"/>
  <c r="O25" i="8"/>
  <c r="K26" i="8"/>
  <c r="R12" i="1"/>
  <c r="R11" i="1"/>
  <c r="R32" i="1"/>
  <c r="R9" i="1"/>
  <c r="R31" i="1"/>
  <c r="R19" i="1"/>
  <c r="R30" i="1"/>
  <c r="H15" i="1"/>
  <c r="H16" i="1" s="1"/>
  <c r="V14" i="1"/>
  <c r="W17" i="1"/>
  <c r="V15" i="1"/>
  <c r="I15" i="1"/>
  <c r="J15" i="1" s="1"/>
  <c r="L33" i="1"/>
  <c r="P33" i="1" s="1"/>
  <c r="Q33" i="1" s="1"/>
  <c r="L21" i="1"/>
  <c r="P21" i="1" s="1"/>
  <c r="Q21" i="1" s="1"/>
  <c r="L9" i="1"/>
  <c r="P9" i="1" s="1"/>
  <c r="Q9" i="1" s="1"/>
  <c r="L32" i="1"/>
  <c r="P32" i="1" s="1"/>
  <c r="Q32" i="1" s="1"/>
  <c r="L31" i="1"/>
  <c r="P31" i="1" s="1"/>
  <c r="Q31" i="1" s="1"/>
  <c r="L7" i="1"/>
  <c r="P7" i="1" s="1"/>
  <c r="Q7" i="1" s="1"/>
  <c r="L30" i="1"/>
  <c r="P30" i="1" s="1"/>
  <c r="Q30" i="1" s="1"/>
  <c r="L18" i="1"/>
  <c r="P18" i="1" s="1"/>
  <c r="Q18" i="1" s="1"/>
  <c r="L6" i="1"/>
  <c r="P6" i="1" s="1"/>
  <c r="Q6" i="1" s="1"/>
  <c r="L28" i="1"/>
  <c r="P28" i="1" s="1"/>
  <c r="Q28" i="1" s="1"/>
  <c r="L16" i="1"/>
  <c r="P16" i="1" s="1"/>
  <c r="Q16" i="1" s="1"/>
  <c r="L26" i="1"/>
  <c r="P26" i="1" s="1"/>
  <c r="Q26" i="1" s="1"/>
  <c r="L14" i="1"/>
  <c r="L15" i="1"/>
  <c r="P15" i="1" s="1"/>
  <c r="Q15" i="1" s="1"/>
  <c r="L25" i="1"/>
  <c r="P25" i="1" s="1"/>
  <c r="Q25" i="1" s="1"/>
  <c r="L13" i="1"/>
  <c r="P13" i="1" s="1"/>
  <c r="Q13" i="1" s="1"/>
  <c r="L12" i="1"/>
  <c r="P12" i="1" s="1"/>
  <c r="Q12" i="1" s="1"/>
  <c r="L23" i="1"/>
  <c r="P23" i="1" s="1"/>
  <c r="Q23" i="1" s="1"/>
  <c r="L11" i="1"/>
  <c r="P11" i="1" s="1"/>
  <c r="Q11" i="1" s="1"/>
  <c r="L20" i="1"/>
  <c r="P20" i="1" s="1"/>
  <c r="Q20" i="1" s="1"/>
  <c r="L22" i="1"/>
  <c r="P22" i="1" s="1"/>
  <c r="Q22" i="1" s="1"/>
  <c r="L34" i="1"/>
  <c r="P34" i="1" s="1"/>
  <c r="Q34" i="1" s="1"/>
  <c r="L10" i="1"/>
  <c r="P10" i="1" s="1"/>
  <c r="Q10" i="1" s="1"/>
  <c r="L29" i="1"/>
  <c r="P29" i="1" s="1"/>
  <c r="Q29" i="1" s="1"/>
  <c r="L8" i="1"/>
  <c r="P8" i="1" s="1"/>
  <c r="Q8" i="1" s="1"/>
  <c r="L27" i="1"/>
  <c r="P27" i="1" s="1"/>
  <c r="Q27" i="1" s="1"/>
  <c r="L17" i="1"/>
  <c r="P17" i="1" s="1"/>
  <c r="Q17" i="1" s="1"/>
  <c r="L24" i="1"/>
  <c r="P24" i="1" s="1"/>
  <c r="Q24" i="1" s="1"/>
  <c r="L5" i="1"/>
  <c r="P5" i="1" s="1"/>
  <c r="Q5" i="1" s="1"/>
  <c r="S26" i="18" l="1"/>
  <c r="T26" i="18"/>
  <c r="G26" i="18"/>
  <c r="I26" i="11"/>
  <c r="J26" i="11" s="1"/>
  <c r="L26" i="11" s="1"/>
  <c r="G26" i="8"/>
  <c r="R20" i="1"/>
  <c r="R33" i="1"/>
  <c r="R17" i="1"/>
  <c r="R24" i="1"/>
  <c r="R34" i="1"/>
  <c r="R29" i="1"/>
  <c r="R5" i="1"/>
  <c r="R7" i="1"/>
  <c r="R27" i="1"/>
  <c r="R10" i="1"/>
  <c r="R22" i="1"/>
  <c r="R16" i="1"/>
  <c r="R21" i="1"/>
  <c r="R13" i="1"/>
  <c r="R28" i="1"/>
  <c r="R6" i="1"/>
  <c r="R23" i="1"/>
  <c r="R25" i="1"/>
  <c r="R8" i="1"/>
  <c r="R18" i="1"/>
  <c r="R26" i="1"/>
  <c r="R15" i="1"/>
  <c r="M14" i="1"/>
  <c r="N14" i="1" s="1"/>
  <c r="O14" i="1" s="1"/>
  <c r="P14" i="1"/>
  <c r="I16" i="1"/>
  <c r="J16" i="1" s="1"/>
  <c r="H17" i="1"/>
  <c r="M26" i="11" a="1"/>
  <c r="Q26" i="18" l="1"/>
  <c r="P26" i="18"/>
  <c r="M26" i="11"/>
  <c r="N26" i="11" s="1"/>
  <c r="H26" i="8"/>
  <c r="I26" i="8"/>
  <c r="J26" i="8" s="1"/>
  <c r="L26" i="8" s="1"/>
  <c r="Q14" i="1"/>
  <c r="R14" i="1"/>
  <c r="M15" i="1"/>
  <c r="M16" i="1" s="1"/>
  <c r="N16" i="1" s="1"/>
  <c r="O16" i="1" s="1"/>
  <c r="H18" i="1"/>
  <c r="I17" i="1"/>
  <c r="J17" i="1" s="1"/>
  <c r="M26" i="8" a="1"/>
  <c r="H26" i="18" l="1"/>
  <c r="I26" i="18"/>
  <c r="J26" i="18" s="1"/>
  <c r="L26" i="18" s="1"/>
  <c r="O26" i="11"/>
  <c r="V26" i="11"/>
  <c r="U26" i="11"/>
  <c r="K27" i="11"/>
  <c r="M26" i="8"/>
  <c r="N26" i="8" s="1"/>
  <c r="M17" i="1"/>
  <c r="N15" i="1"/>
  <c r="O15" i="1" s="1"/>
  <c r="H19" i="1"/>
  <c r="I18" i="1"/>
  <c r="J18" i="1" s="1"/>
  <c r="M18" i="1"/>
  <c r="N17" i="1"/>
  <c r="O17" i="1" s="1"/>
  <c r="M26" i="18" a="1"/>
  <c r="M26" i="18" l="1"/>
  <c r="N26" i="18" s="1"/>
  <c r="T27" i="11"/>
  <c r="S27" i="11"/>
  <c r="G27" i="11"/>
  <c r="P27" i="11" s="1"/>
  <c r="H27" i="11" s="1"/>
  <c r="O26" i="8"/>
  <c r="K27" i="8"/>
  <c r="H20" i="1"/>
  <c r="I19" i="1"/>
  <c r="J19" i="1" s="1"/>
  <c r="M19" i="1"/>
  <c r="N18" i="1"/>
  <c r="O18" i="1" s="1"/>
  <c r="O26" i="18" l="1"/>
  <c r="U26" i="18"/>
  <c r="V26" i="18"/>
  <c r="K27" i="18"/>
  <c r="Q27" i="11"/>
  <c r="I27" i="11"/>
  <c r="J27" i="11" s="1"/>
  <c r="L27" i="11" s="1"/>
  <c r="G27" i="8"/>
  <c r="H21" i="1"/>
  <c r="I20" i="1"/>
  <c r="J20" i="1" s="1"/>
  <c r="M20" i="1"/>
  <c r="N19" i="1"/>
  <c r="O19" i="1" s="1"/>
  <c r="M27" i="11" a="1"/>
  <c r="T27" i="18" l="1"/>
  <c r="S27" i="18"/>
  <c r="G27" i="18"/>
  <c r="M27" i="11"/>
  <c r="N27" i="11" s="1"/>
  <c r="K28" i="11" s="1"/>
  <c r="I27" i="8"/>
  <c r="J27" i="8" s="1"/>
  <c r="L27" i="8" s="1"/>
  <c r="H27" i="8"/>
  <c r="H22" i="1"/>
  <c r="I21" i="1"/>
  <c r="J21" i="1" s="1"/>
  <c r="M21" i="1"/>
  <c r="N20" i="1"/>
  <c r="O20" i="1" s="1"/>
  <c r="M27" i="8" a="1"/>
  <c r="Q27" i="18" l="1"/>
  <c r="P27" i="18"/>
  <c r="S28" i="11"/>
  <c r="T28" i="11"/>
  <c r="O27" i="11"/>
  <c r="U27" i="11"/>
  <c r="V27" i="11"/>
  <c r="G28" i="11"/>
  <c r="M27" i="8"/>
  <c r="N27" i="8" s="1"/>
  <c r="H23" i="1"/>
  <c r="I22" i="1"/>
  <c r="J22" i="1" s="1"/>
  <c r="M22" i="1"/>
  <c r="N21" i="1"/>
  <c r="O21" i="1" s="1"/>
  <c r="I27" i="18" l="1"/>
  <c r="J27" i="18" s="1"/>
  <c r="L27" i="18" s="1"/>
  <c r="H27" i="18"/>
  <c r="Q28" i="11"/>
  <c r="P28" i="11"/>
  <c r="H28" i="11" s="1"/>
  <c r="O27" i="8"/>
  <c r="K28" i="8"/>
  <c r="H24" i="1"/>
  <c r="I23" i="1"/>
  <c r="J23" i="1" s="1"/>
  <c r="M23" i="1"/>
  <c r="N22" i="1"/>
  <c r="O22" i="1" s="1"/>
  <c r="M27" i="18" a="1"/>
  <c r="M27" i="18" l="1"/>
  <c r="N27" i="18" s="1"/>
  <c r="I28" i="11"/>
  <c r="J28" i="11" s="1"/>
  <c r="L28" i="11" s="1"/>
  <c r="G28" i="8"/>
  <c r="H25" i="1"/>
  <c r="I24" i="1"/>
  <c r="J24" i="1" s="1"/>
  <c r="M24" i="1"/>
  <c r="N23" i="1"/>
  <c r="O23" i="1" s="1"/>
  <c r="M28" i="11" a="1"/>
  <c r="U27" i="18" l="1"/>
  <c r="O27" i="18"/>
  <c r="V27" i="18"/>
  <c r="K28" i="18"/>
  <c r="M28" i="11"/>
  <c r="N28" i="11" s="1"/>
  <c r="H28" i="8"/>
  <c r="I28" i="8"/>
  <c r="J28" i="8" s="1"/>
  <c r="L28" i="8" s="1"/>
  <c r="H26" i="1"/>
  <c r="I25" i="1"/>
  <c r="J25" i="1" s="1"/>
  <c r="M25" i="1"/>
  <c r="N24" i="1"/>
  <c r="O24" i="1" s="1"/>
  <c r="M28" i="8" a="1"/>
  <c r="S28" i="18" l="1"/>
  <c r="T28" i="18"/>
  <c r="G28" i="18"/>
  <c r="O28" i="11"/>
  <c r="U28" i="11"/>
  <c r="V28" i="11"/>
  <c r="K29" i="11"/>
  <c r="M28" i="8"/>
  <c r="N28" i="8" s="1"/>
  <c r="H27" i="1"/>
  <c r="I26" i="1"/>
  <c r="J26" i="1" s="1"/>
  <c r="M26" i="1"/>
  <c r="N25" i="1"/>
  <c r="O25" i="1" s="1"/>
  <c r="Q28" i="18" l="1"/>
  <c r="P28" i="18"/>
  <c r="S29" i="11"/>
  <c r="T29" i="11"/>
  <c r="G29" i="11"/>
  <c r="P29" i="11" s="1"/>
  <c r="H29" i="11" s="1"/>
  <c r="O28" i="8"/>
  <c r="K29" i="8"/>
  <c r="H28" i="1"/>
  <c r="I27" i="1"/>
  <c r="J27" i="1" s="1"/>
  <c r="M27" i="1"/>
  <c r="N26" i="1"/>
  <c r="O26" i="1" s="1"/>
  <c r="Q29" i="11" l="1"/>
  <c r="H28" i="18"/>
  <c r="I28" i="18"/>
  <c r="J28" i="18" s="1"/>
  <c r="L28" i="18" s="1"/>
  <c r="I29" i="11"/>
  <c r="J29" i="11" s="1"/>
  <c r="L29" i="11" s="1"/>
  <c r="G29" i="8"/>
  <c r="H29" i="1"/>
  <c r="I28" i="1"/>
  <c r="J28" i="1" s="1"/>
  <c r="M28" i="1"/>
  <c r="N27" i="1"/>
  <c r="O27" i="1" s="1"/>
  <c r="M28" i="18" a="1"/>
  <c r="M29" i="11" a="1"/>
  <c r="M28" i="18" l="1"/>
  <c r="N28" i="18" s="1"/>
  <c r="M29" i="11"/>
  <c r="N29" i="11" s="1"/>
  <c r="I29" i="8"/>
  <c r="J29" i="8" s="1"/>
  <c r="L29" i="8" s="1"/>
  <c r="H29" i="8"/>
  <c r="H30" i="1"/>
  <c r="I29" i="1"/>
  <c r="J29" i="1" s="1"/>
  <c r="M29" i="1"/>
  <c r="N28" i="1"/>
  <c r="O28" i="1" s="1"/>
  <c r="M29" i="8" a="1"/>
  <c r="O28" i="18" l="1"/>
  <c r="V28" i="18"/>
  <c r="U28" i="18"/>
  <c r="K29" i="18"/>
  <c r="O29" i="11"/>
  <c r="V29" i="11"/>
  <c r="U29" i="11"/>
  <c r="K30" i="11"/>
  <c r="M29" i="8"/>
  <c r="N29" i="8" s="1"/>
  <c r="H31" i="1"/>
  <c r="X17" i="1"/>
  <c r="W18" i="1" s="1"/>
  <c r="I30" i="1"/>
  <c r="J30" i="1" s="1"/>
  <c r="M30" i="1"/>
  <c r="N29" i="1"/>
  <c r="O29" i="1" s="1"/>
  <c r="S29" i="18" l="1"/>
  <c r="T29" i="18"/>
  <c r="G29" i="18"/>
  <c r="G30" i="11"/>
  <c r="P30" i="11" s="1"/>
  <c r="H30" i="11" s="1"/>
  <c r="S30" i="11"/>
  <c r="T30" i="11"/>
  <c r="O29" i="8"/>
  <c r="K30" i="8"/>
  <c r="H32" i="1"/>
  <c r="I31" i="1"/>
  <c r="J31" i="1" s="1"/>
  <c r="M31" i="1"/>
  <c r="N30" i="1"/>
  <c r="O30" i="1" s="1"/>
  <c r="Q30" i="11" l="1"/>
  <c r="Q29" i="18"/>
  <c r="P29" i="18"/>
  <c r="I30" i="11"/>
  <c r="J30" i="11" s="1"/>
  <c r="L30" i="11" s="1"/>
  <c r="G30" i="8"/>
  <c r="H33" i="1"/>
  <c r="I32" i="1"/>
  <c r="J32" i="1" s="1"/>
  <c r="M32" i="1"/>
  <c r="N31" i="1"/>
  <c r="O31" i="1" s="1"/>
  <c r="M30" i="11" a="1"/>
  <c r="H29" i="18" l="1"/>
  <c r="I29" i="18"/>
  <c r="J29" i="18" s="1"/>
  <c r="L29" i="18" s="1"/>
  <c r="M30" i="11"/>
  <c r="N30" i="11" s="1"/>
  <c r="H30" i="8"/>
  <c r="I30" i="8"/>
  <c r="J30" i="8" s="1"/>
  <c r="L30" i="8" s="1"/>
  <c r="H34" i="1"/>
  <c r="I34" i="1" s="1"/>
  <c r="J34" i="1" s="1"/>
  <c r="I33" i="1"/>
  <c r="J33" i="1" s="1"/>
  <c r="M33" i="1"/>
  <c r="N32" i="1"/>
  <c r="O32" i="1" s="1"/>
  <c r="M29" i="18" a="1"/>
  <c r="M30" i="8" a="1"/>
  <c r="M29" i="18" l="1"/>
  <c r="N29" i="18" s="1"/>
  <c r="K31" i="11"/>
  <c r="V30" i="11"/>
  <c r="U30" i="11"/>
  <c r="O30" i="11"/>
  <c r="G31" i="11"/>
  <c r="M30" i="8"/>
  <c r="N30" i="8" s="1"/>
  <c r="M34" i="1"/>
  <c r="N34" i="1" s="1"/>
  <c r="O34" i="1" s="1"/>
  <c r="N33" i="1"/>
  <c r="O33" i="1" s="1"/>
  <c r="O29" i="18" l="1"/>
  <c r="U29" i="18"/>
  <c r="V29" i="18"/>
  <c r="K30" i="18"/>
  <c r="S31" i="11"/>
  <c r="T31" i="11"/>
  <c r="P31" i="11"/>
  <c r="H31" i="11" s="1"/>
  <c r="Q31" i="11"/>
  <c r="O30" i="8"/>
  <c r="K31" i="8"/>
  <c r="T30" i="18" l="1"/>
  <c r="S30" i="18"/>
  <c r="G30" i="18"/>
  <c r="I31" i="11"/>
  <c r="J31" i="11" s="1"/>
  <c r="L31" i="11" s="1"/>
  <c r="G31" i="8"/>
  <c r="M31" i="11" a="1"/>
  <c r="Q30" i="18" l="1"/>
  <c r="P30" i="18"/>
  <c r="M31" i="11"/>
  <c r="N31" i="11" s="1"/>
  <c r="H31" i="8"/>
  <c r="I31" i="8"/>
  <c r="J31" i="8" s="1"/>
  <c r="L31" i="8" s="1"/>
  <c r="M31" i="8" a="1"/>
  <c r="I30" i="18" l="1"/>
  <c r="J30" i="18" s="1"/>
  <c r="L30" i="18" s="1"/>
  <c r="H30" i="18"/>
  <c r="K32" i="11"/>
  <c r="G32" i="11" s="1"/>
  <c r="U31" i="11"/>
  <c r="V31" i="11"/>
  <c r="O31" i="11"/>
  <c r="M31" i="8"/>
  <c r="N31" i="8" s="1"/>
  <c r="M30" i="18" a="1"/>
  <c r="M30" i="18" l="1"/>
  <c r="N30" i="18" s="1"/>
  <c r="S32" i="11"/>
  <c r="T32" i="11"/>
  <c r="Q32" i="11"/>
  <c r="P32" i="11"/>
  <c r="H32" i="11" s="1"/>
  <c r="O31" i="8"/>
  <c r="K32" i="8"/>
  <c r="U30" i="18" l="1"/>
  <c r="O30" i="18"/>
  <c r="V30" i="18"/>
  <c r="K31" i="18"/>
  <c r="I32" i="11"/>
  <c r="J32" i="11" s="1"/>
  <c r="L32" i="11" s="1"/>
  <c r="G32" i="8"/>
  <c r="M32" i="11" a="1"/>
  <c r="S31" i="18" l="1"/>
  <c r="T31" i="18"/>
  <c r="G31" i="18"/>
  <c r="M32" i="11"/>
  <c r="N32" i="11" s="1"/>
  <c r="O32" i="11" s="1"/>
  <c r="I32" i="8"/>
  <c r="J32" i="8" s="1"/>
  <c r="L32" i="8" s="1"/>
  <c r="H32" i="8"/>
  <c r="M32" i="8" a="1"/>
  <c r="Q31" i="18" l="1"/>
  <c r="P31" i="18"/>
  <c r="K33" i="11"/>
  <c r="G33" i="11" s="1"/>
  <c r="V32" i="11"/>
  <c r="U32" i="11"/>
  <c r="M32" i="8"/>
  <c r="N32" i="8" s="1"/>
  <c r="I31" i="18" l="1"/>
  <c r="J31" i="18" s="1"/>
  <c r="L31" i="18" s="1"/>
  <c r="H31" i="18"/>
  <c r="S33" i="11"/>
  <c r="T33" i="11"/>
  <c r="P33" i="11"/>
  <c r="H33" i="11" s="1"/>
  <c r="Q33" i="11"/>
  <c r="K33" i="8"/>
  <c r="O32" i="8"/>
  <c r="M31" i="18" a="1"/>
  <c r="M31" i="18" l="1"/>
  <c r="N31" i="18" s="1"/>
  <c r="I33" i="11"/>
  <c r="J33" i="11" s="1"/>
  <c r="L33" i="11" s="1"/>
  <c r="G33" i="8"/>
  <c r="M33" i="11" a="1"/>
  <c r="O31" i="18" l="1"/>
  <c r="V31" i="18"/>
  <c r="U31" i="18"/>
  <c r="K32" i="18"/>
  <c r="M33" i="11"/>
  <c r="N33" i="11" s="1"/>
  <c r="O33" i="11" s="1"/>
  <c r="I33" i="8"/>
  <c r="J33" i="8" s="1"/>
  <c r="L33" i="8" s="1"/>
  <c r="H33" i="8"/>
  <c r="M33" i="8" a="1"/>
  <c r="S32" i="18" l="1"/>
  <c r="T32" i="18"/>
  <c r="G32" i="18"/>
  <c r="K34" i="11"/>
  <c r="G34" i="11" s="1"/>
  <c r="U33" i="11"/>
  <c r="V33" i="11"/>
  <c r="M33" i="8"/>
  <c r="N33" i="8" s="1"/>
  <c r="Q32" i="18" l="1"/>
  <c r="P32" i="18"/>
  <c r="S34" i="11"/>
  <c r="T34" i="11"/>
  <c r="Q34" i="11"/>
  <c r="P34" i="11"/>
  <c r="H34" i="11" s="1"/>
  <c r="O33" i="8"/>
  <c r="K34" i="8"/>
  <c r="H32" i="18" l="1"/>
  <c r="I32" i="18"/>
  <c r="J32" i="18" s="1"/>
  <c r="L32" i="18" s="1"/>
  <c r="I34" i="11"/>
  <c r="J34" i="11" s="1"/>
  <c r="L34" i="11" s="1"/>
  <c r="G34" i="8"/>
  <c r="M34" i="11" a="1"/>
  <c r="M32" i="18" a="1"/>
  <c r="M32" i="18" l="1"/>
  <c r="N32" i="18" s="1"/>
  <c r="M34" i="11"/>
  <c r="N34" i="11" s="1"/>
  <c r="H34" i="8"/>
  <c r="I34" i="8"/>
  <c r="J34" i="8" s="1"/>
  <c r="L34" i="8" s="1"/>
  <c r="M34" i="8" a="1"/>
  <c r="O32" i="18" l="1"/>
  <c r="U32" i="18"/>
  <c r="V32" i="18"/>
  <c r="K33" i="18"/>
  <c r="O34" i="11"/>
  <c r="U34" i="11"/>
  <c r="V34" i="11"/>
  <c r="K35" i="11"/>
  <c r="M34" i="8"/>
  <c r="N34" i="8" s="1"/>
  <c r="T33" i="18" l="1"/>
  <c r="S33" i="18"/>
  <c r="G33" i="18"/>
  <c r="S35" i="11"/>
  <c r="T35" i="11"/>
  <c r="G35" i="11"/>
  <c r="P35" i="11" s="1"/>
  <c r="H35" i="11" s="1"/>
  <c r="O34" i="8"/>
  <c r="K35" i="8"/>
  <c r="Q33" i="18" l="1"/>
  <c r="P33" i="18"/>
  <c r="Q35" i="11"/>
  <c r="I35" i="11"/>
  <c r="J35" i="11" s="1"/>
  <c r="L35" i="11" s="1"/>
  <c r="G35" i="8"/>
  <c r="M35" i="11" a="1"/>
  <c r="I33" i="18" l="1"/>
  <c r="J33" i="18" s="1"/>
  <c r="L33" i="18" s="1"/>
  <c r="H33" i="18"/>
  <c r="M35" i="11"/>
  <c r="N35" i="11" s="1"/>
  <c r="K36" i="11" s="1"/>
  <c r="I35" i="8"/>
  <c r="J35" i="8" s="1"/>
  <c r="L35" i="8" s="1"/>
  <c r="H35" i="8"/>
  <c r="M33" i="18" a="1"/>
  <c r="M35" i="8" a="1"/>
  <c r="M33" i="18" l="1"/>
  <c r="N33" i="18" s="1"/>
  <c r="S36" i="11"/>
  <c r="T36" i="11"/>
  <c r="O35" i="11"/>
  <c r="U35" i="11"/>
  <c r="V35" i="11"/>
  <c r="G36" i="11"/>
  <c r="M35" i="8"/>
  <c r="N35" i="8" s="1"/>
  <c r="U33" i="18" l="1"/>
  <c r="V33" i="18"/>
  <c r="O33" i="18"/>
  <c r="K34" i="18"/>
  <c r="P36" i="11"/>
  <c r="H36" i="11" s="1"/>
  <c r="Q36" i="11"/>
  <c r="O35" i="8"/>
  <c r="K36" i="8"/>
  <c r="S34" i="18" l="1"/>
  <c r="T34" i="18"/>
  <c r="G34" i="18"/>
  <c r="I36" i="11"/>
  <c r="J36" i="11" s="1"/>
  <c r="L36" i="11" s="1"/>
  <c r="G36" i="8"/>
  <c r="M36" i="11" a="1"/>
  <c r="Q34" i="18" l="1"/>
  <c r="P34" i="18"/>
  <c r="M36" i="11"/>
  <c r="N36" i="11" s="1"/>
  <c r="H36" i="8"/>
  <c r="I36" i="8"/>
  <c r="J36" i="8" s="1"/>
  <c r="L36" i="8" s="1"/>
  <c r="M36" i="8" a="1"/>
  <c r="I34" i="18" l="1"/>
  <c r="J34" i="18" s="1"/>
  <c r="L34" i="18" s="1"/>
  <c r="H34" i="18"/>
  <c r="O36" i="11"/>
  <c r="V36" i="11"/>
  <c r="U36" i="11"/>
  <c r="K37" i="11"/>
  <c r="M36" i="8"/>
  <c r="N36" i="8" s="1"/>
  <c r="M34" i="18" a="1"/>
  <c r="M34" i="18" l="1"/>
  <c r="N34" i="18" s="1"/>
  <c r="G37" i="11"/>
  <c r="Q37" i="11" s="1"/>
  <c r="S37" i="11"/>
  <c r="T37" i="11"/>
  <c r="P37" i="11"/>
  <c r="H37" i="11" s="1"/>
  <c r="O36" i="8"/>
  <c r="K37" i="8"/>
  <c r="O34" i="18" l="1"/>
  <c r="V34" i="18"/>
  <c r="U34" i="18"/>
  <c r="K35" i="18"/>
  <c r="I37" i="11"/>
  <c r="J37" i="11" s="1"/>
  <c r="L37" i="11" s="1"/>
  <c r="G37" i="8"/>
  <c r="M37" i="11" a="1"/>
  <c r="S35" i="18" l="1"/>
  <c r="T35" i="18"/>
  <c r="G35" i="18"/>
  <c r="M37" i="11"/>
  <c r="N37" i="11" s="1"/>
  <c r="H37" i="8"/>
  <c r="I37" i="8"/>
  <c r="J37" i="8" s="1"/>
  <c r="L37" i="8" s="1"/>
  <c r="M37" i="8" a="1"/>
  <c r="Q35" i="18" l="1"/>
  <c r="P35" i="18"/>
  <c r="O37" i="11"/>
  <c r="U37" i="11"/>
  <c r="V37" i="11"/>
  <c r="K38" i="11"/>
  <c r="G38" i="11" s="1"/>
  <c r="M37" i="8"/>
  <c r="N37" i="8" s="1"/>
  <c r="H35" i="18" l="1"/>
  <c r="I35" i="18"/>
  <c r="J35" i="18" s="1"/>
  <c r="L35" i="18" s="1"/>
  <c r="S38" i="11"/>
  <c r="T38" i="11"/>
  <c r="Q38" i="11"/>
  <c r="P38" i="11"/>
  <c r="H38" i="11" s="1"/>
  <c r="O37" i="8"/>
  <c r="K38" i="8"/>
  <c r="M35" i="18" a="1"/>
  <c r="M35" i="18" l="1"/>
  <c r="N35" i="18" s="1"/>
  <c r="I38" i="11"/>
  <c r="J38" i="11" s="1"/>
  <c r="L38" i="11" s="1"/>
  <c r="G38" i="8"/>
  <c r="M38" i="11" a="1"/>
  <c r="O35" i="18" l="1"/>
  <c r="U35" i="18"/>
  <c r="V35" i="18"/>
  <c r="K36" i="18"/>
  <c r="M38" i="11"/>
  <c r="N38" i="11" s="1"/>
  <c r="I38" i="8"/>
  <c r="J38" i="8" s="1"/>
  <c r="L38" i="8" s="1"/>
  <c r="H38" i="8"/>
  <c r="M38" i="8" a="1"/>
  <c r="T36" i="18" l="1"/>
  <c r="S36" i="18"/>
  <c r="G36" i="18"/>
  <c r="O38" i="11"/>
  <c r="V38" i="11"/>
  <c r="U38" i="11"/>
  <c r="K39" i="11"/>
  <c r="G39" i="11" s="1"/>
  <c r="M38" i="8"/>
  <c r="N38" i="8" s="1"/>
  <c r="Q36" i="18" l="1"/>
  <c r="P36" i="18"/>
  <c r="S39" i="11"/>
  <c r="T39" i="11"/>
  <c r="P39" i="11"/>
  <c r="H39" i="11" s="1"/>
  <c r="Q39" i="11"/>
  <c r="O38" i="8"/>
  <c r="K39" i="8"/>
  <c r="I36" i="18" l="1"/>
  <c r="J36" i="18" s="1"/>
  <c r="L36" i="18" s="1"/>
  <c r="H36" i="18"/>
  <c r="I39" i="11"/>
  <c r="J39" i="11" s="1"/>
  <c r="L39" i="11" s="1"/>
  <c r="G39" i="8"/>
  <c r="H39" i="8" s="1"/>
  <c r="M36" i="18" a="1"/>
  <c r="M39" i="11" a="1"/>
  <c r="M36" i="18" l="1"/>
  <c r="N36" i="18" s="1"/>
  <c r="M39" i="11"/>
  <c r="N39" i="11" s="1"/>
  <c r="I39" i="8"/>
  <c r="J39" i="8" s="1"/>
  <c r="L39" i="8" s="1"/>
  <c r="M39" i="8" a="1"/>
  <c r="U36" i="18" l="1"/>
  <c r="V36" i="18"/>
  <c r="O36" i="18"/>
  <c r="K37" i="18"/>
  <c r="O39" i="11"/>
  <c r="U39" i="11"/>
  <c r="V39" i="11"/>
  <c r="K40" i="11"/>
  <c r="M39" i="8"/>
  <c r="N39" i="8" s="1"/>
  <c r="S37" i="18" l="1"/>
  <c r="T37" i="18"/>
  <c r="G37" i="18"/>
  <c r="G40" i="11"/>
  <c r="S40" i="11"/>
  <c r="T40" i="11"/>
  <c r="P40" i="11"/>
  <c r="H40" i="11" s="1"/>
  <c r="Q40" i="11"/>
  <c r="O39" i="8"/>
  <c r="K40" i="8"/>
  <c r="Q37" i="18" l="1"/>
  <c r="P37" i="18"/>
  <c r="I40" i="11"/>
  <c r="J40" i="11" s="1"/>
  <c r="L40" i="11" s="1"/>
  <c r="G40" i="8"/>
  <c r="H40" i="8" s="1"/>
  <c r="M40" i="11" a="1"/>
  <c r="I37" i="18" l="1"/>
  <c r="J37" i="18" s="1"/>
  <c r="L37" i="18" s="1"/>
  <c r="H37" i="18"/>
  <c r="M40" i="11"/>
  <c r="N40" i="11" s="1"/>
  <c r="O40" i="11" s="1"/>
  <c r="I40" i="8"/>
  <c r="J40" i="8" s="1"/>
  <c r="L40" i="8" s="1"/>
  <c r="M40" i="8" a="1"/>
  <c r="M37" i="18" a="1"/>
  <c r="M37" i="18" l="1"/>
  <c r="N37" i="18" s="1"/>
  <c r="K41" i="11"/>
  <c r="G41" i="11" s="1"/>
  <c r="U40" i="11"/>
  <c r="V40" i="11"/>
  <c r="M40" i="8"/>
  <c r="N40" i="8" s="1"/>
  <c r="O37" i="18" l="1"/>
  <c r="V37" i="18"/>
  <c r="U37" i="18"/>
  <c r="K38" i="18"/>
  <c r="S41" i="11"/>
  <c r="T41" i="11"/>
  <c r="Q41" i="11"/>
  <c r="P41" i="11"/>
  <c r="H41" i="11" s="1"/>
  <c r="O40" i="8"/>
  <c r="K41" i="8"/>
  <c r="S38" i="18" l="1"/>
  <c r="T38" i="18"/>
  <c r="G38" i="18"/>
  <c r="I41" i="11"/>
  <c r="J41" i="11" s="1"/>
  <c r="L41" i="11" s="1"/>
  <c r="G41" i="8"/>
  <c r="M41" i="11" a="1"/>
  <c r="Q38" i="18" l="1"/>
  <c r="P38" i="18"/>
  <c r="M41" i="11"/>
  <c r="N41" i="11" s="1"/>
  <c r="H41" i="8"/>
  <c r="I41" i="8"/>
  <c r="J41" i="8" s="1"/>
  <c r="L41" i="8" s="1"/>
  <c r="M41" i="8" a="1"/>
  <c r="H38" i="18" l="1"/>
  <c r="I38" i="18"/>
  <c r="J38" i="18" s="1"/>
  <c r="L38" i="18" s="1"/>
  <c r="O41" i="11"/>
  <c r="U41" i="11"/>
  <c r="V41" i="11"/>
  <c r="K42" i="11"/>
  <c r="M41" i="8"/>
  <c r="N41" i="8" s="1"/>
  <c r="M38" i="18" a="1"/>
  <c r="M38" i="18" l="1"/>
  <c r="N38" i="18" s="1"/>
  <c r="G42" i="11"/>
  <c r="P42" i="11" s="1"/>
  <c r="H42" i="11" s="1"/>
  <c r="T42" i="11"/>
  <c r="S42" i="11"/>
  <c r="Q42" i="11"/>
  <c r="O41" i="8"/>
  <c r="K42" i="8"/>
  <c r="O38" i="18" l="1"/>
  <c r="U38" i="18"/>
  <c r="V38" i="18"/>
  <c r="K39" i="18"/>
  <c r="I42" i="11"/>
  <c r="J42" i="11" s="1"/>
  <c r="L42" i="11" s="1"/>
  <c r="G42" i="8"/>
  <c r="M42" i="11" a="1"/>
  <c r="T39" i="18" l="1"/>
  <c r="S39" i="18"/>
  <c r="G39" i="18"/>
  <c r="M42" i="11"/>
  <c r="N42" i="11" s="1"/>
  <c r="H42" i="8"/>
  <c r="I42" i="8"/>
  <c r="J42" i="8" s="1"/>
  <c r="L42" i="8" s="1"/>
  <c r="M42" i="8" a="1"/>
  <c r="Q39" i="18" l="1"/>
  <c r="P39" i="18"/>
  <c r="O42" i="11"/>
  <c r="V42" i="11"/>
  <c r="U42" i="11"/>
  <c r="K43" i="11"/>
  <c r="M42" i="8"/>
  <c r="N42" i="8" s="1"/>
  <c r="I39" i="18" l="1"/>
  <c r="J39" i="18" s="1"/>
  <c r="L39" i="18" s="1"/>
  <c r="H39" i="18"/>
  <c r="G43" i="11"/>
  <c r="S43" i="11"/>
  <c r="T43" i="11"/>
  <c r="P43" i="11"/>
  <c r="H43" i="11" s="1"/>
  <c r="Q43" i="11"/>
  <c r="O42" i="8"/>
  <c r="K43" i="8"/>
  <c r="M39" i="18" a="1"/>
  <c r="M39" i="18" l="1"/>
  <c r="N39" i="18" s="1"/>
  <c r="I43" i="11"/>
  <c r="J43" i="11" s="1"/>
  <c r="L43" i="11" s="1"/>
  <c r="G43" i="8"/>
  <c r="M43" i="11" a="1"/>
  <c r="U39" i="18" l="1"/>
  <c r="O39" i="18"/>
  <c r="V39" i="18"/>
  <c r="K40" i="18"/>
  <c r="M43" i="11"/>
  <c r="N43" i="11" s="1"/>
  <c r="K44" i="11" s="1"/>
  <c r="H43" i="8"/>
  <c r="I43" i="8"/>
  <c r="J43" i="8" s="1"/>
  <c r="L43" i="8" s="1"/>
  <c r="M43" i="8" a="1"/>
  <c r="S40" i="18" l="1"/>
  <c r="T40" i="18"/>
  <c r="G40" i="18"/>
  <c r="S44" i="11"/>
  <c r="T44" i="11"/>
  <c r="O43" i="11"/>
  <c r="U43" i="11"/>
  <c r="V43" i="11"/>
  <c r="G44" i="11"/>
  <c r="M43" i="8"/>
  <c r="N43" i="8" s="1"/>
  <c r="Q40" i="18" l="1"/>
  <c r="P40" i="18"/>
  <c r="Q44" i="11"/>
  <c r="P44" i="11"/>
  <c r="H44" i="11" s="1"/>
  <c r="O43" i="8"/>
  <c r="K44" i="8"/>
  <c r="I40" i="18" l="1"/>
  <c r="J40" i="18" s="1"/>
  <c r="L40" i="18" s="1"/>
  <c r="H40" i="18"/>
  <c r="I44" i="11"/>
  <c r="J44" i="11" s="1"/>
  <c r="L44" i="11" s="1"/>
  <c r="G44" i="8"/>
  <c r="M44" i="11" a="1"/>
  <c r="M40" i="18" a="1"/>
  <c r="M40" i="18" l="1"/>
  <c r="N40" i="18" s="1"/>
  <c r="M44" i="11"/>
  <c r="N44" i="11" s="1"/>
  <c r="I44" i="8"/>
  <c r="J44" i="8" s="1"/>
  <c r="L44" i="8" s="1"/>
  <c r="H44" i="8"/>
  <c r="M44" i="8" a="1"/>
  <c r="O40" i="18" l="1"/>
  <c r="V40" i="18"/>
  <c r="U40" i="18"/>
  <c r="K41" i="18"/>
  <c r="O44" i="11"/>
  <c r="U44" i="11"/>
  <c r="V44" i="11"/>
  <c r="K45" i="11"/>
  <c r="M44" i="8"/>
  <c r="N44" i="8" s="1"/>
  <c r="S41" i="18" l="1"/>
  <c r="T41" i="18"/>
  <c r="G41" i="18"/>
  <c r="S45" i="11"/>
  <c r="T45" i="11"/>
  <c r="G45" i="11"/>
  <c r="P45" i="11" s="1"/>
  <c r="H45" i="11" s="1"/>
  <c r="O44" i="8"/>
  <c r="K45" i="8"/>
  <c r="Q41" i="18" l="1"/>
  <c r="P41" i="18"/>
  <c r="Q45" i="11"/>
  <c r="I45" i="11"/>
  <c r="J45" i="11" s="1"/>
  <c r="L45" i="11" s="1"/>
  <c r="G45" i="8"/>
  <c r="M45" i="11" a="1"/>
  <c r="H41" i="18" l="1"/>
  <c r="I41" i="18"/>
  <c r="J41" i="18" s="1"/>
  <c r="L41" i="18" s="1"/>
  <c r="M45" i="11"/>
  <c r="N45" i="11" s="1"/>
  <c r="H45" i="8"/>
  <c r="I45" i="8"/>
  <c r="J45" i="8" s="1"/>
  <c r="L45" i="8" s="1"/>
  <c r="M41" i="18" a="1"/>
  <c r="M45" i="8" a="1"/>
  <c r="M41" i="18" l="1"/>
  <c r="N41" i="18" s="1"/>
  <c r="O45" i="11"/>
  <c r="U45" i="11"/>
  <c r="V45" i="11"/>
  <c r="K46" i="11"/>
  <c r="M45" i="8"/>
  <c r="N45" i="8" s="1"/>
  <c r="O41" i="18" l="1"/>
  <c r="U41" i="18"/>
  <c r="V41" i="18"/>
  <c r="K42" i="18"/>
  <c r="G46" i="11"/>
  <c r="P46" i="11" s="1"/>
  <c r="H46" i="11" s="1"/>
  <c r="S46" i="11"/>
  <c r="T46" i="11"/>
  <c r="O45" i="8"/>
  <c r="K46" i="8"/>
  <c r="Q46" i="11" l="1"/>
  <c r="T42" i="18"/>
  <c r="S42" i="18"/>
  <c r="G42" i="18"/>
  <c r="I46" i="11"/>
  <c r="J46" i="11" s="1"/>
  <c r="L46" i="11" s="1"/>
  <c r="G46" i="8"/>
  <c r="M46" i="11" a="1"/>
  <c r="Q42" i="18" l="1"/>
  <c r="P42" i="18"/>
  <c r="M46" i="11"/>
  <c r="N46" i="11" s="1"/>
  <c r="I46" i="8"/>
  <c r="J46" i="8" s="1"/>
  <c r="L46" i="8" s="1"/>
  <c r="H46" i="8"/>
  <c r="M46" i="8" a="1"/>
  <c r="I42" i="18" l="1"/>
  <c r="J42" i="18" s="1"/>
  <c r="L42" i="18" s="1"/>
  <c r="H42" i="18"/>
  <c r="O46" i="11"/>
  <c r="U46" i="11"/>
  <c r="V46" i="11"/>
  <c r="K47" i="11"/>
  <c r="M46" i="8"/>
  <c r="N46" i="8" s="1"/>
  <c r="M42" i="18" a="1"/>
  <c r="M42" i="18" l="1"/>
  <c r="N42" i="18" s="1"/>
  <c r="S47" i="11"/>
  <c r="T47" i="11"/>
  <c r="G47" i="11"/>
  <c r="Q47" i="11" s="1"/>
  <c r="O46" i="8"/>
  <c r="K47" i="8"/>
  <c r="U42" i="18" l="1"/>
  <c r="O42" i="18"/>
  <c r="V42" i="18"/>
  <c r="K43" i="18"/>
  <c r="P47" i="11"/>
  <c r="H47" i="11" s="1"/>
  <c r="G47" i="8"/>
  <c r="I47" i="11" l="1"/>
  <c r="J47" i="11" s="1"/>
  <c r="L47" i="11" s="1"/>
  <c r="S43" i="18"/>
  <c r="T43" i="18"/>
  <c r="G43" i="18"/>
  <c r="I47" i="8"/>
  <c r="J47" i="8" s="1"/>
  <c r="L47" i="8" s="1"/>
  <c r="H47" i="8"/>
  <c r="M47" i="8" a="1"/>
  <c r="M47" i="11" a="1"/>
  <c r="M47" i="11" l="1"/>
  <c r="N47" i="11" s="1"/>
  <c r="O47" i="11" s="1"/>
  <c r="Q43" i="18"/>
  <c r="P43" i="18"/>
  <c r="M47" i="8"/>
  <c r="N47" i="8" s="1"/>
  <c r="K48" i="11" l="1"/>
  <c r="G48" i="11" s="1"/>
  <c r="Q48" i="11" s="1"/>
  <c r="V47" i="11"/>
  <c r="U47" i="11"/>
  <c r="I43" i="18"/>
  <c r="J43" i="18" s="1"/>
  <c r="L43" i="18" s="1"/>
  <c r="H43" i="18"/>
  <c r="O47" i="8"/>
  <c r="K48" i="8"/>
  <c r="M43" i="18" a="1"/>
  <c r="S48" i="11" l="1"/>
  <c r="T48" i="11"/>
  <c r="P48" i="11"/>
  <c r="H48" i="11" s="1"/>
  <c r="M43" i="18"/>
  <c r="N43" i="18" s="1"/>
  <c r="I48" i="11"/>
  <c r="J48" i="11" s="1"/>
  <c r="L48" i="11" s="1"/>
  <c r="G48" i="8"/>
  <c r="M48" i="11" a="1"/>
  <c r="O43" i="18" l="1"/>
  <c r="V43" i="18"/>
  <c r="U43" i="18"/>
  <c r="K44" i="18"/>
  <c r="M48" i="11"/>
  <c r="N48" i="11" s="1"/>
  <c r="H48" i="8"/>
  <c r="I48" i="8"/>
  <c r="J48" i="8" s="1"/>
  <c r="L48" i="8" s="1"/>
  <c r="M48" i="8" a="1"/>
  <c r="S44" i="18" l="1"/>
  <c r="T44" i="18"/>
  <c r="G44" i="18"/>
  <c r="O48" i="11"/>
  <c r="U48" i="11"/>
  <c r="V48" i="11"/>
  <c r="K49" i="11"/>
  <c r="M48" i="8"/>
  <c r="N48" i="8" s="1"/>
  <c r="Q44" i="18" l="1"/>
  <c r="P44" i="18"/>
  <c r="S49" i="11"/>
  <c r="T49" i="11"/>
  <c r="G49" i="11"/>
  <c r="P49" i="11" s="1"/>
  <c r="H49" i="11" s="1"/>
  <c r="O48" i="8"/>
  <c r="K49" i="8"/>
  <c r="Q49" i="11" l="1"/>
  <c r="H44" i="18"/>
  <c r="I44" i="18"/>
  <c r="J44" i="18" s="1"/>
  <c r="L44" i="18" s="1"/>
  <c r="I49" i="11"/>
  <c r="J49" i="11" s="1"/>
  <c r="L49" i="11" s="1"/>
  <c r="G49" i="8"/>
  <c r="M44" i="18" a="1"/>
  <c r="M49" i="11" a="1"/>
  <c r="M44" i="18" l="1"/>
  <c r="N44" i="18" s="1"/>
  <c r="M49" i="11"/>
  <c r="N49" i="11" s="1"/>
  <c r="O49" i="11" s="1"/>
  <c r="H49" i="8"/>
  <c r="I49" i="8"/>
  <c r="J49" i="8" s="1"/>
  <c r="L49" i="8" s="1"/>
  <c r="M49" i="8" a="1"/>
  <c r="O44" i="18" l="1"/>
  <c r="V44" i="18"/>
  <c r="U44" i="18"/>
  <c r="K45" i="18"/>
  <c r="K50" i="11"/>
  <c r="U49" i="11"/>
  <c r="V49" i="11"/>
  <c r="G50" i="11"/>
  <c r="M49" i="8"/>
  <c r="N49" i="8" s="1"/>
  <c r="T45" i="18" l="1"/>
  <c r="S45" i="18"/>
  <c r="G45" i="18"/>
  <c r="S50" i="11"/>
  <c r="T50" i="11"/>
  <c r="Q50" i="11"/>
  <c r="P50" i="11"/>
  <c r="H50" i="11" s="1"/>
  <c r="O49" i="8"/>
  <c r="K50" i="8"/>
  <c r="Q45" i="18" l="1"/>
  <c r="P45" i="18"/>
  <c r="I50" i="11"/>
  <c r="J50" i="11" s="1"/>
  <c r="L50" i="11" s="1"/>
  <c r="G50" i="8"/>
  <c r="M50" i="11" a="1"/>
  <c r="I45" i="18" l="1"/>
  <c r="J45" i="18" s="1"/>
  <c r="L45" i="18" s="1"/>
  <c r="H45" i="18"/>
  <c r="M50" i="11"/>
  <c r="N50" i="11" s="1"/>
  <c r="H50" i="8"/>
  <c r="I50" i="8"/>
  <c r="J50" i="8" s="1"/>
  <c r="L50" i="8" s="1"/>
  <c r="M45" i="18" a="1"/>
  <c r="M50" i="8" a="1"/>
  <c r="M45" i="18" l="1"/>
  <c r="N45" i="18" s="1"/>
  <c r="O50" i="11"/>
  <c r="U50" i="11"/>
  <c r="V50" i="11"/>
  <c r="K51" i="11"/>
  <c r="M50" i="8"/>
  <c r="N50" i="8" s="1"/>
  <c r="V45" i="18" l="1"/>
  <c r="U45" i="18"/>
  <c r="O45" i="18"/>
  <c r="K46" i="18"/>
  <c r="G51" i="11"/>
  <c r="P51" i="11" s="1"/>
  <c r="H51" i="11" s="1"/>
  <c r="T51" i="11"/>
  <c r="S51" i="11"/>
  <c r="O50" i="8"/>
  <c r="K51" i="8"/>
  <c r="Q51" i="11" l="1"/>
  <c r="T46" i="18"/>
  <c r="S46" i="18"/>
  <c r="G46" i="18"/>
  <c r="I51" i="11"/>
  <c r="J51" i="11" s="1"/>
  <c r="L51" i="11" s="1"/>
  <c r="G51" i="8"/>
  <c r="M51" i="11" a="1"/>
  <c r="Q46" i="18" l="1"/>
  <c r="P46" i="18"/>
  <c r="M51" i="11"/>
  <c r="N51" i="11" s="1"/>
  <c r="I51" i="8"/>
  <c r="J51" i="8" s="1"/>
  <c r="L51" i="8" s="1"/>
  <c r="H51" i="8"/>
  <c r="M51" i="8" a="1"/>
  <c r="H46" i="18" l="1"/>
  <c r="I46" i="18"/>
  <c r="J46" i="18" s="1"/>
  <c r="L46" i="18" s="1"/>
  <c r="O51" i="11"/>
  <c r="U51" i="11"/>
  <c r="V51" i="11"/>
  <c r="K52" i="11"/>
  <c r="M51" i="8"/>
  <c r="N51" i="8" s="1"/>
  <c r="M46" i="18" a="1"/>
  <c r="M46" i="18" l="1"/>
  <c r="N46" i="18" s="1"/>
  <c r="G52" i="11"/>
  <c r="S52" i="11"/>
  <c r="T52" i="11"/>
  <c r="P52" i="11"/>
  <c r="H52" i="11" s="1"/>
  <c r="Q52" i="11"/>
  <c r="O51" i="8"/>
  <c r="K52" i="8"/>
  <c r="O46" i="18" l="1"/>
  <c r="V46" i="18"/>
  <c r="U46" i="18"/>
  <c r="K47" i="18"/>
  <c r="I52" i="11"/>
  <c r="J52" i="11" s="1"/>
  <c r="L52" i="11" s="1"/>
  <c r="G52" i="8"/>
  <c r="M52" i="11" a="1"/>
  <c r="S47" i="18" l="1"/>
  <c r="T47" i="18"/>
  <c r="G47" i="18"/>
  <c r="M52" i="11"/>
  <c r="N52" i="11" s="1"/>
  <c r="K53" i="11" s="1"/>
  <c r="I52" i="8"/>
  <c r="J52" i="8" s="1"/>
  <c r="L52" i="8" s="1"/>
  <c r="H52" i="8"/>
  <c r="M52" i="8" a="1"/>
  <c r="Q47" i="18" l="1"/>
  <c r="P47" i="18"/>
  <c r="S53" i="11"/>
  <c r="T53" i="11"/>
  <c r="O52" i="11"/>
  <c r="U52" i="11"/>
  <c r="V52" i="11"/>
  <c r="G53" i="11"/>
  <c r="M52" i="8"/>
  <c r="N52" i="8" s="1"/>
  <c r="H47" i="18" l="1"/>
  <c r="I47" i="18"/>
  <c r="J47" i="18" s="1"/>
  <c r="L47" i="18" s="1"/>
  <c r="P53" i="11"/>
  <c r="H53" i="11" s="1"/>
  <c r="Q53" i="11"/>
  <c r="O52" i="8"/>
  <c r="K53" i="8"/>
  <c r="M47" i="18" a="1"/>
  <c r="M47" i="18" l="1"/>
  <c r="N47" i="18" s="1"/>
  <c r="I53" i="11"/>
  <c r="J53" i="11" s="1"/>
  <c r="L53" i="11" s="1"/>
  <c r="G53" i="8"/>
  <c r="M53" i="11" a="1"/>
  <c r="O47" i="18" l="1"/>
  <c r="V47" i="18"/>
  <c r="U47" i="18"/>
  <c r="K48" i="18"/>
  <c r="M53" i="11"/>
  <c r="N53" i="11" s="1"/>
  <c r="I53" i="8"/>
  <c r="J53" i="8" s="1"/>
  <c r="L53" i="8" s="1"/>
  <c r="H53" i="8"/>
  <c r="M53" i="8" a="1"/>
  <c r="T48" i="18" l="1"/>
  <c r="S48" i="18"/>
  <c r="G48" i="18"/>
  <c r="O53" i="11"/>
  <c r="V53" i="11"/>
  <c r="U53" i="11"/>
  <c r="K54" i="11"/>
  <c r="M53" i="8"/>
  <c r="N53" i="8" s="1"/>
  <c r="Q48" i="18" l="1"/>
  <c r="P48" i="18"/>
  <c r="G54" i="11"/>
  <c r="P54" i="11" s="1"/>
  <c r="H54" i="11" s="1"/>
  <c r="S54" i="11"/>
  <c r="T54" i="11"/>
  <c r="O53" i="8"/>
  <c r="K54" i="8"/>
  <c r="Q54" i="11" l="1"/>
  <c r="I48" i="18"/>
  <c r="J48" i="18" s="1"/>
  <c r="L48" i="18" s="1"/>
  <c r="H48" i="18"/>
  <c r="I54" i="11"/>
  <c r="J54" i="11" s="1"/>
  <c r="L54" i="11" s="1"/>
  <c r="G54" i="8"/>
  <c r="M48" i="18" a="1"/>
  <c r="M54" i="11" a="1"/>
  <c r="M48" i="18" l="1"/>
  <c r="N48" i="18" s="1"/>
  <c r="M54" i="11"/>
  <c r="N54" i="11" s="1"/>
  <c r="K55" i="11" s="1"/>
  <c r="I54" i="8"/>
  <c r="J54" i="8" s="1"/>
  <c r="L54" i="8" s="1"/>
  <c r="H54" i="8"/>
  <c r="M54" i="8" a="1"/>
  <c r="V48" i="18" l="1"/>
  <c r="U48" i="18"/>
  <c r="O48" i="18"/>
  <c r="K49" i="18"/>
  <c r="S55" i="11"/>
  <c r="T55" i="11"/>
  <c r="O54" i="11"/>
  <c r="V54" i="11"/>
  <c r="U54" i="11"/>
  <c r="G55" i="11"/>
  <c r="M54" i="8"/>
  <c r="N54" i="8" s="1"/>
  <c r="T49" i="18" l="1"/>
  <c r="S49" i="18"/>
  <c r="G49" i="18"/>
  <c r="P55" i="11"/>
  <c r="H55" i="11" s="1"/>
  <c r="Q55" i="11"/>
  <c r="O54" i="8"/>
  <c r="K55" i="8"/>
  <c r="P49" i="18" l="1"/>
  <c r="Q49" i="18"/>
  <c r="I55" i="11"/>
  <c r="J55" i="11" s="1"/>
  <c r="L55" i="11" s="1"/>
  <c r="G55" i="8"/>
  <c r="M55" i="11" a="1"/>
  <c r="I49" i="18" l="1"/>
  <c r="J49" i="18" s="1"/>
  <c r="L49" i="18" s="1"/>
  <c r="H49" i="18"/>
  <c r="M55" i="11"/>
  <c r="N55" i="11" s="1"/>
  <c r="I55" i="8"/>
  <c r="J55" i="8" s="1"/>
  <c r="L55" i="8" s="1"/>
  <c r="H55" i="8"/>
  <c r="M49" i="18" a="1"/>
  <c r="M55" i="8" a="1"/>
  <c r="M49" i="18" l="1"/>
  <c r="N49" i="18" s="1"/>
  <c r="O55" i="11"/>
  <c r="U55" i="11"/>
  <c r="V55" i="11"/>
  <c r="K56" i="11"/>
  <c r="M55" i="8"/>
  <c r="N55" i="8" s="1"/>
  <c r="O49" i="18" l="1"/>
  <c r="V49" i="18"/>
  <c r="U49" i="18"/>
  <c r="K50" i="18"/>
  <c r="G56" i="11"/>
  <c r="Q56" i="11" s="1"/>
  <c r="S56" i="11"/>
  <c r="T56" i="11"/>
  <c r="P56" i="11"/>
  <c r="H56" i="11" s="1"/>
  <c r="O55" i="8"/>
  <c r="K56" i="8"/>
  <c r="S50" i="18" l="1"/>
  <c r="T50" i="18"/>
  <c r="G50" i="18"/>
  <c r="I56" i="11"/>
  <c r="J56" i="11" s="1"/>
  <c r="L56" i="11" s="1"/>
  <c r="G56" i="8"/>
  <c r="M56" i="11" a="1"/>
  <c r="Q50" i="18" l="1"/>
  <c r="P50" i="18"/>
  <c r="M56" i="11"/>
  <c r="N56" i="11" s="1"/>
  <c r="I56" i="8"/>
  <c r="J56" i="8" s="1"/>
  <c r="L56" i="8" s="1"/>
  <c r="H56" i="8"/>
  <c r="M56" i="8" a="1"/>
  <c r="H50" i="18" l="1"/>
  <c r="I50" i="18"/>
  <c r="J50" i="18" s="1"/>
  <c r="L50" i="18" s="1"/>
  <c r="O56" i="11"/>
  <c r="U56" i="11"/>
  <c r="V56" i="11"/>
  <c r="K57" i="11"/>
  <c r="M56" i="8"/>
  <c r="N56" i="8" s="1"/>
  <c r="M50" i="18" a="1"/>
  <c r="M50" i="18" l="1"/>
  <c r="N50" i="18" s="1"/>
  <c r="G57" i="11"/>
  <c r="S57" i="11"/>
  <c r="T57" i="11"/>
  <c r="P57" i="11"/>
  <c r="H57" i="11" s="1"/>
  <c r="Q57" i="11"/>
  <c r="O56" i="8"/>
  <c r="K57" i="8"/>
  <c r="O50" i="18" l="1"/>
  <c r="V50" i="18"/>
  <c r="U50" i="18"/>
  <c r="K51" i="18"/>
  <c r="I57" i="11"/>
  <c r="J57" i="11" s="1"/>
  <c r="L57" i="11" s="1"/>
  <c r="G57" i="8"/>
  <c r="M57" i="11" a="1"/>
  <c r="T51" i="18" l="1"/>
  <c r="S51" i="18"/>
  <c r="G51" i="18"/>
  <c r="M57" i="11"/>
  <c r="N57" i="11" s="1"/>
  <c r="K58" i="11" s="1"/>
  <c r="H57" i="8"/>
  <c r="I57" i="8"/>
  <c r="J57" i="8" s="1"/>
  <c r="L57" i="8" s="1"/>
  <c r="M57" i="8" a="1"/>
  <c r="P51" i="18" l="1"/>
  <c r="Q51" i="18"/>
  <c r="S58" i="11"/>
  <c r="T58" i="11"/>
  <c r="O57" i="11"/>
  <c r="U57" i="11"/>
  <c r="V57" i="11"/>
  <c r="G58" i="11"/>
  <c r="M57" i="8"/>
  <c r="N57" i="8" s="1"/>
  <c r="I51" i="18" l="1"/>
  <c r="J51" i="18" s="1"/>
  <c r="L51" i="18" s="1"/>
  <c r="H51" i="18"/>
  <c r="Q58" i="11"/>
  <c r="P58" i="11"/>
  <c r="H58" i="11" s="1"/>
  <c r="O57" i="8"/>
  <c r="K58" i="8"/>
  <c r="M51" i="18" a="1"/>
  <c r="M51" i="18" l="1"/>
  <c r="N51" i="18" s="1"/>
  <c r="I58" i="11"/>
  <c r="J58" i="11" s="1"/>
  <c r="L58" i="11" s="1"/>
  <c r="G58" i="8"/>
  <c r="M58" i="11" a="1"/>
  <c r="V51" i="18" l="1"/>
  <c r="U51" i="18"/>
  <c r="O51" i="18"/>
  <c r="K52" i="18"/>
  <c r="M58" i="11"/>
  <c r="N58" i="11" s="1"/>
  <c r="K59" i="11" s="1"/>
  <c r="H58" i="8"/>
  <c r="I58" i="8"/>
  <c r="J58" i="8" s="1"/>
  <c r="L58" i="8" s="1"/>
  <c r="M58" i="8" a="1"/>
  <c r="S52" i="18" l="1"/>
  <c r="T52" i="18"/>
  <c r="G52" i="18"/>
  <c r="S59" i="11"/>
  <c r="T59" i="11"/>
  <c r="O58" i="11"/>
  <c r="U58" i="11"/>
  <c r="V58" i="11"/>
  <c r="G59" i="11"/>
  <c r="M58" i="8"/>
  <c r="N58" i="8" s="1"/>
  <c r="Q52" i="18" l="1"/>
  <c r="P52" i="18"/>
  <c r="Q59" i="11"/>
  <c r="P59" i="11"/>
  <c r="H59" i="11" s="1"/>
  <c r="O58" i="8"/>
  <c r="K59" i="8"/>
  <c r="H52" i="18" l="1"/>
  <c r="I52" i="18"/>
  <c r="J52" i="18" s="1"/>
  <c r="L52" i="18" s="1"/>
  <c r="I59" i="11"/>
  <c r="J59" i="11" s="1"/>
  <c r="L59" i="11" s="1"/>
  <c r="G59" i="8"/>
  <c r="M59" i="11" a="1"/>
  <c r="M52" i="18" a="1"/>
  <c r="M52" i="18" l="1"/>
  <c r="N52" i="18" s="1"/>
  <c r="M59" i="11"/>
  <c r="N59" i="11" s="1"/>
  <c r="O59" i="11" s="1"/>
  <c r="H59" i="8"/>
  <c r="I59" i="8"/>
  <c r="J59" i="8" s="1"/>
  <c r="L59" i="8" s="1"/>
  <c r="M59" i="8" a="1"/>
  <c r="O52" i="18" l="1"/>
  <c r="V52" i="18"/>
  <c r="U52" i="18"/>
  <c r="K53" i="18"/>
  <c r="K60" i="11"/>
  <c r="G60" i="11" s="1"/>
  <c r="V59" i="11"/>
  <c r="U59" i="11"/>
  <c r="M59" i="8"/>
  <c r="N59" i="8" s="1"/>
  <c r="S53" i="18" l="1"/>
  <c r="T53" i="18"/>
  <c r="G53" i="18"/>
  <c r="S60" i="11"/>
  <c r="T60" i="11"/>
  <c r="P60" i="11"/>
  <c r="H60" i="11" s="1"/>
  <c r="Q60" i="11"/>
  <c r="O59" i="8"/>
  <c r="K60" i="8"/>
  <c r="Q53" i="18" l="1"/>
  <c r="P53" i="18"/>
  <c r="I60" i="11"/>
  <c r="J60" i="11" s="1"/>
  <c r="L60" i="11" s="1"/>
  <c r="G60" i="8"/>
  <c r="M60" i="11" a="1"/>
  <c r="H53" i="18" l="1"/>
  <c r="I53" i="18"/>
  <c r="J53" i="18" s="1"/>
  <c r="L53" i="18" s="1"/>
  <c r="M60" i="11"/>
  <c r="N60" i="11" s="1"/>
  <c r="K61" i="11" s="1"/>
  <c r="I60" i="8"/>
  <c r="J60" i="8" s="1"/>
  <c r="L60" i="8" s="1"/>
  <c r="H60" i="8"/>
  <c r="M60" i="8" a="1"/>
  <c r="M53" i="18" a="1"/>
  <c r="M53" i="18" l="1"/>
  <c r="N53" i="18" s="1"/>
  <c r="S61" i="11"/>
  <c r="T61" i="11"/>
  <c r="O60" i="11"/>
  <c r="U60" i="11"/>
  <c r="V60" i="11"/>
  <c r="G61" i="11"/>
  <c r="M60" i="8"/>
  <c r="N60" i="8" s="1"/>
  <c r="O53" i="18" l="1"/>
  <c r="V53" i="18"/>
  <c r="U53" i="18"/>
  <c r="K54" i="18"/>
  <c r="P61" i="11"/>
  <c r="H61" i="11" s="1"/>
  <c r="Q61" i="11"/>
  <c r="O60" i="8"/>
  <c r="K61" i="8"/>
  <c r="T54" i="18" l="1"/>
  <c r="S54" i="18"/>
  <c r="G54" i="18"/>
  <c r="I61" i="11"/>
  <c r="J61" i="11" s="1"/>
  <c r="L61" i="11" s="1"/>
  <c r="G61" i="8"/>
  <c r="M61" i="11" a="1"/>
  <c r="Q54" i="18" l="1"/>
  <c r="P54" i="18"/>
  <c r="M61" i="11"/>
  <c r="N61" i="11" s="1"/>
  <c r="K62" i="11" s="1"/>
  <c r="H61" i="8"/>
  <c r="I61" i="8"/>
  <c r="J61" i="8" s="1"/>
  <c r="L61" i="8" s="1"/>
  <c r="M61" i="8" a="1"/>
  <c r="I54" i="18" l="1"/>
  <c r="J54" i="18" s="1"/>
  <c r="L54" i="18" s="1"/>
  <c r="H54" i="18"/>
  <c r="S62" i="11"/>
  <c r="T62" i="11"/>
  <c r="O61" i="11"/>
  <c r="U61" i="11"/>
  <c r="V61" i="11"/>
  <c r="G62" i="11"/>
  <c r="M61" i="8"/>
  <c r="N61" i="8" s="1"/>
  <c r="M54" i="18" a="1"/>
  <c r="M54" i="18" l="1"/>
  <c r="N54" i="18" s="1"/>
  <c r="Q62" i="11"/>
  <c r="P62" i="11"/>
  <c r="H62" i="11" s="1"/>
  <c r="O61" i="8"/>
  <c r="K62" i="8"/>
  <c r="V54" i="18" l="1"/>
  <c r="U54" i="18"/>
  <c r="O54" i="18"/>
  <c r="K55" i="18"/>
  <c r="I62" i="11"/>
  <c r="J62" i="11" s="1"/>
  <c r="L62" i="11" s="1"/>
  <c r="G62" i="8"/>
  <c r="M62" i="11" a="1"/>
  <c r="T55" i="18" l="1"/>
  <c r="S55" i="18"/>
  <c r="G55" i="18"/>
  <c r="M62" i="11"/>
  <c r="N62" i="11" s="1"/>
  <c r="K63" i="11" s="1"/>
  <c r="H62" i="8"/>
  <c r="I62" i="8"/>
  <c r="J62" i="8" s="1"/>
  <c r="L62" i="8" s="1"/>
  <c r="M62" i="8" a="1"/>
  <c r="Q55" i="18" l="1"/>
  <c r="P55" i="18"/>
  <c r="S63" i="11"/>
  <c r="T63" i="11"/>
  <c r="O62" i="11"/>
  <c r="U62" i="11"/>
  <c r="V62" i="11"/>
  <c r="G63" i="11"/>
  <c r="M62" i="8"/>
  <c r="N62" i="8" s="1"/>
  <c r="I55" i="18" l="1"/>
  <c r="J55" i="18" s="1"/>
  <c r="L55" i="18" s="1"/>
  <c r="H55" i="18"/>
  <c r="P63" i="11"/>
  <c r="H63" i="11" s="1"/>
  <c r="Q63" i="11"/>
  <c r="O62" i="8"/>
  <c r="K63" i="8"/>
  <c r="M55" i="18" a="1"/>
  <c r="M55" i="18" l="1"/>
  <c r="N55" i="18" s="1"/>
  <c r="I63" i="11"/>
  <c r="J63" i="11" s="1"/>
  <c r="L63" i="11" s="1"/>
  <c r="G63" i="8"/>
  <c r="M63" i="11" a="1"/>
  <c r="O55" i="18" l="1"/>
  <c r="V55" i="18"/>
  <c r="U55" i="18"/>
  <c r="K56" i="18"/>
  <c r="M63" i="11"/>
  <c r="N63" i="11" s="1"/>
  <c r="K64" i="11" s="1"/>
  <c r="H63" i="8"/>
  <c r="I63" i="8"/>
  <c r="J63" i="8" s="1"/>
  <c r="L63" i="8" s="1"/>
  <c r="M63" i="8" a="1"/>
  <c r="S56" i="18" l="1"/>
  <c r="T56" i="18"/>
  <c r="G56" i="18"/>
  <c r="S64" i="11"/>
  <c r="T64" i="11"/>
  <c r="O63" i="11"/>
  <c r="V63" i="11"/>
  <c r="U63" i="11"/>
  <c r="G64" i="11"/>
  <c r="M63" i="8"/>
  <c r="N63" i="8" s="1"/>
  <c r="Q56" i="18" l="1"/>
  <c r="P56" i="18"/>
  <c r="Q64" i="11"/>
  <c r="P64" i="11"/>
  <c r="H64" i="11" s="1"/>
  <c r="O63" i="8"/>
  <c r="K64" i="8"/>
  <c r="H56" i="18" l="1"/>
  <c r="I56" i="18"/>
  <c r="J56" i="18" s="1"/>
  <c r="L56" i="18" s="1"/>
  <c r="I64" i="11"/>
  <c r="J64" i="11" s="1"/>
  <c r="L64" i="11" s="1"/>
  <c r="G64" i="8"/>
  <c r="M56" i="18" a="1"/>
  <c r="M64" i="11" a="1"/>
  <c r="M56" i="18" l="1"/>
  <c r="N56" i="18" s="1"/>
  <c r="M64" i="11"/>
  <c r="N64" i="11" s="1"/>
  <c r="O64" i="11" s="1"/>
  <c r="H64" i="8"/>
  <c r="I64" i="8"/>
  <c r="J64" i="8" s="1"/>
  <c r="L64" i="8" s="1"/>
  <c r="M64" i="8" a="1"/>
  <c r="O56" i="18" l="1"/>
  <c r="V56" i="18"/>
  <c r="U56" i="18"/>
  <c r="K57" i="18"/>
  <c r="K65" i="11"/>
  <c r="U64" i="11"/>
  <c r="V64" i="11"/>
  <c r="G65" i="11"/>
  <c r="M64" i="8"/>
  <c r="N64" i="8" s="1"/>
  <c r="T57" i="18" l="1"/>
  <c r="S57" i="18"/>
  <c r="G57" i="18"/>
  <c r="S65" i="11"/>
  <c r="T65" i="11"/>
  <c r="P65" i="11"/>
  <c r="H65" i="11" s="1"/>
  <c r="Q65" i="11"/>
  <c r="O64" i="8"/>
  <c r="K65" i="8"/>
  <c r="P57" i="18" l="1"/>
  <c r="Q57" i="18"/>
  <c r="I65" i="11"/>
  <c r="J65" i="11" s="1"/>
  <c r="L65" i="11" s="1"/>
  <c r="G65" i="8"/>
  <c r="M65" i="11" a="1"/>
  <c r="I57" i="18" l="1"/>
  <c r="J57" i="18" s="1"/>
  <c r="L57" i="18" s="1"/>
  <c r="H57" i="18"/>
  <c r="M65" i="11"/>
  <c r="N65" i="11" s="1"/>
  <c r="I65" i="8"/>
  <c r="J65" i="8" s="1"/>
  <c r="L65" i="8" s="1"/>
  <c r="H65" i="8"/>
  <c r="M57" i="18" a="1"/>
  <c r="M65" i="8" a="1"/>
  <c r="M57" i="18" l="1"/>
  <c r="N57" i="18" s="1"/>
  <c r="O65" i="11"/>
  <c r="V65" i="11"/>
  <c r="U65" i="11"/>
  <c r="K66" i="11"/>
  <c r="M65" i="8"/>
  <c r="N65" i="8" s="1"/>
  <c r="V57" i="18" l="1"/>
  <c r="U57" i="18"/>
  <c r="O57" i="18"/>
  <c r="K58" i="18"/>
  <c r="S66" i="11"/>
  <c r="T66" i="11"/>
  <c r="G66" i="11"/>
  <c r="Q66" i="11" s="1"/>
  <c r="O65" i="8"/>
  <c r="K66" i="8"/>
  <c r="T58" i="18" l="1"/>
  <c r="S58" i="18"/>
  <c r="G58" i="18"/>
  <c r="P66" i="11"/>
  <c r="H66" i="11" s="1"/>
  <c r="G66" i="8"/>
  <c r="Q58" i="18" l="1"/>
  <c r="P58" i="18"/>
  <c r="I66" i="11"/>
  <c r="J66" i="11" s="1"/>
  <c r="L66" i="11" s="1"/>
  <c r="I66" i="8"/>
  <c r="J66" i="8" s="1"/>
  <c r="L66" i="8" s="1"/>
  <c r="H66" i="8"/>
  <c r="M66" i="8" a="1"/>
  <c r="M66" i="11" a="1"/>
  <c r="I58" i="18" l="1"/>
  <c r="J58" i="18" s="1"/>
  <c r="L58" i="18" s="1"/>
  <c r="H58" i="18"/>
  <c r="M66" i="11"/>
  <c r="N66" i="11" s="1"/>
  <c r="K67" i="11" s="1"/>
  <c r="S67" i="11" s="1"/>
  <c r="M66" i="8"/>
  <c r="N66" i="8" s="1"/>
  <c r="M58" i="18" a="1"/>
  <c r="M58" i="18" l="1"/>
  <c r="N58" i="18" s="1"/>
  <c r="G67" i="11"/>
  <c r="U66" i="11"/>
  <c r="O66" i="11"/>
  <c r="T67" i="11"/>
  <c r="V66" i="11"/>
  <c r="Q67" i="11"/>
  <c r="P67" i="11"/>
  <c r="H67" i="11" s="1"/>
  <c r="O66" i="8"/>
  <c r="K67" i="8"/>
  <c r="O58" i="18" l="1"/>
  <c r="V58" i="18"/>
  <c r="U58" i="18"/>
  <c r="K59" i="18"/>
  <c r="I67" i="11"/>
  <c r="J67" i="11" s="1"/>
  <c r="L67" i="11" s="1"/>
  <c r="G67" i="8"/>
  <c r="M67" i="11" a="1"/>
  <c r="S59" i="18" l="1"/>
  <c r="T59" i="18"/>
  <c r="G59" i="18"/>
  <c r="M67" i="11"/>
  <c r="N67" i="11" s="1"/>
  <c r="I67" i="8"/>
  <c r="J67" i="8" s="1"/>
  <c r="L67" i="8" s="1"/>
  <c r="H67" i="8"/>
  <c r="M67" i="8" a="1"/>
  <c r="Q59" i="18" l="1"/>
  <c r="P59" i="18"/>
  <c r="O67" i="11"/>
  <c r="U67" i="11"/>
  <c r="V67" i="11"/>
  <c r="K68" i="11"/>
  <c r="M67" i="8"/>
  <c r="N67" i="8" s="1"/>
  <c r="H59" i="18" l="1"/>
  <c r="I59" i="18"/>
  <c r="J59" i="18" s="1"/>
  <c r="L59" i="18" s="1"/>
  <c r="G68" i="11"/>
  <c r="S68" i="11"/>
  <c r="T68" i="11"/>
  <c r="Q68" i="11"/>
  <c r="P68" i="11"/>
  <c r="H68" i="11" s="1"/>
  <c r="O67" i="8"/>
  <c r="K68" i="8"/>
  <c r="M59" i="18" a="1"/>
  <c r="M59" i="18" l="1"/>
  <c r="N59" i="18" s="1"/>
  <c r="I68" i="11"/>
  <c r="J68" i="11" s="1"/>
  <c r="L68" i="11" s="1"/>
  <c r="G68" i="8"/>
  <c r="M68" i="11" a="1"/>
  <c r="O59" i="18" l="1"/>
  <c r="U59" i="18"/>
  <c r="V59" i="18"/>
  <c r="K60" i="18"/>
  <c r="M68" i="11"/>
  <c r="N68" i="11" s="1"/>
  <c r="I68" i="8"/>
  <c r="J68" i="8" s="1"/>
  <c r="L68" i="8" s="1"/>
  <c r="H68" i="8"/>
  <c r="M68" i="8" a="1"/>
  <c r="T60" i="18" l="1"/>
  <c r="S60" i="18"/>
  <c r="G60" i="18"/>
  <c r="O68" i="11"/>
  <c r="V68" i="11"/>
  <c r="U68" i="11"/>
  <c r="K69" i="11"/>
  <c r="M68" i="8"/>
  <c r="N68" i="8" s="1"/>
  <c r="P60" i="18" l="1"/>
  <c r="Q60" i="18"/>
  <c r="G69" i="11"/>
  <c r="S69" i="11"/>
  <c r="T69" i="11"/>
  <c r="P69" i="11"/>
  <c r="H69" i="11" s="1"/>
  <c r="Q69" i="11"/>
  <c r="O68" i="8"/>
  <c r="K69" i="8"/>
  <c r="I60" i="18" l="1"/>
  <c r="J60" i="18" s="1"/>
  <c r="L60" i="18" s="1"/>
  <c r="H60" i="18"/>
  <c r="I69" i="11"/>
  <c r="J69" i="11" s="1"/>
  <c r="L69" i="11" s="1"/>
  <c r="G69" i="8"/>
  <c r="M60" i="18" a="1"/>
  <c r="M69" i="11" a="1"/>
  <c r="M60" i="18" l="1"/>
  <c r="N60" i="18" s="1"/>
  <c r="M69" i="11"/>
  <c r="N69" i="11" s="1"/>
  <c r="O69" i="11" s="1"/>
  <c r="I69" i="8"/>
  <c r="J69" i="8" s="1"/>
  <c r="L69" i="8" s="1"/>
  <c r="H69" i="8"/>
  <c r="M69" i="8" a="1"/>
  <c r="V60" i="18" l="1"/>
  <c r="U60" i="18"/>
  <c r="O60" i="18"/>
  <c r="K61" i="18"/>
  <c r="K70" i="11"/>
  <c r="G70" i="11" s="1"/>
  <c r="U69" i="11"/>
  <c r="V69" i="11"/>
  <c r="M69" i="8"/>
  <c r="N69" i="8" s="1"/>
  <c r="S61" i="18" l="1"/>
  <c r="T61" i="18"/>
  <c r="G61" i="18"/>
  <c r="S70" i="11"/>
  <c r="T70" i="11"/>
  <c r="P70" i="11"/>
  <c r="H70" i="11" s="1"/>
  <c r="Q70" i="11"/>
  <c r="O69" i="8"/>
  <c r="K70" i="8"/>
  <c r="Q61" i="18" l="1"/>
  <c r="P61" i="18"/>
  <c r="I70" i="11"/>
  <c r="J70" i="11" s="1"/>
  <c r="L70" i="11" s="1"/>
  <c r="G70" i="8"/>
  <c r="M70" i="11" a="1"/>
  <c r="H61" i="18" l="1"/>
  <c r="I61" i="18"/>
  <c r="J61" i="18" s="1"/>
  <c r="L61" i="18" s="1"/>
  <c r="M70" i="11"/>
  <c r="N70" i="11" s="1"/>
  <c r="K71" i="11" s="1"/>
  <c r="I70" i="8"/>
  <c r="J70" i="8" s="1"/>
  <c r="L70" i="8" s="1"/>
  <c r="H70" i="8"/>
  <c r="M61" i="18" a="1"/>
  <c r="M70" i="8" a="1"/>
  <c r="M61" i="18" l="1"/>
  <c r="N61" i="18" s="1"/>
  <c r="S71" i="11"/>
  <c r="T71" i="11"/>
  <c r="O70" i="11"/>
  <c r="U70" i="11"/>
  <c r="V70" i="11"/>
  <c r="G71" i="11"/>
  <c r="M70" i="8"/>
  <c r="N70" i="8" s="1"/>
  <c r="O61" i="18" l="1"/>
  <c r="V61" i="18"/>
  <c r="U61" i="18"/>
  <c r="K62" i="18"/>
  <c r="P71" i="11"/>
  <c r="H71" i="11" s="1"/>
  <c r="Q71" i="11"/>
  <c r="O70" i="8"/>
  <c r="K71" i="8"/>
  <c r="S62" i="18" l="1"/>
  <c r="T62" i="18"/>
  <c r="G62" i="18"/>
  <c r="I71" i="11"/>
  <c r="J71" i="11" s="1"/>
  <c r="L71" i="11" s="1"/>
  <c r="G71" i="8"/>
  <c r="M71" i="11" a="1"/>
  <c r="Q62" i="18" l="1"/>
  <c r="P62" i="18"/>
  <c r="M71" i="11"/>
  <c r="N71" i="11" s="1"/>
  <c r="K72" i="11" s="1"/>
  <c r="I71" i="8"/>
  <c r="J71" i="8" s="1"/>
  <c r="L71" i="8" s="1"/>
  <c r="H71" i="8"/>
  <c r="M71" i="8" a="1"/>
  <c r="H62" i="18" l="1"/>
  <c r="I62" i="18"/>
  <c r="J62" i="18" s="1"/>
  <c r="L62" i="18" s="1"/>
  <c r="T72" i="11"/>
  <c r="S72" i="11"/>
  <c r="O71" i="11"/>
  <c r="U71" i="11"/>
  <c r="V71" i="11"/>
  <c r="G72" i="11"/>
  <c r="M71" i="8"/>
  <c r="N71" i="8" s="1"/>
  <c r="M62" i="18" a="1"/>
  <c r="M62" i="18" l="1"/>
  <c r="N62" i="18" s="1"/>
  <c r="P72" i="11"/>
  <c r="H72" i="11" s="1"/>
  <c r="Q72" i="11"/>
  <c r="O71" i="8"/>
  <c r="K72" i="8"/>
  <c r="O62" i="18" l="1"/>
  <c r="V62" i="18"/>
  <c r="U62" i="18"/>
  <c r="K63" i="18"/>
  <c r="I72" i="11"/>
  <c r="J72" i="11" s="1"/>
  <c r="L72" i="11" s="1"/>
  <c r="G72" i="8"/>
  <c r="M72" i="11" a="1"/>
  <c r="T63" i="18" l="1"/>
  <c r="S63" i="18"/>
  <c r="G63" i="18"/>
  <c r="M72" i="11"/>
  <c r="N72" i="11" s="1"/>
  <c r="K73" i="11" s="1"/>
  <c r="H72" i="8"/>
  <c r="I72" i="8"/>
  <c r="J72" i="8" s="1"/>
  <c r="L72" i="8" s="1"/>
  <c r="M72" i="8" a="1"/>
  <c r="Q63" i="18" l="1"/>
  <c r="P63" i="18"/>
  <c r="S73" i="11"/>
  <c r="T73" i="11"/>
  <c r="O72" i="11"/>
  <c r="U72" i="11"/>
  <c r="V72" i="11"/>
  <c r="G73" i="11"/>
  <c r="M72" i="8"/>
  <c r="N72" i="8" s="1"/>
  <c r="I63" i="18" l="1"/>
  <c r="J63" i="18" s="1"/>
  <c r="L63" i="18" s="1"/>
  <c r="H63" i="18"/>
  <c r="P73" i="11"/>
  <c r="H73" i="11" s="1"/>
  <c r="Q73" i="11"/>
  <c r="O72" i="8"/>
  <c r="K73" i="8"/>
  <c r="M63" i="18" a="1"/>
  <c r="M63" i="18" l="1"/>
  <c r="N63" i="18" s="1"/>
  <c r="I73" i="11"/>
  <c r="J73" i="11" s="1"/>
  <c r="L73" i="11" s="1"/>
  <c r="G73" i="8"/>
  <c r="M73" i="11" a="1"/>
  <c r="V63" i="18" l="1"/>
  <c r="U63" i="18"/>
  <c r="O63" i="18"/>
  <c r="K64" i="18"/>
  <c r="M73" i="11"/>
  <c r="N73" i="11" s="1"/>
  <c r="I73" i="8"/>
  <c r="J73" i="8" s="1"/>
  <c r="L73" i="8" s="1"/>
  <c r="H73" i="8"/>
  <c r="M73" i="8" a="1"/>
  <c r="T64" i="18" l="1"/>
  <c r="S64" i="18"/>
  <c r="G64" i="18"/>
  <c r="O73" i="11"/>
  <c r="U73" i="11"/>
  <c r="V73" i="11"/>
  <c r="K74" i="11"/>
  <c r="M73" i="8"/>
  <c r="N73" i="8" s="1"/>
  <c r="P64" i="18" l="1"/>
  <c r="Q64" i="18"/>
  <c r="S74" i="11"/>
  <c r="T74" i="11"/>
  <c r="G74" i="11"/>
  <c r="Q74" i="11" s="1"/>
  <c r="O73" i="8"/>
  <c r="K74" i="8"/>
  <c r="P74" i="11" l="1"/>
  <c r="H74" i="11" s="1"/>
  <c r="H64" i="18"/>
  <c r="I64" i="18"/>
  <c r="J64" i="18" s="1"/>
  <c r="L64" i="18" s="1"/>
  <c r="G74" i="8"/>
  <c r="M64" i="18" a="1"/>
  <c r="I74" i="11" l="1"/>
  <c r="J74" i="11" s="1"/>
  <c r="L74" i="11" s="1"/>
  <c r="M64" i="18"/>
  <c r="N64" i="18" s="1"/>
  <c r="I74" i="8"/>
  <c r="J74" i="8" s="1"/>
  <c r="L74" i="8" s="1"/>
  <c r="H74" i="8"/>
  <c r="M74" i="8" a="1"/>
  <c r="M74" i="11" a="1"/>
  <c r="M74" i="11" l="1"/>
  <c r="N74" i="11" s="1"/>
  <c r="O74" i="11" s="1"/>
  <c r="O64" i="18"/>
  <c r="V64" i="18"/>
  <c r="U64" i="18"/>
  <c r="K65" i="18"/>
  <c r="M74" i="8"/>
  <c r="N74" i="8" s="1"/>
  <c r="K75" i="11" l="1"/>
  <c r="G75" i="11" s="1"/>
  <c r="U74" i="11"/>
  <c r="V74" i="11"/>
  <c r="S65" i="18"/>
  <c r="T65" i="18"/>
  <c r="G65" i="18"/>
  <c r="T75" i="11"/>
  <c r="S75" i="11"/>
  <c r="O74" i="8"/>
  <c r="K75" i="8"/>
  <c r="P75" i="11" l="1"/>
  <c r="H75" i="11" s="1"/>
  <c r="Q75" i="11"/>
  <c r="Q65" i="18"/>
  <c r="P65" i="18"/>
  <c r="G75" i="8"/>
  <c r="I75" i="11" l="1"/>
  <c r="J75" i="11" s="1"/>
  <c r="L75" i="11" s="1"/>
  <c r="H65" i="18"/>
  <c r="I65" i="18"/>
  <c r="J65" i="18" s="1"/>
  <c r="L65" i="18" s="1"/>
  <c r="H75" i="8"/>
  <c r="I75" i="8"/>
  <c r="J75" i="8" s="1"/>
  <c r="L75" i="8" s="1"/>
  <c r="M75" i="8" a="1"/>
  <c r="M75" i="11" a="1"/>
  <c r="M65" i="18" a="1"/>
  <c r="M75" i="11" l="1"/>
  <c r="N75" i="11" s="1"/>
  <c r="K76" i="11" s="1"/>
  <c r="S76" i="11" s="1"/>
  <c r="M65" i="18"/>
  <c r="N65" i="18" s="1"/>
  <c r="M75" i="8"/>
  <c r="N75" i="8" s="1"/>
  <c r="U75" i="11" l="1"/>
  <c r="V75" i="11"/>
  <c r="G76" i="11"/>
  <c r="Q76" i="11" s="1"/>
  <c r="O75" i="11"/>
  <c r="T76" i="11"/>
  <c r="O65" i="18"/>
  <c r="V65" i="18"/>
  <c r="U65" i="18"/>
  <c r="K66" i="18"/>
  <c r="O75" i="8"/>
  <c r="K76" i="8"/>
  <c r="P76" i="11" l="1"/>
  <c r="H76" i="11" s="1"/>
  <c r="T66" i="18"/>
  <c r="S66" i="18"/>
  <c r="G66" i="18"/>
  <c r="I76" i="11"/>
  <c r="J76" i="11" s="1"/>
  <c r="L76" i="11" s="1"/>
  <c r="G76" i="8"/>
  <c r="M76" i="11" a="1"/>
  <c r="P66" i="18" l="1"/>
  <c r="Q66" i="18"/>
  <c r="M76" i="11"/>
  <c r="N76" i="11" s="1"/>
  <c r="K77" i="11" s="1"/>
  <c r="I76" i="8"/>
  <c r="J76" i="8" s="1"/>
  <c r="L76" i="8" s="1"/>
  <c r="H76" i="8"/>
  <c r="M76" i="8" a="1"/>
  <c r="I66" i="18" l="1"/>
  <c r="J66" i="18" s="1"/>
  <c r="L66" i="18" s="1"/>
  <c r="H66" i="18"/>
  <c r="S77" i="11"/>
  <c r="T77" i="11"/>
  <c r="O76" i="11"/>
  <c r="U76" i="11"/>
  <c r="V76" i="11"/>
  <c r="G77" i="11"/>
  <c r="M76" i="8"/>
  <c r="N76" i="8" s="1"/>
  <c r="M66" i="18" a="1"/>
  <c r="M66" i="18" l="1"/>
  <c r="N66" i="18" s="1"/>
  <c r="P77" i="11"/>
  <c r="H77" i="11" s="1"/>
  <c r="Q77" i="11"/>
  <c r="O76" i="8"/>
  <c r="K77" i="8"/>
  <c r="V66" i="18" l="1"/>
  <c r="U66" i="18"/>
  <c r="O66" i="18"/>
  <c r="K67" i="18"/>
  <c r="I77" i="11"/>
  <c r="J77" i="11" s="1"/>
  <c r="L77" i="11" s="1"/>
  <c r="G77" i="8"/>
  <c r="M77" i="11" a="1"/>
  <c r="T67" i="18" l="1"/>
  <c r="S67" i="18"/>
  <c r="G67" i="18"/>
  <c r="M77" i="11"/>
  <c r="N77" i="11" s="1"/>
  <c r="K78" i="11" s="1"/>
  <c r="H77" i="8"/>
  <c r="I77" i="8"/>
  <c r="J77" i="8" s="1"/>
  <c r="L77" i="8" s="1"/>
  <c r="M77" i="8" a="1"/>
  <c r="P67" i="18" l="1"/>
  <c r="Q67" i="18"/>
  <c r="K111" i="11"/>
  <c r="T111" i="11" s="1"/>
  <c r="S78" i="11"/>
  <c r="T78" i="11"/>
  <c r="O77" i="11"/>
  <c r="V77" i="11"/>
  <c r="U77" i="11"/>
  <c r="G78" i="11"/>
  <c r="G111" i="11" s="1"/>
  <c r="M77" i="8"/>
  <c r="N77" i="8" s="1"/>
  <c r="I67" i="18" l="1"/>
  <c r="J67" i="18" s="1"/>
  <c r="L67" i="18" s="1"/>
  <c r="H67" i="18"/>
  <c r="S111" i="11"/>
  <c r="P78" i="11"/>
  <c r="Q78" i="11"/>
  <c r="Q111" i="11" s="1"/>
  <c r="O77" i="8"/>
  <c r="K78" i="8"/>
  <c r="M67" i="18" a="1"/>
  <c r="M67" i="18" l="1"/>
  <c r="N67" i="18" s="1"/>
  <c r="I78" i="11"/>
  <c r="J78" i="11" s="1"/>
  <c r="H78" i="11"/>
  <c r="I111" i="11"/>
  <c r="P111" i="11"/>
  <c r="H111" i="11" s="1"/>
  <c r="G78" i="8"/>
  <c r="O67" i="18" l="1"/>
  <c r="V67" i="18"/>
  <c r="U67" i="18"/>
  <c r="K68" i="18"/>
  <c r="L78" i="11"/>
  <c r="J111" i="11"/>
  <c r="I78" i="8"/>
  <c r="J78" i="8" s="1"/>
  <c r="L78" i="8" s="1"/>
  <c r="H78" i="8"/>
  <c r="M78" i="8" a="1"/>
  <c r="M78" i="11" a="1"/>
  <c r="S68" i="18" l="1"/>
  <c r="T68" i="18"/>
  <c r="G68" i="18"/>
  <c r="M78" i="11"/>
  <c r="L111" i="11"/>
  <c r="M78" i="8"/>
  <c r="N78" i="8" s="1"/>
  <c r="Q68" i="18" l="1"/>
  <c r="P68" i="18"/>
  <c r="N78" i="11"/>
  <c r="M111" i="11"/>
  <c r="O78" i="8"/>
  <c r="K79" i="8"/>
  <c r="H68" i="18" l="1"/>
  <c r="I68" i="18"/>
  <c r="J68" i="18" s="1"/>
  <c r="L68" i="18" s="1"/>
  <c r="U78" i="11"/>
  <c r="V78" i="11"/>
  <c r="N111" i="11"/>
  <c r="O78" i="11"/>
  <c r="O111" i="11" s="1"/>
  <c r="K79" i="11"/>
  <c r="G79" i="8"/>
  <c r="M68" i="18" a="1"/>
  <c r="M68" i="18" l="1"/>
  <c r="N68" i="18" s="1"/>
  <c r="S79" i="11"/>
  <c r="T79" i="11"/>
  <c r="K112" i="11"/>
  <c r="T112" i="11" s="1"/>
  <c r="G79" i="11"/>
  <c r="U111" i="11"/>
  <c r="V111" i="11"/>
  <c r="H79" i="8"/>
  <c r="I79" i="8"/>
  <c r="J79" i="8" s="1"/>
  <c r="L79" i="8" s="1"/>
  <c r="M79" i="8" a="1"/>
  <c r="O68" i="18" l="1"/>
  <c r="U68" i="18"/>
  <c r="V68" i="18"/>
  <c r="K69" i="18"/>
  <c r="G112" i="11"/>
  <c r="P79" i="11"/>
  <c r="AF6" i="11" s="1"/>
  <c r="Q79" i="11"/>
  <c r="S112" i="11"/>
  <c r="M79" i="8"/>
  <c r="N79" i="8" s="1"/>
  <c r="T69" i="18" l="1"/>
  <c r="S69" i="18"/>
  <c r="G69" i="18"/>
  <c r="Q112" i="11"/>
  <c r="AG6" i="11"/>
  <c r="I79" i="11"/>
  <c r="J79" i="11" s="1"/>
  <c r="H79" i="11"/>
  <c r="P112" i="11"/>
  <c r="O79" i="8"/>
  <c r="K80" i="8"/>
  <c r="I112" i="11" l="1"/>
  <c r="P69" i="18"/>
  <c r="Q69" i="18"/>
  <c r="R112" i="11"/>
  <c r="H112" i="11"/>
  <c r="J112" i="11"/>
  <c r="L79" i="11"/>
  <c r="G80" i="8"/>
  <c r="M79" i="11" a="1"/>
  <c r="I69" i="18" l="1"/>
  <c r="J69" i="18" s="1"/>
  <c r="L69" i="18" s="1"/>
  <c r="H69" i="18"/>
  <c r="M79" i="11"/>
  <c r="L112" i="11"/>
  <c r="H80" i="8"/>
  <c r="I80" i="8"/>
  <c r="J80" i="8" s="1"/>
  <c r="L80" i="8" s="1"/>
  <c r="M80" i="8" a="1"/>
  <c r="M69" i="18" a="1"/>
  <c r="M69" i="18" l="1"/>
  <c r="N69" i="18" s="1"/>
  <c r="M112" i="11"/>
  <c r="N79" i="11"/>
  <c r="M80" i="8"/>
  <c r="N80" i="8" s="1"/>
  <c r="V69" i="18" l="1"/>
  <c r="U69" i="18"/>
  <c r="O69" i="18"/>
  <c r="K70" i="18"/>
  <c r="U79" i="11"/>
  <c r="V79" i="11"/>
  <c r="N112" i="11"/>
  <c r="K80" i="11"/>
  <c r="O79" i="11"/>
  <c r="O112" i="11" s="1"/>
  <c r="O80" i="8"/>
  <c r="K81" i="8"/>
  <c r="S70" i="18" l="1"/>
  <c r="T70" i="18"/>
  <c r="G70" i="18"/>
  <c r="G80" i="11"/>
  <c r="Q80" i="11" s="1"/>
  <c r="S80" i="11"/>
  <c r="T80" i="11"/>
  <c r="U112" i="11"/>
  <c r="S113" i="11" s="1"/>
  <c r="V112" i="11"/>
  <c r="T113" i="11" s="1"/>
  <c r="G81" i="8"/>
  <c r="Q70" i="18" l="1"/>
  <c r="P70" i="18"/>
  <c r="P80" i="11"/>
  <c r="H80" i="11" s="1"/>
  <c r="P113" i="11"/>
  <c r="H113" i="11" s="1"/>
  <c r="K113" i="11"/>
  <c r="Q113" i="11"/>
  <c r="H81" i="8"/>
  <c r="I81" i="8"/>
  <c r="J81" i="8" s="1"/>
  <c r="L81" i="8" s="1"/>
  <c r="M81" i="8" a="1"/>
  <c r="H70" i="18" l="1"/>
  <c r="I70" i="18"/>
  <c r="J70" i="18" s="1"/>
  <c r="L70" i="18" s="1"/>
  <c r="I80" i="11"/>
  <c r="J80" i="11" s="1"/>
  <c r="L80" i="11" s="1"/>
  <c r="R113" i="11"/>
  <c r="I113" i="11"/>
  <c r="J113" i="11" s="1"/>
  <c r="L113" i="11" s="1"/>
  <c r="M81" i="8"/>
  <c r="N81" i="8" s="1"/>
  <c r="M113" i="11" a="1"/>
  <c r="M80" i="11" a="1"/>
  <c r="M70" i="18" a="1"/>
  <c r="M70" i="18" l="1"/>
  <c r="N70" i="18" s="1"/>
  <c r="M113" i="11"/>
  <c r="V113" i="11" s="1"/>
  <c r="M80" i="11"/>
  <c r="N80" i="11" s="1"/>
  <c r="O80" i="11" s="1"/>
  <c r="U113" i="11"/>
  <c r="O81" i="8"/>
  <c r="K82" i="8"/>
  <c r="O70" i="18" l="1"/>
  <c r="V70" i="18"/>
  <c r="U70" i="18"/>
  <c r="K71" i="18"/>
  <c r="N113" i="11"/>
  <c r="O113" i="11" s="1"/>
  <c r="S114" i="11"/>
  <c r="P114" i="11" s="1"/>
  <c r="H114" i="11" s="1"/>
  <c r="K81" i="11"/>
  <c r="U80" i="11"/>
  <c r="V80" i="11"/>
  <c r="T114" i="11"/>
  <c r="Q114" i="11" s="1"/>
  <c r="G82" i="8"/>
  <c r="S71" i="18" l="1"/>
  <c r="T71" i="18"/>
  <c r="G71" i="18"/>
  <c r="G81" i="11"/>
  <c r="S81" i="11"/>
  <c r="T81" i="11"/>
  <c r="I114" i="11"/>
  <c r="J114" i="11" s="1"/>
  <c r="R114" i="11"/>
  <c r="K114" i="11"/>
  <c r="H82" i="8"/>
  <c r="I82" i="8"/>
  <c r="J82" i="8" s="1"/>
  <c r="L82" i="8" s="1"/>
  <c r="M82" i="8" a="1"/>
  <c r="Q71" i="18" l="1"/>
  <c r="P71" i="18"/>
  <c r="Q81" i="11"/>
  <c r="P81" i="11"/>
  <c r="H81" i="11" s="1"/>
  <c r="L114" i="11"/>
  <c r="M82" i="8"/>
  <c r="N82" i="8" s="1"/>
  <c r="M114" i="11" a="1"/>
  <c r="H71" i="18" l="1"/>
  <c r="I71" i="18"/>
  <c r="J71" i="18" s="1"/>
  <c r="L71" i="18" s="1"/>
  <c r="I81" i="11"/>
  <c r="J81" i="11" s="1"/>
  <c r="L81" i="11" s="1"/>
  <c r="M114" i="11"/>
  <c r="O82" i="8"/>
  <c r="K83" i="8"/>
  <c r="M71" i="18" a="1"/>
  <c r="M81" i="11" a="1"/>
  <c r="M71" i="18" l="1"/>
  <c r="N71" i="18" s="1"/>
  <c r="M81" i="11"/>
  <c r="N81" i="11" s="1"/>
  <c r="U114" i="11"/>
  <c r="S115" i="11" s="1"/>
  <c r="V114" i="11"/>
  <c r="T115" i="11" s="1"/>
  <c r="Q115" i="11" s="1"/>
  <c r="G83" i="8"/>
  <c r="O71" i="18" l="1"/>
  <c r="V71" i="18"/>
  <c r="U71" i="18"/>
  <c r="K72" i="18"/>
  <c r="O81" i="11"/>
  <c r="U81" i="11"/>
  <c r="V81" i="11"/>
  <c r="K82" i="11"/>
  <c r="N114" i="11"/>
  <c r="O114" i="11" s="1"/>
  <c r="K115" i="11"/>
  <c r="P115" i="11"/>
  <c r="H115" i="11" s="1"/>
  <c r="H83" i="8"/>
  <c r="I83" i="8"/>
  <c r="J83" i="8" s="1"/>
  <c r="L83" i="8" s="1"/>
  <c r="M83" i="8" a="1"/>
  <c r="T72" i="18" l="1"/>
  <c r="S72" i="18"/>
  <c r="G72" i="18"/>
  <c r="G82" i="11"/>
  <c r="S82" i="11"/>
  <c r="T82" i="11"/>
  <c r="I115" i="11"/>
  <c r="J115" i="11" s="1"/>
  <c r="L115" i="11" s="1"/>
  <c r="R115" i="11"/>
  <c r="M83" i="8"/>
  <c r="N83" i="8" s="1"/>
  <c r="M115" i="11" a="1"/>
  <c r="Q72" i="18" l="1"/>
  <c r="P72" i="18"/>
  <c r="Q82" i="11"/>
  <c r="P82" i="11"/>
  <c r="H82" i="11" s="1"/>
  <c r="M115" i="11"/>
  <c r="U115" i="11" s="1"/>
  <c r="O83" i="8"/>
  <c r="K84" i="8"/>
  <c r="I72" i="18" l="1"/>
  <c r="J72" i="18" s="1"/>
  <c r="L72" i="18" s="1"/>
  <c r="H72" i="18"/>
  <c r="I82" i="11"/>
  <c r="J82" i="11" s="1"/>
  <c r="L82" i="11" s="1"/>
  <c r="V115" i="11"/>
  <c r="T116" i="11" s="1"/>
  <c r="Q116" i="11" s="1"/>
  <c r="G84" i="8"/>
  <c r="M72" i="18" a="1"/>
  <c r="M82" i="11" a="1"/>
  <c r="M72" i="18" l="1"/>
  <c r="N72" i="18" s="1"/>
  <c r="M82" i="11"/>
  <c r="N82" i="11" s="1"/>
  <c r="N115" i="11"/>
  <c r="O115" i="11" s="1"/>
  <c r="S116" i="11"/>
  <c r="H84" i="8"/>
  <c r="I84" i="8"/>
  <c r="J84" i="8" s="1"/>
  <c r="L84" i="8" s="1"/>
  <c r="M84" i="8" a="1"/>
  <c r="V72" i="18" l="1"/>
  <c r="U72" i="18"/>
  <c r="O72" i="18"/>
  <c r="K73" i="18"/>
  <c r="U82" i="11"/>
  <c r="V82" i="11"/>
  <c r="O82" i="11"/>
  <c r="K83" i="11"/>
  <c r="P116" i="11"/>
  <c r="H116" i="11" s="1"/>
  <c r="K116" i="11"/>
  <c r="M84" i="8"/>
  <c r="N84" i="8" s="1"/>
  <c r="T73" i="18" l="1"/>
  <c r="S73" i="18"/>
  <c r="G73" i="18"/>
  <c r="G83" i="11"/>
  <c r="S83" i="11"/>
  <c r="T83" i="11"/>
  <c r="I116" i="11"/>
  <c r="J116" i="11" s="1"/>
  <c r="L116" i="11" s="1"/>
  <c r="R116" i="11"/>
  <c r="O84" i="8"/>
  <c r="K85" i="8"/>
  <c r="M116" i="11" a="1"/>
  <c r="Q73" i="18" l="1"/>
  <c r="P73" i="18"/>
  <c r="P83" i="11"/>
  <c r="H83" i="11" s="1"/>
  <c r="Q83" i="11"/>
  <c r="M116" i="11"/>
  <c r="U116" i="11" s="1"/>
  <c r="G85" i="8"/>
  <c r="H73" i="18" l="1"/>
  <c r="I73" i="18"/>
  <c r="J73" i="18" s="1"/>
  <c r="L73" i="18" s="1"/>
  <c r="I83" i="11"/>
  <c r="J83" i="11" s="1"/>
  <c r="L83" i="11" s="1"/>
  <c r="S117" i="11"/>
  <c r="V116" i="11"/>
  <c r="T117" i="11" s="1"/>
  <c r="Q117" i="11" s="1"/>
  <c r="I85" i="8"/>
  <c r="J85" i="8" s="1"/>
  <c r="L85" i="8" s="1"/>
  <c r="H85" i="8"/>
  <c r="M83" i="11" a="1"/>
  <c r="M85" i="8" a="1"/>
  <c r="M73" i="18" a="1"/>
  <c r="M73" i="18" l="1"/>
  <c r="N73" i="18" s="1"/>
  <c r="M83" i="11"/>
  <c r="N83" i="11" s="1"/>
  <c r="N116" i="11"/>
  <c r="O116" i="11" s="1"/>
  <c r="M85" i="8"/>
  <c r="N85" i="8" s="1"/>
  <c r="O73" i="18" l="1"/>
  <c r="V73" i="18"/>
  <c r="U73" i="18"/>
  <c r="K74" i="18"/>
  <c r="V83" i="11"/>
  <c r="U83" i="11"/>
  <c r="O83" i="11"/>
  <c r="K84" i="11"/>
  <c r="K117" i="11"/>
  <c r="P117" i="11"/>
  <c r="H117" i="11" s="1"/>
  <c r="O85" i="8"/>
  <c r="K86" i="8"/>
  <c r="S74" i="18" l="1"/>
  <c r="T74" i="18"/>
  <c r="G74" i="18"/>
  <c r="G84" i="11"/>
  <c r="S84" i="11"/>
  <c r="T84" i="11"/>
  <c r="I117" i="11"/>
  <c r="J117" i="11" s="1"/>
  <c r="L117" i="11" s="1"/>
  <c r="R117" i="11"/>
  <c r="G86" i="8"/>
  <c r="M117" i="11" a="1"/>
  <c r="Q74" i="18" l="1"/>
  <c r="P74" i="18"/>
  <c r="P84" i="11"/>
  <c r="H84" i="11" s="1"/>
  <c r="Q84" i="11"/>
  <c r="M117" i="11"/>
  <c r="U117" i="11" s="1"/>
  <c r="H86" i="8"/>
  <c r="I86" i="8"/>
  <c r="J86" i="8" s="1"/>
  <c r="L86" i="8" s="1"/>
  <c r="M86" i="8" a="1"/>
  <c r="H74" i="18" l="1"/>
  <c r="I74" i="18"/>
  <c r="J74" i="18" s="1"/>
  <c r="L74" i="18" s="1"/>
  <c r="I84" i="11"/>
  <c r="J84" i="11" s="1"/>
  <c r="L84" i="11" s="1"/>
  <c r="V117" i="11"/>
  <c r="T118" i="11" s="1"/>
  <c r="Q118" i="11" s="1"/>
  <c r="M86" i="8"/>
  <c r="N86" i="8" s="1"/>
  <c r="M84" i="11" a="1"/>
  <c r="M74" i="18" a="1"/>
  <c r="M74" i="18" l="1"/>
  <c r="N74" i="18" s="1"/>
  <c r="M84" i="11"/>
  <c r="N84" i="11" s="1"/>
  <c r="N117" i="11"/>
  <c r="O117" i="11" s="1"/>
  <c r="S118" i="11"/>
  <c r="O86" i="8"/>
  <c r="K87" i="8"/>
  <c r="O74" i="18" l="1"/>
  <c r="V74" i="18"/>
  <c r="U74" i="18"/>
  <c r="K75" i="18"/>
  <c r="K85" i="11"/>
  <c r="V84" i="11"/>
  <c r="U84" i="11"/>
  <c r="O84" i="11"/>
  <c r="P118" i="11"/>
  <c r="H118" i="11" s="1"/>
  <c r="K118" i="11"/>
  <c r="G87" i="8"/>
  <c r="T75" i="18" l="1"/>
  <c r="S75" i="18"/>
  <c r="G75" i="18"/>
  <c r="S85" i="11"/>
  <c r="T85" i="11"/>
  <c r="G85" i="11"/>
  <c r="I118" i="11"/>
  <c r="J118" i="11" s="1"/>
  <c r="L118" i="11" s="1"/>
  <c r="R118" i="11"/>
  <c r="H87" i="8"/>
  <c r="I87" i="8"/>
  <c r="J87" i="8" s="1"/>
  <c r="L87" i="8" s="1"/>
  <c r="M87" i="8" a="1"/>
  <c r="M118" i="11" a="1"/>
  <c r="Q75" i="18" l="1"/>
  <c r="P75" i="18"/>
  <c r="Q85" i="11"/>
  <c r="P85" i="11"/>
  <c r="H85" i="11" s="1"/>
  <c r="M118" i="11"/>
  <c r="U118" i="11" s="1"/>
  <c r="M87" i="8"/>
  <c r="N87" i="8" s="1"/>
  <c r="I75" i="18" l="1"/>
  <c r="J75" i="18" s="1"/>
  <c r="L75" i="18" s="1"/>
  <c r="H75" i="18"/>
  <c r="I85" i="11"/>
  <c r="J85" i="11" s="1"/>
  <c r="L85" i="11" s="1"/>
  <c r="V118" i="11"/>
  <c r="T119" i="11" s="1"/>
  <c r="Q119" i="11" s="1"/>
  <c r="O87" i="8"/>
  <c r="K88" i="8"/>
  <c r="M85" i="11" a="1"/>
  <c r="M75" i="18" a="1"/>
  <c r="M75" i="18" l="1"/>
  <c r="N75" i="18" s="1"/>
  <c r="M85" i="11"/>
  <c r="N85" i="11" s="1"/>
  <c r="N118" i="11"/>
  <c r="O118" i="11" s="1"/>
  <c r="S119" i="11"/>
  <c r="G88" i="8"/>
  <c r="V75" i="18" l="1"/>
  <c r="U75" i="18"/>
  <c r="O75" i="18"/>
  <c r="K76" i="18"/>
  <c r="U85" i="11"/>
  <c r="V85" i="11"/>
  <c r="O85" i="11"/>
  <c r="K86" i="11"/>
  <c r="P119" i="11"/>
  <c r="H119" i="11" s="1"/>
  <c r="K119" i="11"/>
  <c r="I88" i="8"/>
  <c r="J88" i="8" s="1"/>
  <c r="L88" i="8" s="1"/>
  <c r="H88" i="8"/>
  <c r="M88" i="8" a="1"/>
  <c r="T76" i="18" l="1"/>
  <c r="S76" i="18"/>
  <c r="G76" i="18"/>
  <c r="S86" i="11"/>
  <c r="T86" i="11"/>
  <c r="G86" i="11"/>
  <c r="I119" i="11"/>
  <c r="J119" i="11" s="1"/>
  <c r="L119" i="11" s="1"/>
  <c r="R119" i="11"/>
  <c r="M88" i="8"/>
  <c r="N88" i="8" s="1"/>
  <c r="M119" i="11" a="1"/>
  <c r="P76" i="18" l="1"/>
  <c r="Q76" i="18"/>
  <c r="P86" i="11"/>
  <c r="H86" i="11" s="1"/>
  <c r="Q86" i="11"/>
  <c r="M119" i="11"/>
  <c r="U119" i="11" s="1"/>
  <c r="O88" i="8"/>
  <c r="K89" i="8"/>
  <c r="I76" i="18" l="1"/>
  <c r="J76" i="18" s="1"/>
  <c r="L76" i="18" s="1"/>
  <c r="H76" i="18"/>
  <c r="I86" i="11"/>
  <c r="J86" i="11" s="1"/>
  <c r="L86" i="11" s="1"/>
  <c r="V119" i="11"/>
  <c r="T120" i="11" s="1"/>
  <c r="Q120" i="11" s="1"/>
  <c r="G89" i="8"/>
  <c r="M76" i="18" a="1"/>
  <c r="M86" i="11" a="1"/>
  <c r="M76" i="18" l="1"/>
  <c r="N76" i="18" s="1"/>
  <c r="M86" i="11"/>
  <c r="N86" i="11" s="1"/>
  <c r="N119" i="11"/>
  <c r="O119" i="11" s="1"/>
  <c r="S120" i="11"/>
  <c r="I89" i="8"/>
  <c r="J89" i="8" s="1"/>
  <c r="L89" i="8" s="1"/>
  <c r="H89" i="8"/>
  <c r="M89" i="8" a="1"/>
  <c r="O76" i="18" l="1"/>
  <c r="V76" i="18"/>
  <c r="U76" i="18"/>
  <c r="K77" i="18"/>
  <c r="V86" i="11"/>
  <c r="U86" i="11"/>
  <c r="O86" i="11"/>
  <c r="K87" i="11"/>
  <c r="K120" i="11"/>
  <c r="P120" i="11"/>
  <c r="H120" i="11" s="1"/>
  <c r="M89" i="8"/>
  <c r="N89" i="8" s="1"/>
  <c r="S77" i="18" l="1"/>
  <c r="T77" i="18"/>
  <c r="G77" i="18"/>
  <c r="T87" i="11"/>
  <c r="S87" i="11"/>
  <c r="G87" i="11"/>
  <c r="I120" i="11"/>
  <c r="J120" i="11" s="1"/>
  <c r="L120" i="11" s="1"/>
  <c r="R120" i="11"/>
  <c r="O89" i="8"/>
  <c r="K90" i="8"/>
  <c r="M120" i="11" a="1"/>
  <c r="Q77" i="18" l="1"/>
  <c r="P77" i="18"/>
  <c r="P87" i="11"/>
  <c r="H87" i="11" s="1"/>
  <c r="Q87" i="11"/>
  <c r="M120" i="11"/>
  <c r="V120" i="11" s="1"/>
  <c r="T121" i="11" s="1"/>
  <c r="Q121" i="11" s="1"/>
  <c r="G90" i="8"/>
  <c r="H77" i="18" l="1"/>
  <c r="I77" i="18"/>
  <c r="J77" i="18" s="1"/>
  <c r="L77" i="18" s="1"/>
  <c r="I87" i="11"/>
  <c r="J87" i="11" s="1"/>
  <c r="L87" i="11" s="1"/>
  <c r="U120" i="11"/>
  <c r="N120" i="11" s="1"/>
  <c r="O120" i="11" s="1"/>
  <c r="H90" i="8"/>
  <c r="I90" i="8"/>
  <c r="J90" i="8" s="1"/>
  <c r="L90" i="8" s="1"/>
  <c r="M90" i="8" a="1"/>
  <c r="M77" i="18" a="1"/>
  <c r="M87" i="11" a="1"/>
  <c r="M77" i="18" l="1"/>
  <c r="N77" i="18" s="1"/>
  <c r="M87" i="11"/>
  <c r="N87" i="11" s="1"/>
  <c r="S121" i="11"/>
  <c r="P121" i="11" s="1"/>
  <c r="H121" i="11" s="1"/>
  <c r="M90" i="8"/>
  <c r="N90" i="8" s="1"/>
  <c r="O77" i="18" l="1"/>
  <c r="V77" i="18"/>
  <c r="U77" i="18"/>
  <c r="K78" i="18"/>
  <c r="I121" i="11"/>
  <c r="J121" i="11" s="1"/>
  <c r="O87" i="11"/>
  <c r="U87" i="11"/>
  <c r="V87" i="11"/>
  <c r="K88" i="11"/>
  <c r="K121" i="11"/>
  <c r="R121" i="11"/>
  <c r="O90" i="8"/>
  <c r="K91" i="8"/>
  <c r="L121" i="11" l="1"/>
  <c r="T78" i="18"/>
  <c r="S78" i="18"/>
  <c r="K111" i="18"/>
  <c r="G78" i="18"/>
  <c r="S88" i="11"/>
  <c r="T88" i="11"/>
  <c r="G88" i="11"/>
  <c r="G91" i="8"/>
  <c r="M121" i="11" a="1"/>
  <c r="M121" i="11" l="1"/>
  <c r="S111" i="18"/>
  <c r="T111" i="18"/>
  <c r="P78" i="18"/>
  <c r="G111" i="18"/>
  <c r="Q78" i="18"/>
  <c r="Q111" i="18" s="1"/>
  <c r="P88" i="11"/>
  <c r="H88" i="11" s="1"/>
  <c r="Q88" i="11"/>
  <c r="I91" i="8"/>
  <c r="J91" i="8" s="1"/>
  <c r="L91" i="8" s="1"/>
  <c r="H91" i="8"/>
  <c r="M91" i="8" a="1"/>
  <c r="U121" i="11" l="1"/>
  <c r="V121" i="11"/>
  <c r="T122" i="11" s="1"/>
  <c r="Q122" i="11" s="1"/>
  <c r="P111" i="18"/>
  <c r="H111" i="18" s="1"/>
  <c r="I78" i="18"/>
  <c r="H78" i="18"/>
  <c r="I88" i="11"/>
  <c r="J88" i="11" s="1"/>
  <c r="L88" i="11" s="1"/>
  <c r="M91" i="8"/>
  <c r="N91" i="8" s="1"/>
  <c r="M88" i="11" a="1"/>
  <c r="N121" i="11" l="1"/>
  <c r="O121" i="11" s="1"/>
  <c r="S122" i="11"/>
  <c r="J78" i="18"/>
  <c r="I111" i="18"/>
  <c r="M88" i="11"/>
  <c r="N88" i="11" s="1"/>
  <c r="O91" i="8"/>
  <c r="K92" i="8"/>
  <c r="K122" i="11" l="1"/>
  <c r="P122" i="11"/>
  <c r="J111" i="18"/>
  <c r="L78" i="18"/>
  <c r="O88" i="11"/>
  <c r="U88" i="11"/>
  <c r="V88" i="11"/>
  <c r="K89" i="11"/>
  <c r="G92" i="8"/>
  <c r="I92" i="8" s="1"/>
  <c r="J92" i="8" s="1"/>
  <c r="L92" i="8" s="1"/>
  <c r="M78" i="18" a="1"/>
  <c r="H122" i="11" l="1"/>
  <c r="R122" i="11"/>
  <c r="I122" i="11"/>
  <c r="J122" i="11" s="1"/>
  <c r="L122" i="11" s="1"/>
  <c r="M78" i="18"/>
  <c r="L111" i="18"/>
  <c r="S89" i="11"/>
  <c r="T89" i="11"/>
  <c r="G89" i="11"/>
  <c r="H92" i="8"/>
  <c r="R54" i="8"/>
  <c r="M92" i="8" a="1"/>
  <c r="M122" i="11" a="1"/>
  <c r="M122" i="11" l="1"/>
  <c r="V122" i="11" s="1"/>
  <c r="T123" i="11" s="1"/>
  <c r="Q123" i="11" s="1"/>
  <c r="U122" i="11"/>
  <c r="N78" i="18"/>
  <c r="Q89" i="11"/>
  <c r="P89" i="11"/>
  <c r="H89" i="11" s="1"/>
  <c r="M92" i="8"/>
  <c r="N92" i="8" s="1"/>
  <c r="K93" i="8" s="1"/>
  <c r="N122" i="11" l="1"/>
  <c r="O122" i="11" s="1"/>
  <c r="S123" i="11"/>
  <c r="O92" i="8"/>
  <c r="V78" i="18"/>
  <c r="N111" i="18"/>
  <c r="U78" i="18"/>
  <c r="O78" i="18"/>
  <c r="O111" i="18" s="1"/>
  <c r="K79" i="18"/>
  <c r="I89" i="11"/>
  <c r="J89" i="11" s="1"/>
  <c r="L89" i="11" s="1"/>
  <c r="G93" i="8"/>
  <c r="M89" i="11" a="1"/>
  <c r="K123" i="11" l="1"/>
  <c r="P123" i="11"/>
  <c r="S79" i="18"/>
  <c r="K112" i="18"/>
  <c r="T79" i="18"/>
  <c r="G79" i="18"/>
  <c r="U111" i="18"/>
  <c r="V111" i="18"/>
  <c r="M89" i="11"/>
  <c r="N89" i="11" s="1"/>
  <c r="H93" i="8"/>
  <c r="I93" i="8"/>
  <c r="J93" i="8" s="1"/>
  <c r="L93" i="8" s="1"/>
  <c r="M93" i="8" a="1"/>
  <c r="H123" i="11" l="1"/>
  <c r="I123" i="11"/>
  <c r="J123" i="11" s="1"/>
  <c r="L123" i="11" s="1"/>
  <c r="R123" i="11"/>
  <c r="T112" i="18"/>
  <c r="G112" i="18"/>
  <c r="Q79" i="18"/>
  <c r="P79" i="18"/>
  <c r="S112" i="18"/>
  <c r="U89" i="11"/>
  <c r="V89" i="11"/>
  <c r="O89" i="11"/>
  <c r="K90" i="11"/>
  <c r="M93" i="8"/>
  <c r="N93" i="8" s="1"/>
  <c r="M123" i="11" a="1"/>
  <c r="M123" i="11" l="1"/>
  <c r="P112" i="18"/>
  <c r="H79" i="18"/>
  <c r="I79" i="18"/>
  <c r="AF6" i="18"/>
  <c r="Q112" i="18"/>
  <c r="AG6" i="18"/>
  <c r="S90" i="11"/>
  <c r="T90" i="11"/>
  <c r="G90" i="11"/>
  <c r="O93" i="8"/>
  <c r="K94" i="8"/>
  <c r="V123" i="11" l="1"/>
  <c r="T124" i="11" s="1"/>
  <c r="Q124" i="11" s="1"/>
  <c r="U123" i="11"/>
  <c r="H112" i="18"/>
  <c r="R112" i="18"/>
  <c r="I112" i="18"/>
  <c r="J79" i="18"/>
  <c r="Q90" i="11"/>
  <c r="P90" i="11"/>
  <c r="H90" i="11" s="1"/>
  <c r="G94" i="8"/>
  <c r="N123" i="11" l="1"/>
  <c r="O123" i="11" s="1"/>
  <c r="S124" i="11"/>
  <c r="J112" i="18"/>
  <c r="L79" i="18"/>
  <c r="I90" i="11"/>
  <c r="J90" i="11" s="1"/>
  <c r="L90" i="11" s="1"/>
  <c r="H94" i="8"/>
  <c r="I94" i="8"/>
  <c r="J94" i="8" s="1"/>
  <c r="L94" i="8" s="1"/>
  <c r="M94" i="8" a="1"/>
  <c r="M90" i="11" a="1"/>
  <c r="M79" i="18" a="1"/>
  <c r="P124" i="11" l="1"/>
  <c r="K124" i="11"/>
  <c r="M79" i="18"/>
  <c r="L112" i="18"/>
  <c r="M90" i="11"/>
  <c r="N90" i="11" s="1"/>
  <c r="M94" i="8"/>
  <c r="N94" i="8" s="1"/>
  <c r="H124" i="11" l="1"/>
  <c r="R124" i="11"/>
  <c r="I124" i="11"/>
  <c r="J124" i="11" s="1"/>
  <c r="L124" i="11" s="1"/>
  <c r="N79" i="18"/>
  <c r="U90" i="11"/>
  <c r="V90" i="11"/>
  <c r="O90" i="11"/>
  <c r="K91" i="11"/>
  <c r="O94" i="8"/>
  <c r="K95" i="8"/>
  <c r="M124" i="11" a="1"/>
  <c r="M124" i="11" l="1"/>
  <c r="U124" i="11" s="1"/>
  <c r="V124" i="11"/>
  <c r="T125" i="11" s="1"/>
  <c r="Q125" i="11" s="1"/>
  <c r="O79" i="18"/>
  <c r="O112" i="18" s="1"/>
  <c r="V79" i="18"/>
  <c r="N112" i="18"/>
  <c r="K113" i="18" s="1"/>
  <c r="U79" i="18"/>
  <c r="K80" i="18"/>
  <c r="S91" i="11"/>
  <c r="T91" i="11"/>
  <c r="G91" i="11"/>
  <c r="G95" i="8"/>
  <c r="N124" i="11" l="1"/>
  <c r="O124" i="11" s="1"/>
  <c r="S125" i="11"/>
  <c r="U112" i="18"/>
  <c r="V112" i="18"/>
  <c r="S80" i="18"/>
  <c r="T80" i="18"/>
  <c r="G80" i="18"/>
  <c r="P91" i="11"/>
  <c r="H91" i="11" s="1"/>
  <c r="Q91" i="11"/>
  <c r="I95" i="8"/>
  <c r="J95" i="8" s="1"/>
  <c r="L95" i="8" s="1"/>
  <c r="H95" i="8"/>
  <c r="M95" i="8" a="1"/>
  <c r="K125" i="11" l="1"/>
  <c r="P125" i="11"/>
  <c r="Q80" i="18"/>
  <c r="P80" i="18"/>
  <c r="I91" i="11"/>
  <c r="J91" i="11" s="1"/>
  <c r="L91" i="11" s="1"/>
  <c r="M95" i="8"/>
  <c r="N95" i="8" s="1"/>
  <c r="M91" i="11" a="1"/>
  <c r="H125" i="11" l="1"/>
  <c r="R125" i="11"/>
  <c r="I125" i="11"/>
  <c r="J125" i="11" s="1"/>
  <c r="L125" i="11" s="1"/>
  <c r="H80" i="18"/>
  <c r="I80" i="18"/>
  <c r="J80" i="18" s="1"/>
  <c r="L80" i="18" s="1"/>
  <c r="M91" i="11"/>
  <c r="N91" i="11" s="1"/>
  <c r="O95" i="8"/>
  <c r="K96" i="8"/>
  <c r="M80" i="18" a="1"/>
  <c r="M125" i="11" a="1"/>
  <c r="M125" i="11" l="1"/>
  <c r="V125" i="11" s="1"/>
  <c r="T126" i="11" s="1"/>
  <c r="Q126" i="11" s="1"/>
  <c r="U125" i="11"/>
  <c r="M80" i="18"/>
  <c r="N80" i="18" s="1"/>
  <c r="O91" i="11"/>
  <c r="U91" i="11"/>
  <c r="V91" i="11"/>
  <c r="K92" i="11"/>
  <c r="G96" i="8"/>
  <c r="N125" i="11" l="1"/>
  <c r="O125" i="11" s="1"/>
  <c r="S126" i="11"/>
  <c r="O80" i="18"/>
  <c r="V80" i="18"/>
  <c r="U80" i="18"/>
  <c r="K81" i="18"/>
  <c r="S92" i="11"/>
  <c r="T92" i="11"/>
  <c r="G92" i="11"/>
  <c r="H96" i="8"/>
  <c r="I96" i="8"/>
  <c r="J96" i="8" s="1"/>
  <c r="L96" i="8" s="1"/>
  <c r="M96" i="8" a="1"/>
  <c r="P126" i="11" l="1"/>
  <c r="K126" i="11"/>
  <c r="T81" i="18"/>
  <c r="S81" i="18"/>
  <c r="G81" i="18"/>
  <c r="Q92" i="11"/>
  <c r="P92" i="11"/>
  <c r="H92" i="11" s="1"/>
  <c r="M96" i="8"/>
  <c r="N96" i="8" s="1"/>
  <c r="H126" i="11" l="1"/>
  <c r="I126" i="11"/>
  <c r="J126" i="11" s="1"/>
  <c r="L126" i="11" s="1"/>
  <c r="R126" i="11"/>
  <c r="Q81" i="18"/>
  <c r="P81" i="18"/>
  <c r="I92" i="11"/>
  <c r="J92" i="11" s="1"/>
  <c r="L92" i="11" s="1"/>
  <c r="O96" i="8"/>
  <c r="K97" i="8"/>
  <c r="M126" i="11" a="1"/>
  <c r="M92" i="11" a="1"/>
  <c r="M126" i="11" l="1"/>
  <c r="I81" i="18"/>
  <c r="J81" i="18" s="1"/>
  <c r="L81" i="18" s="1"/>
  <c r="H81" i="18"/>
  <c r="M92" i="11"/>
  <c r="N92" i="11" s="1"/>
  <c r="S10" i="11"/>
  <c r="G97" i="8"/>
  <c r="M81" i="18" a="1"/>
  <c r="U126" i="11" l="1"/>
  <c r="S127" i="11" s="1"/>
  <c r="V126" i="11"/>
  <c r="M81" i="18"/>
  <c r="N81" i="18" s="1"/>
  <c r="V92" i="11"/>
  <c r="U92" i="11"/>
  <c r="O92" i="11"/>
  <c r="K93" i="11"/>
  <c r="P127" i="11"/>
  <c r="H127" i="11" s="1"/>
  <c r="H97" i="8"/>
  <c r="I97" i="8"/>
  <c r="J97" i="8" s="1"/>
  <c r="L97" i="8" s="1"/>
  <c r="M97" i="8" a="1"/>
  <c r="N126" i="11" l="1"/>
  <c r="O126" i="11" s="1"/>
  <c r="T127" i="11"/>
  <c r="V81" i="18"/>
  <c r="U81" i="18"/>
  <c r="O81" i="18"/>
  <c r="K82" i="18"/>
  <c r="S93" i="11"/>
  <c r="T93" i="11"/>
  <c r="G93" i="11"/>
  <c r="I127" i="11"/>
  <c r="J127" i="11" s="1"/>
  <c r="M97" i="8"/>
  <c r="N97" i="8" s="1"/>
  <c r="Q127" i="11" l="1"/>
  <c r="R127" i="11" s="1"/>
  <c r="K127" i="11"/>
  <c r="L127" i="11" s="1"/>
  <c r="T82" i="18"/>
  <c r="S82" i="18"/>
  <c r="G82" i="18"/>
  <c r="Q93" i="11"/>
  <c r="P93" i="11"/>
  <c r="H93" i="11" s="1"/>
  <c r="O97" i="8"/>
  <c r="K98" i="8"/>
  <c r="M127" i="11" a="1"/>
  <c r="M127" i="11" l="1"/>
  <c r="U127" i="11" s="1"/>
  <c r="Q82" i="18"/>
  <c r="P82" i="18"/>
  <c r="I93" i="11"/>
  <c r="J93" i="11" s="1"/>
  <c r="L93" i="11" s="1"/>
  <c r="V127" i="11"/>
  <c r="T128" i="11" s="1"/>
  <c r="Q128" i="11" s="1"/>
  <c r="G98" i="8"/>
  <c r="M93" i="11" a="1"/>
  <c r="I82" i="18" l="1"/>
  <c r="J82" i="18" s="1"/>
  <c r="L82" i="18" s="1"/>
  <c r="H82" i="18"/>
  <c r="M93" i="11"/>
  <c r="N93" i="11" s="1"/>
  <c r="N127" i="11"/>
  <c r="O127" i="11" s="1"/>
  <c r="S128" i="11"/>
  <c r="H98" i="8"/>
  <c r="I98" i="8"/>
  <c r="J98" i="8" s="1"/>
  <c r="L98" i="8" s="1"/>
  <c r="M98" i="8" a="1"/>
  <c r="M82" i="18" a="1"/>
  <c r="M82" i="18" l="1"/>
  <c r="N82" i="18" s="1"/>
  <c r="O93" i="11"/>
  <c r="V93" i="11"/>
  <c r="U93" i="11"/>
  <c r="K94" i="11"/>
  <c r="K128" i="11"/>
  <c r="P128" i="11"/>
  <c r="H128" i="11" s="1"/>
  <c r="M98" i="8"/>
  <c r="N98" i="8" s="1"/>
  <c r="O82" i="18" l="1"/>
  <c r="V82" i="18"/>
  <c r="U82" i="18"/>
  <c r="K83" i="18"/>
  <c r="S94" i="11"/>
  <c r="T94" i="11"/>
  <c r="G94" i="11"/>
  <c r="I128" i="11"/>
  <c r="J128" i="11" s="1"/>
  <c r="L128" i="11" s="1"/>
  <c r="R128" i="11"/>
  <c r="O98" i="8"/>
  <c r="K99" i="8"/>
  <c r="M128" i="11" a="1"/>
  <c r="S83" i="18" l="1"/>
  <c r="T83" i="18"/>
  <c r="G83" i="18"/>
  <c r="Q94" i="11"/>
  <c r="P94" i="11"/>
  <c r="H94" i="11" s="1"/>
  <c r="M128" i="11"/>
  <c r="U128" i="11" s="1"/>
  <c r="G99" i="8"/>
  <c r="Q83" i="18" l="1"/>
  <c r="P83" i="18"/>
  <c r="I94" i="11"/>
  <c r="J94" i="11" s="1"/>
  <c r="L94" i="11" s="1"/>
  <c r="V128" i="11"/>
  <c r="T129" i="11" s="1"/>
  <c r="Q129" i="11" s="1"/>
  <c r="H99" i="8"/>
  <c r="I99" i="8"/>
  <c r="J99" i="8" s="1"/>
  <c r="L99" i="8" s="1"/>
  <c r="M99" i="8" a="1"/>
  <c r="M94" i="11" a="1"/>
  <c r="H83" i="18" l="1"/>
  <c r="I83" i="18"/>
  <c r="J83" i="18" s="1"/>
  <c r="L83" i="18" s="1"/>
  <c r="M94" i="11"/>
  <c r="N94" i="11" s="1"/>
  <c r="N128" i="11"/>
  <c r="O128" i="11" s="1"/>
  <c r="S129" i="11"/>
  <c r="M99" i="8"/>
  <c r="N99" i="8" s="1"/>
  <c r="M83" i="18" a="1"/>
  <c r="M83" i="18" l="1"/>
  <c r="N83" i="18" s="1"/>
  <c r="O94" i="11"/>
  <c r="U94" i="11"/>
  <c r="V94" i="11"/>
  <c r="K95" i="11"/>
  <c r="K129" i="11"/>
  <c r="P129" i="11"/>
  <c r="H129" i="11" s="1"/>
  <c r="O99" i="8"/>
  <c r="K100" i="8"/>
  <c r="O83" i="18" l="1"/>
  <c r="U83" i="18"/>
  <c r="V83" i="18"/>
  <c r="K84" i="18"/>
  <c r="S95" i="11"/>
  <c r="T95" i="11"/>
  <c r="G95" i="11"/>
  <c r="I129" i="11"/>
  <c r="J129" i="11" s="1"/>
  <c r="L129" i="11" s="1"/>
  <c r="R129" i="11"/>
  <c r="G100" i="8"/>
  <c r="M129" i="11" a="1"/>
  <c r="T84" i="18" l="1"/>
  <c r="S84" i="18"/>
  <c r="G84" i="18"/>
  <c r="P95" i="11"/>
  <c r="H95" i="11" s="1"/>
  <c r="Q95" i="11"/>
  <c r="M129" i="11"/>
  <c r="U129" i="11" s="1"/>
  <c r="H100" i="8"/>
  <c r="I100" i="8"/>
  <c r="J100" i="8" s="1"/>
  <c r="L100" i="8" s="1"/>
  <c r="M100" i="8" a="1"/>
  <c r="P84" i="18" l="1"/>
  <c r="Q84" i="18"/>
  <c r="I95" i="11"/>
  <c r="J95" i="11" s="1"/>
  <c r="L95" i="11" s="1"/>
  <c r="V129" i="11"/>
  <c r="T130" i="11" s="1"/>
  <c r="Q130" i="11" s="1"/>
  <c r="M100" i="8"/>
  <c r="N100" i="8" s="1"/>
  <c r="M95" i="11" a="1"/>
  <c r="I84" i="18" l="1"/>
  <c r="J84" i="18" s="1"/>
  <c r="L84" i="18" s="1"/>
  <c r="H84" i="18"/>
  <c r="M95" i="11"/>
  <c r="N95" i="11" s="1"/>
  <c r="N129" i="11"/>
  <c r="O129" i="11" s="1"/>
  <c r="S130" i="11"/>
  <c r="O100" i="8"/>
  <c r="K101" i="8"/>
  <c r="M84" i="18" a="1"/>
  <c r="M84" i="18" l="1"/>
  <c r="N84" i="18" s="1"/>
  <c r="O95" i="11"/>
  <c r="V95" i="11"/>
  <c r="U95" i="11"/>
  <c r="K96" i="11"/>
  <c r="P130" i="11"/>
  <c r="H130" i="11" s="1"/>
  <c r="K130" i="11"/>
  <c r="G101" i="8"/>
  <c r="V84" i="18" l="1"/>
  <c r="U84" i="18"/>
  <c r="O84" i="18"/>
  <c r="K85" i="18"/>
  <c r="G96" i="11"/>
  <c r="S96" i="11"/>
  <c r="T96" i="11"/>
  <c r="I130" i="11"/>
  <c r="J130" i="11" s="1"/>
  <c r="L130" i="11" s="1"/>
  <c r="R130" i="11"/>
  <c r="I101" i="8"/>
  <c r="J101" i="8" s="1"/>
  <c r="L101" i="8" s="1"/>
  <c r="H101" i="8"/>
  <c r="M130" i="11" a="1"/>
  <c r="M101" i="8" a="1"/>
  <c r="S85" i="18" l="1"/>
  <c r="T85" i="18"/>
  <c r="G85" i="18"/>
  <c r="Q96" i="11"/>
  <c r="P96" i="11"/>
  <c r="H96" i="11" s="1"/>
  <c r="M130" i="11"/>
  <c r="U130" i="11" s="1"/>
  <c r="M101" i="8"/>
  <c r="N101" i="8" s="1"/>
  <c r="Q85" i="18" l="1"/>
  <c r="P85" i="18"/>
  <c r="I96" i="11"/>
  <c r="J96" i="11" s="1"/>
  <c r="L96" i="11" s="1"/>
  <c r="V130" i="11"/>
  <c r="T131" i="11" s="1"/>
  <c r="Q131" i="11" s="1"/>
  <c r="O101" i="8"/>
  <c r="K102" i="8"/>
  <c r="M96" i="11" a="1"/>
  <c r="H85" i="18" l="1"/>
  <c r="I85" i="18"/>
  <c r="J85" i="18" s="1"/>
  <c r="L85" i="18" s="1"/>
  <c r="M96" i="11"/>
  <c r="N96" i="11" s="1"/>
  <c r="N130" i="11"/>
  <c r="O130" i="11" s="1"/>
  <c r="S131" i="11"/>
  <c r="G102" i="8"/>
  <c r="M85" i="18" a="1"/>
  <c r="M85" i="18" l="1"/>
  <c r="N85" i="18" s="1"/>
  <c r="O96" i="11"/>
  <c r="U96" i="11"/>
  <c r="V96" i="11"/>
  <c r="K97" i="11"/>
  <c r="P131" i="11"/>
  <c r="H131" i="11" s="1"/>
  <c r="K131" i="11"/>
  <c r="I102" i="8"/>
  <c r="J102" i="8" s="1"/>
  <c r="L102" i="8" s="1"/>
  <c r="H102" i="8"/>
  <c r="M102" i="8" a="1"/>
  <c r="O85" i="18" l="1"/>
  <c r="U85" i="18"/>
  <c r="V85" i="18"/>
  <c r="K86" i="18"/>
  <c r="S97" i="11"/>
  <c r="T97" i="11"/>
  <c r="G97" i="11"/>
  <c r="I131" i="11"/>
  <c r="J131" i="11" s="1"/>
  <c r="L131" i="11" s="1"/>
  <c r="R131" i="11"/>
  <c r="M102" i="8"/>
  <c r="N102" i="8" s="1"/>
  <c r="M131" i="11" a="1"/>
  <c r="T86" i="18" l="1"/>
  <c r="S86" i="18"/>
  <c r="G86" i="18"/>
  <c r="P97" i="11"/>
  <c r="H97" i="11" s="1"/>
  <c r="Q97" i="11"/>
  <c r="M131" i="11"/>
  <c r="U131" i="11" s="1"/>
  <c r="O102" i="8"/>
  <c r="K103" i="8"/>
  <c r="P86" i="18" l="1"/>
  <c r="Q86" i="18"/>
  <c r="I97" i="11"/>
  <c r="J97" i="11" s="1"/>
  <c r="L97" i="11" s="1"/>
  <c r="S132" i="11"/>
  <c r="P132" i="11" s="1"/>
  <c r="H132" i="11" s="1"/>
  <c r="V131" i="11"/>
  <c r="T132" i="11" s="1"/>
  <c r="Q132" i="11" s="1"/>
  <c r="G103" i="8"/>
  <c r="H103" i="8" s="1"/>
  <c r="M97" i="11" a="1"/>
  <c r="I103" i="8" l="1"/>
  <c r="J103" i="8" s="1"/>
  <c r="L103" i="8" s="1"/>
  <c r="I86" i="18"/>
  <c r="J86" i="18" s="1"/>
  <c r="L86" i="18" s="1"/>
  <c r="H86" i="18"/>
  <c r="M97" i="11"/>
  <c r="N97" i="11" s="1"/>
  <c r="K132" i="11"/>
  <c r="N131" i="11"/>
  <c r="O131" i="11" s="1"/>
  <c r="I132" i="11"/>
  <c r="J132" i="11" s="1"/>
  <c r="L132" i="11" s="1"/>
  <c r="R132" i="11"/>
  <c r="M103" i="8" a="1"/>
  <c r="M86" i="18" a="1"/>
  <c r="M132" i="11" a="1"/>
  <c r="M103" i="8" l="1"/>
  <c r="N103" i="8" s="1"/>
  <c r="O103" i="8" s="1"/>
  <c r="M86" i="18"/>
  <c r="N86" i="18" s="1"/>
  <c r="O97" i="11"/>
  <c r="U97" i="11"/>
  <c r="V97" i="11"/>
  <c r="K98" i="11"/>
  <c r="M132" i="11"/>
  <c r="U132" i="11" s="1"/>
  <c r="K104" i="8"/>
  <c r="V86" i="18" l="1"/>
  <c r="U86" i="18"/>
  <c r="O86" i="18"/>
  <c r="K87" i="18"/>
  <c r="G98" i="11"/>
  <c r="S98" i="11"/>
  <c r="T98" i="11"/>
  <c r="V132" i="11"/>
  <c r="T133" i="11" s="1"/>
  <c r="Q133" i="11" s="1"/>
  <c r="G104" i="8"/>
  <c r="S87" i="18" l="1"/>
  <c r="T87" i="18"/>
  <c r="G87" i="18"/>
  <c r="P98" i="11"/>
  <c r="H98" i="11" s="1"/>
  <c r="Q98" i="11"/>
  <c r="N132" i="11"/>
  <c r="O132" i="11" s="1"/>
  <c r="S133" i="11"/>
  <c r="H104" i="8"/>
  <c r="I104" i="8"/>
  <c r="J104" i="8" s="1"/>
  <c r="L104" i="8" s="1"/>
  <c r="M104" i="8" a="1"/>
  <c r="Q87" i="18" l="1"/>
  <c r="P87" i="18"/>
  <c r="I98" i="11"/>
  <c r="J98" i="11" s="1"/>
  <c r="L98" i="11" s="1"/>
  <c r="P133" i="11"/>
  <c r="H133" i="11" s="1"/>
  <c r="K133" i="11"/>
  <c r="M104" i="8"/>
  <c r="N104" i="8" s="1"/>
  <c r="M98" i="11" a="1"/>
  <c r="H87" i="18" l="1"/>
  <c r="I87" i="18"/>
  <c r="J87" i="18" s="1"/>
  <c r="L87" i="18" s="1"/>
  <c r="M98" i="11"/>
  <c r="N98" i="11" s="1"/>
  <c r="I133" i="11"/>
  <c r="J133" i="11" s="1"/>
  <c r="L133" i="11" s="1"/>
  <c r="R133" i="11"/>
  <c r="O104" i="8"/>
  <c r="K105" i="8"/>
  <c r="M133" i="11" a="1"/>
  <c r="M87" i="18" a="1"/>
  <c r="M87" i="18" l="1"/>
  <c r="N87" i="18" s="1"/>
  <c r="O98" i="11"/>
  <c r="V98" i="11"/>
  <c r="U98" i="11"/>
  <c r="K99" i="11"/>
  <c r="M133" i="11"/>
  <c r="V133" i="11" s="1"/>
  <c r="G105" i="8"/>
  <c r="O87" i="18" l="1"/>
  <c r="V87" i="18"/>
  <c r="U87" i="18"/>
  <c r="K88" i="18"/>
  <c r="T99" i="11"/>
  <c r="S99" i="11"/>
  <c r="G99" i="11"/>
  <c r="T134" i="11"/>
  <c r="Q134" i="11" s="1"/>
  <c r="U133" i="11"/>
  <c r="I105" i="8"/>
  <c r="J105" i="8" s="1"/>
  <c r="L105" i="8" s="1"/>
  <c r="H105" i="8"/>
  <c r="M105" i="8" a="1"/>
  <c r="T88" i="18" l="1"/>
  <c r="S88" i="18"/>
  <c r="G88" i="18"/>
  <c r="Q99" i="11"/>
  <c r="P99" i="11"/>
  <c r="H99" i="11" s="1"/>
  <c r="S134" i="11"/>
  <c r="P134" i="11" s="1"/>
  <c r="H134" i="11" s="1"/>
  <c r="N133" i="11"/>
  <c r="O133" i="11" s="1"/>
  <c r="M105" i="8"/>
  <c r="N105" i="8" s="1"/>
  <c r="Q88" i="18" l="1"/>
  <c r="P88" i="18"/>
  <c r="R134" i="11"/>
  <c r="I134" i="11"/>
  <c r="J134" i="11" s="1"/>
  <c r="I99" i="11"/>
  <c r="J99" i="11" s="1"/>
  <c r="L99" i="11" s="1"/>
  <c r="K134" i="11"/>
  <c r="O105" i="8"/>
  <c r="K106" i="8"/>
  <c r="M99" i="11" a="1"/>
  <c r="L134" i="11" l="1"/>
  <c r="I88" i="18"/>
  <c r="J88" i="18" s="1"/>
  <c r="L88" i="18" s="1"/>
  <c r="H88" i="18"/>
  <c r="M99" i="11"/>
  <c r="N99" i="11" s="1"/>
  <c r="G106" i="8"/>
  <c r="M88" i="18" a="1"/>
  <c r="M134" i="11" a="1"/>
  <c r="M134" i="11" l="1"/>
  <c r="M88" i="18"/>
  <c r="N88" i="18" s="1"/>
  <c r="O99" i="11"/>
  <c r="U99" i="11"/>
  <c r="V99" i="11"/>
  <c r="K100" i="11"/>
  <c r="H106" i="8"/>
  <c r="I106" i="8"/>
  <c r="J106" i="8" s="1"/>
  <c r="L106" i="8" s="1"/>
  <c r="M106" i="8" a="1"/>
  <c r="U134" i="11" l="1"/>
  <c r="V134" i="11"/>
  <c r="T135" i="11" s="1"/>
  <c r="Q135" i="11" s="1"/>
  <c r="V88" i="18"/>
  <c r="U88" i="18"/>
  <c r="O88" i="18"/>
  <c r="K89" i="18"/>
  <c r="G100" i="11"/>
  <c r="S100" i="11"/>
  <c r="T100" i="11"/>
  <c r="M106" i="8"/>
  <c r="N106" i="8" s="1"/>
  <c r="N134" i="11" l="1"/>
  <c r="O134" i="11" s="1"/>
  <c r="S135" i="11"/>
  <c r="S89" i="18"/>
  <c r="T89" i="18"/>
  <c r="G89" i="18"/>
  <c r="Q100" i="11"/>
  <c r="P100" i="11"/>
  <c r="H100" i="11" s="1"/>
  <c r="O106" i="8"/>
  <c r="K107" i="8"/>
  <c r="K135" i="11" l="1"/>
  <c r="P135" i="11"/>
  <c r="Q89" i="18"/>
  <c r="P89" i="18"/>
  <c r="I100" i="11"/>
  <c r="J100" i="11" s="1"/>
  <c r="L100" i="11" s="1"/>
  <c r="G107" i="8"/>
  <c r="M100" i="11" a="1"/>
  <c r="H135" i="11" l="1"/>
  <c r="I135" i="11"/>
  <c r="J135" i="11" s="1"/>
  <c r="L135" i="11" s="1"/>
  <c r="R135" i="11"/>
  <c r="H89" i="18"/>
  <c r="I89" i="18"/>
  <c r="J89" i="18" s="1"/>
  <c r="L89" i="18" s="1"/>
  <c r="M100" i="11"/>
  <c r="N100" i="11" s="1"/>
  <c r="H107" i="8"/>
  <c r="I107" i="8"/>
  <c r="J107" i="8" s="1"/>
  <c r="L107" i="8" s="1"/>
  <c r="M135" i="11" a="1"/>
  <c r="M89" i="18" a="1"/>
  <c r="M107" i="8" a="1"/>
  <c r="M135" i="11" l="1"/>
  <c r="M89" i="18"/>
  <c r="N89" i="18" s="1"/>
  <c r="O100" i="11"/>
  <c r="U100" i="11"/>
  <c r="V100" i="11"/>
  <c r="K101" i="11"/>
  <c r="M107" i="8"/>
  <c r="N107" i="8" s="1"/>
  <c r="U135" i="11" l="1"/>
  <c r="V135" i="11"/>
  <c r="T136" i="11" s="1"/>
  <c r="Q136" i="11" s="1"/>
  <c r="O89" i="18"/>
  <c r="V89" i="18"/>
  <c r="U89" i="18"/>
  <c r="K90" i="18"/>
  <c r="S101" i="11"/>
  <c r="T101" i="11"/>
  <c r="G101" i="11"/>
  <c r="O107" i="8"/>
  <c r="K108" i="8"/>
  <c r="N135" i="11" l="1"/>
  <c r="O135" i="11" s="1"/>
  <c r="S136" i="11"/>
  <c r="T90" i="18"/>
  <c r="S90" i="18"/>
  <c r="G90" i="18"/>
  <c r="P101" i="11"/>
  <c r="H101" i="11" s="1"/>
  <c r="Q101" i="11"/>
  <c r="G108" i="8"/>
  <c r="P136" i="11" l="1"/>
  <c r="K136" i="11"/>
  <c r="P90" i="18"/>
  <c r="Q90" i="18"/>
  <c r="I101" i="11"/>
  <c r="J101" i="11" s="1"/>
  <c r="L101" i="11" s="1"/>
  <c r="H108" i="8"/>
  <c r="I108" i="8"/>
  <c r="J108" i="8" s="1"/>
  <c r="L108" i="8" s="1"/>
  <c r="M108" i="8" a="1"/>
  <c r="M101" i="11" a="1"/>
  <c r="H136" i="11" l="1"/>
  <c r="I136" i="11"/>
  <c r="J136" i="11" s="1"/>
  <c r="L136" i="11" s="1"/>
  <c r="R136" i="11"/>
  <c r="I90" i="18"/>
  <c r="J90" i="18" s="1"/>
  <c r="L90" i="18" s="1"/>
  <c r="H90" i="18"/>
  <c r="M101" i="11"/>
  <c r="N101" i="11" s="1"/>
  <c r="M108" i="8"/>
  <c r="N108" i="8" s="1"/>
  <c r="M90" i="18" a="1"/>
  <c r="M136" i="11" a="1"/>
  <c r="M136" i="11" l="1"/>
  <c r="U136" i="11" s="1"/>
  <c r="S137" i="11" s="1"/>
  <c r="V136" i="11"/>
  <c r="T137" i="11" s="1"/>
  <c r="Q137" i="11" s="1"/>
  <c r="M90" i="18"/>
  <c r="N90" i="18" s="1"/>
  <c r="O101" i="11"/>
  <c r="U101" i="11"/>
  <c r="V101" i="11"/>
  <c r="K102" i="11"/>
  <c r="O108" i="8"/>
  <c r="K109" i="8"/>
  <c r="G109" i="8" s="1"/>
  <c r="N136" i="11" l="1"/>
  <c r="O136" i="11" s="1"/>
  <c r="V90" i="18"/>
  <c r="U90" i="18"/>
  <c r="O90" i="18"/>
  <c r="K91" i="18"/>
  <c r="S102" i="11"/>
  <c r="T102" i="11"/>
  <c r="G102" i="11"/>
  <c r="K137" i="11"/>
  <c r="P137" i="11"/>
  <c r="H137" i="11" s="1"/>
  <c r="H109" i="8"/>
  <c r="I109" i="8"/>
  <c r="J109" i="8" s="1"/>
  <c r="L109" i="8" s="1"/>
  <c r="M109" i="8" a="1"/>
  <c r="S91" i="18" l="1"/>
  <c r="T91" i="18"/>
  <c r="G91" i="18"/>
  <c r="P102" i="11"/>
  <c r="H102" i="11" s="1"/>
  <c r="Q102" i="11"/>
  <c r="I137" i="11"/>
  <c r="J137" i="11" s="1"/>
  <c r="L137" i="11" s="1"/>
  <c r="R137" i="11"/>
  <c r="M109" i="8"/>
  <c r="N109" i="8" s="1"/>
  <c r="O109" i="8" s="1"/>
  <c r="M137" i="11" a="1"/>
  <c r="Q91" i="18" l="1"/>
  <c r="P91" i="18"/>
  <c r="I102" i="11"/>
  <c r="J102" i="11" s="1"/>
  <c r="L102" i="11" s="1"/>
  <c r="M137" i="11"/>
  <c r="U137" i="11" s="1"/>
  <c r="M102" i="11" a="1"/>
  <c r="H91" i="18" l="1"/>
  <c r="I91" i="18"/>
  <c r="J91" i="18" s="1"/>
  <c r="L91" i="18" s="1"/>
  <c r="M102" i="11"/>
  <c r="N102" i="11" s="1"/>
  <c r="S138" i="11"/>
  <c r="P138" i="11" s="1"/>
  <c r="H138" i="11" s="1"/>
  <c r="V137" i="11"/>
  <c r="T138" i="11" s="1"/>
  <c r="Q138" i="11" s="1"/>
  <c r="M91" i="18" a="1"/>
  <c r="M91" i="18" l="1"/>
  <c r="N91" i="18" s="1"/>
  <c r="O102" i="11"/>
  <c r="V102" i="11"/>
  <c r="U102" i="11"/>
  <c r="K103" i="11"/>
  <c r="N137" i="11"/>
  <c r="O137" i="11" s="1"/>
  <c r="K138" i="11"/>
  <c r="I138" i="11"/>
  <c r="J138" i="11" s="1"/>
  <c r="L138" i="11" s="1"/>
  <c r="R138" i="11"/>
  <c r="M138" i="11" a="1"/>
  <c r="O91" i="18" l="1"/>
  <c r="U91" i="18"/>
  <c r="V91" i="18"/>
  <c r="K92" i="18"/>
  <c r="S103" i="11"/>
  <c r="T103" i="11"/>
  <c r="G103" i="11"/>
  <c r="M138" i="11"/>
  <c r="V138" i="11" s="1"/>
  <c r="T92" i="18" l="1"/>
  <c r="S92" i="18"/>
  <c r="G92" i="18"/>
  <c r="P103" i="11"/>
  <c r="H103" i="11" s="1"/>
  <c r="Q103" i="11"/>
  <c r="U138" i="11"/>
  <c r="N138" i="11" s="1"/>
  <c r="T139" i="11"/>
  <c r="Q139" i="11" s="1"/>
  <c r="Q92" i="18" l="1"/>
  <c r="P92" i="18"/>
  <c r="I103" i="11"/>
  <c r="J103" i="11" s="1"/>
  <c r="L103" i="11" s="1"/>
  <c r="O138" i="11"/>
  <c r="S139" i="11"/>
  <c r="M103" i="11" a="1"/>
  <c r="I92" i="18" l="1"/>
  <c r="J92" i="18" s="1"/>
  <c r="L92" i="18" s="1"/>
  <c r="H92" i="18"/>
  <c r="M103" i="11"/>
  <c r="N103" i="11" s="1"/>
  <c r="K139" i="11"/>
  <c r="P139" i="11"/>
  <c r="H139" i="11" s="1"/>
  <c r="M92" i="18" a="1"/>
  <c r="M92" i="18" l="1"/>
  <c r="N92" i="18" s="1"/>
  <c r="S10" i="18"/>
  <c r="O103" i="11"/>
  <c r="U103" i="11"/>
  <c r="V103" i="11"/>
  <c r="K104" i="11"/>
  <c r="I139" i="11"/>
  <c r="J139" i="11" s="1"/>
  <c r="L139" i="11" s="1"/>
  <c r="R139" i="11"/>
  <c r="M139" i="11" a="1"/>
  <c r="V92" i="18" l="1"/>
  <c r="U92" i="18"/>
  <c r="O92" i="18"/>
  <c r="K93" i="18"/>
  <c r="S104" i="11"/>
  <c r="T104" i="11"/>
  <c r="G104" i="11"/>
  <c r="M139" i="11"/>
  <c r="T93" i="18" l="1"/>
  <c r="S93" i="18"/>
  <c r="G93" i="18"/>
  <c r="P104" i="11"/>
  <c r="H104" i="11" s="1"/>
  <c r="Q104" i="11"/>
  <c r="V139" i="11"/>
  <c r="T140" i="11" s="1"/>
  <c r="Q140" i="11" s="1"/>
  <c r="U139" i="11"/>
  <c r="Q93" i="18" l="1"/>
  <c r="P93" i="18"/>
  <c r="I104" i="11"/>
  <c r="J104" i="11" s="1"/>
  <c r="L104" i="11" s="1"/>
  <c r="N139" i="11"/>
  <c r="O139" i="11" s="1"/>
  <c r="S140" i="11"/>
  <c r="M104" i="11" a="1"/>
  <c r="I93" i="18" l="1"/>
  <c r="J93" i="18" s="1"/>
  <c r="L93" i="18" s="1"/>
  <c r="H93" i="18"/>
  <c r="M104" i="11"/>
  <c r="N104" i="11" s="1"/>
  <c r="K140" i="11"/>
  <c r="P140" i="11"/>
  <c r="H140" i="11" s="1"/>
  <c r="M93" i="18" a="1"/>
  <c r="M93" i="18" l="1"/>
  <c r="N93" i="18" s="1"/>
  <c r="O104" i="11"/>
  <c r="V104" i="11"/>
  <c r="U104" i="11"/>
  <c r="K105" i="11"/>
  <c r="R140" i="11"/>
  <c r="I140" i="11"/>
  <c r="J140" i="11" s="1"/>
  <c r="L140" i="11" s="1"/>
  <c r="M140" i="11" a="1"/>
  <c r="O93" i="18" l="1"/>
  <c r="U93" i="18"/>
  <c r="V93" i="18"/>
  <c r="K94" i="18"/>
  <c r="S105" i="11"/>
  <c r="T105" i="11"/>
  <c r="G105" i="11"/>
  <c r="M140" i="11"/>
  <c r="V140" i="11" s="1"/>
  <c r="S94" i="18" l="1"/>
  <c r="T94" i="18"/>
  <c r="G94" i="18"/>
  <c r="U140" i="11"/>
  <c r="S141" i="11" s="1"/>
  <c r="P105" i="11"/>
  <c r="H105" i="11" s="1"/>
  <c r="Q105" i="11"/>
  <c r="T141" i="11"/>
  <c r="Q141" i="11" s="1"/>
  <c r="K141" i="11" l="1"/>
  <c r="P94" i="18"/>
  <c r="Q94" i="18"/>
  <c r="N140" i="11"/>
  <c r="O140" i="11" s="1"/>
  <c r="I105" i="11"/>
  <c r="J105" i="11" s="1"/>
  <c r="L105" i="11" s="1"/>
  <c r="P141" i="11"/>
  <c r="H141" i="11" s="1"/>
  <c r="M105" i="11" a="1"/>
  <c r="H94" i="18" l="1"/>
  <c r="I94" i="18"/>
  <c r="J94" i="18" s="1"/>
  <c r="L94" i="18" s="1"/>
  <c r="M105" i="11"/>
  <c r="N105" i="11" s="1"/>
  <c r="R141" i="11"/>
  <c r="I141" i="11"/>
  <c r="J141" i="11" s="1"/>
  <c r="L141" i="11" s="1"/>
  <c r="M141" i="11" a="1"/>
  <c r="M94" i="18" a="1"/>
  <c r="M94" i="18" l="1"/>
  <c r="N94" i="18" s="1"/>
  <c r="M141" i="11"/>
  <c r="V141" i="11" s="1"/>
  <c r="T142" i="11" s="1"/>
  <c r="Q142" i="11" s="1"/>
  <c r="O105" i="11"/>
  <c r="U105" i="11"/>
  <c r="V105" i="11"/>
  <c r="K106" i="11"/>
  <c r="U141" i="11"/>
  <c r="N141" i="11" l="1"/>
  <c r="O141" i="11" s="1"/>
  <c r="O94" i="18"/>
  <c r="V94" i="18"/>
  <c r="U94" i="18"/>
  <c r="K95" i="18"/>
  <c r="T106" i="11"/>
  <c r="S106" i="11"/>
  <c r="G106" i="11"/>
  <c r="S142" i="11"/>
  <c r="T95" i="18" l="1"/>
  <c r="S95" i="18"/>
  <c r="G95" i="18"/>
  <c r="Q106" i="11"/>
  <c r="P106" i="11"/>
  <c r="H106" i="11" s="1"/>
  <c r="K142" i="11"/>
  <c r="P142" i="11"/>
  <c r="H142" i="11" s="1"/>
  <c r="Q95" i="18" l="1"/>
  <c r="P95" i="18"/>
  <c r="I106" i="11"/>
  <c r="J106" i="11" s="1"/>
  <c r="L106" i="11" s="1"/>
  <c r="I142" i="11"/>
  <c r="J142" i="11" s="1"/>
  <c r="L142" i="11" s="1"/>
  <c r="R142" i="11"/>
  <c r="M142" i="11" a="1"/>
  <c r="M106" i="11" a="1"/>
  <c r="I95" i="18" l="1"/>
  <c r="J95" i="18" s="1"/>
  <c r="L95" i="18" s="1"/>
  <c r="H95" i="18"/>
  <c r="M106" i="11"/>
  <c r="N106" i="11" s="1"/>
  <c r="M142" i="11"/>
  <c r="U142" i="11" s="1"/>
  <c r="M95" i="18" a="1"/>
  <c r="M95" i="18" l="1"/>
  <c r="N95" i="18" s="1"/>
  <c r="V142" i="11"/>
  <c r="O106" i="11"/>
  <c r="U106" i="11"/>
  <c r="V106" i="11"/>
  <c r="K107" i="11"/>
  <c r="N142" i="11"/>
  <c r="T143" i="11"/>
  <c r="Q143" i="11" s="1"/>
  <c r="V95" i="18" l="1"/>
  <c r="U95" i="18"/>
  <c r="O95" i="18"/>
  <c r="K96" i="18"/>
  <c r="S107" i="11"/>
  <c r="T107" i="11"/>
  <c r="G107" i="11"/>
  <c r="O142" i="11"/>
  <c r="S143" i="11"/>
  <c r="S96" i="18" l="1"/>
  <c r="T96" i="18"/>
  <c r="G96" i="18"/>
  <c r="Q107" i="11"/>
  <c r="P107" i="11"/>
  <c r="H107" i="11" s="1"/>
  <c r="K143" i="11"/>
  <c r="P143" i="11"/>
  <c r="H143" i="11" s="1"/>
  <c r="Q96" i="18" l="1"/>
  <c r="P96" i="18"/>
  <c r="I107" i="11"/>
  <c r="J107" i="11" s="1"/>
  <c r="L107" i="11" s="1"/>
  <c r="I143" i="11"/>
  <c r="J143" i="11" s="1"/>
  <c r="L143" i="11" s="1"/>
  <c r="R143" i="11"/>
  <c r="M107" i="11" a="1"/>
  <c r="M143" i="11" a="1"/>
  <c r="I96" i="18" l="1"/>
  <c r="J96" i="18" s="1"/>
  <c r="L96" i="18" s="1"/>
  <c r="H96" i="18"/>
  <c r="M107" i="11"/>
  <c r="N107" i="11" s="1"/>
  <c r="M143" i="11"/>
  <c r="U143" i="11" s="1"/>
  <c r="M96" i="18" a="1"/>
  <c r="M96" i="18" l="1"/>
  <c r="N96" i="18" s="1"/>
  <c r="O107" i="11"/>
  <c r="V107" i="11"/>
  <c r="U107" i="11"/>
  <c r="K108" i="11"/>
  <c r="V143" i="11"/>
  <c r="T144" i="11" s="1"/>
  <c r="Q144" i="11" s="1"/>
  <c r="O96" i="18" l="1"/>
  <c r="V96" i="18"/>
  <c r="U96" i="18"/>
  <c r="K97" i="18"/>
  <c r="G108" i="11"/>
  <c r="S108" i="11"/>
  <c r="T108" i="11"/>
  <c r="N143" i="11"/>
  <c r="O143" i="11" s="1"/>
  <c r="S144" i="11"/>
  <c r="T97" i="18" l="1"/>
  <c r="S97" i="18"/>
  <c r="G97" i="18"/>
  <c r="P108" i="11"/>
  <c r="H108" i="11" s="1"/>
  <c r="Q108" i="11"/>
  <c r="K144" i="11"/>
  <c r="P144" i="11"/>
  <c r="H144" i="11" s="1"/>
  <c r="Q97" i="18" l="1"/>
  <c r="P97" i="18"/>
  <c r="I108" i="11"/>
  <c r="J108" i="11" s="1"/>
  <c r="L108" i="11" s="1"/>
  <c r="I144" i="11"/>
  <c r="J144" i="11" s="1"/>
  <c r="L144" i="11" s="1"/>
  <c r="R144" i="11"/>
  <c r="M144" i="11" a="1"/>
  <c r="M108" i="11" a="1"/>
  <c r="I97" i="18" l="1"/>
  <c r="J97" i="18" s="1"/>
  <c r="L97" i="18" s="1"/>
  <c r="H97" i="18"/>
  <c r="M108" i="11"/>
  <c r="N108" i="11" s="1"/>
  <c r="M144" i="11"/>
  <c r="U144" i="11" s="1"/>
  <c r="M97" i="18" a="1"/>
  <c r="M97" i="18" l="1"/>
  <c r="N97" i="18" s="1"/>
  <c r="O108" i="11"/>
  <c r="V108" i="11"/>
  <c r="U108" i="11"/>
  <c r="K109" i="11"/>
  <c r="V144" i="11"/>
  <c r="T145" i="11" s="1"/>
  <c r="Q145" i="11" s="1"/>
  <c r="V97" i="18" l="1"/>
  <c r="U97" i="18"/>
  <c r="O97" i="18"/>
  <c r="K98" i="18"/>
  <c r="S109" i="11"/>
  <c r="T109" i="11"/>
  <c r="G109" i="11"/>
  <c r="N144" i="11"/>
  <c r="O144" i="11" s="1"/>
  <c r="S145" i="11"/>
  <c r="S98" i="18" l="1"/>
  <c r="T98" i="18"/>
  <c r="G98" i="18"/>
  <c r="P109" i="11"/>
  <c r="H109" i="11" s="1"/>
  <c r="Q109" i="11"/>
  <c r="K145" i="11"/>
  <c r="P145" i="11"/>
  <c r="H145" i="11" s="1"/>
  <c r="Q98" i="18" l="1"/>
  <c r="P98" i="18"/>
  <c r="I109" i="11"/>
  <c r="J109" i="11" s="1"/>
  <c r="L109" i="11" s="1"/>
  <c r="I145" i="11"/>
  <c r="J145" i="11" s="1"/>
  <c r="L145" i="11" s="1"/>
  <c r="R145" i="11"/>
  <c r="M109" i="11" a="1"/>
  <c r="M145" i="11" a="1"/>
  <c r="H98" i="18" l="1"/>
  <c r="I98" i="18"/>
  <c r="J98" i="18" s="1"/>
  <c r="L98" i="18" s="1"/>
  <c r="M109" i="11"/>
  <c r="N109" i="11" s="1"/>
  <c r="M145" i="11"/>
  <c r="U145" i="11" s="1"/>
  <c r="M98" i="18" a="1"/>
  <c r="M98" i="18" l="1"/>
  <c r="N98" i="18" s="1"/>
  <c r="O109" i="11"/>
  <c r="U109" i="11"/>
  <c r="V109" i="11"/>
  <c r="V145" i="11"/>
  <c r="T146" i="11" s="1"/>
  <c r="Q146" i="11" s="1"/>
  <c r="O98" i="18" l="1"/>
  <c r="U98" i="18"/>
  <c r="V98" i="18"/>
  <c r="K99" i="18"/>
  <c r="N145" i="11"/>
  <c r="O145" i="11" s="1"/>
  <c r="S146" i="11"/>
  <c r="S99" i="18" l="1"/>
  <c r="T99" i="18"/>
  <c r="G99" i="18"/>
  <c r="K146" i="11"/>
  <c r="P146" i="11"/>
  <c r="H146" i="11" s="1"/>
  <c r="Q99" i="18" l="1"/>
  <c r="P99" i="18"/>
  <c r="I146" i="11"/>
  <c r="J146" i="11" s="1"/>
  <c r="L146" i="11" s="1"/>
  <c r="R146" i="11"/>
  <c r="M146" i="11" a="1"/>
  <c r="I99" i="18" l="1"/>
  <c r="J99" i="18" s="1"/>
  <c r="L99" i="18" s="1"/>
  <c r="H99" i="18"/>
  <c r="M146" i="11"/>
  <c r="U146" i="11" s="1"/>
  <c r="M99" i="18" a="1"/>
  <c r="M99" i="18" l="1"/>
  <c r="N99" i="18" s="1"/>
  <c r="V146" i="11"/>
  <c r="N146" i="11" s="1"/>
  <c r="V99" i="18" l="1"/>
  <c r="U99" i="18"/>
  <c r="O99" i="18"/>
  <c r="K100" i="18"/>
  <c r="T147" i="11"/>
  <c r="Q147" i="11" s="1"/>
  <c r="O146" i="11"/>
  <c r="S147" i="11"/>
  <c r="T100" i="18" l="1"/>
  <c r="S100" i="18"/>
  <c r="G100" i="18"/>
  <c r="K147" i="11"/>
  <c r="P147" i="11"/>
  <c r="H147" i="11" s="1"/>
  <c r="Q100" i="18" l="1"/>
  <c r="P100" i="18"/>
  <c r="I147" i="11"/>
  <c r="J147" i="11" s="1"/>
  <c r="L147" i="11" s="1"/>
  <c r="R147" i="11"/>
  <c r="M147" i="11" a="1"/>
  <c r="I100" i="18" l="1"/>
  <c r="J100" i="18" s="1"/>
  <c r="L100" i="18" s="1"/>
  <c r="H100" i="18"/>
  <c r="M147" i="11"/>
  <c r="M100" i="18" a="1"/>
  <c r="M100" i="18" l="1"/>
  <c r="N100" i="18" s="1"/>
  <c r="V147" i="11"/>
  <c r="T148" i="11" s="1"/>
  <c r="Q148" i="11" s="1"/>
  <c r="U147" i="11"/>
  <c r="U100" i="18" l="1"/>
  <c r="V100" i="18"/>
  <c r="O100" i="18"/>
  <c r="K101" i="18"/>
  <c r="N147" i="11"/>
  <c r="O147" i="11" s="1"/>
  <c r="S148" i="11"/>
  <c r="S101" i="18" l="1"/>
  <c r="T101" i="18"/>
  <c r="G101" i="18"/>
  <c r="K148" i="11"/>
  <c r="P148" i="11"/>
  <c r="H148" i="11" s="1"/>
  <c r="P101" i="18" l="1"/>
  <c r="Q101" i="18"/>
  <c r="I148" i="11"/>
  <c r="J148" i="11" s="1"/>
  <c r="L148" i="11" s="1"/>
  <c r="R148" i="11"/>
  <c r="M148" i="11" a="1"/>
  <c r="I101" i="18" l="1"/>
  <c r="J101" i="18" s="1"/>
  <c r="L101" i="18" s="1"/>
  <c r="H101" i="18"/>
  <c r="M148" i="11"/>
  <c r="V148" i="11" s="1"/>
  <c r="T149" i="11" s="1"/>
  <c r="Q149" i="11" s="1"/>
  <c r="U148" i="11"/>
  <c r="M101" i="18" a="1"/>
  <c r="M101" i="18" l="1"/>
  <c r="N101" i="18" s="1"/>
  <c r="N148" i="11"/>
  <c r="O148" i="11" s="1"/>
  <c r="S149" i="11"/>
  <c r="K149" i="11" s="1"/>
  <c r="O101" i="18" l="1"/>
  <c r="U101" i="18"/>
  <c r="V101" i="18"/>
  <c r="K102" i="18"/>
  <c r="P149" i="11"/>
  <c r="H149" i="11" s="1"/>
  <c r="T102" i="18" l="1"/>
  <c r="S102" i="18"/>
  <c r="G102" i="18"/>
  <c r="I149" i="11"/>
  <c r="J149" i="11" s="1"/>
  <c r="L149" i="11" s="1"/>
  <c r="R149" i="11"/>
  <c r="M149" i="11" a="1"/>
  <c r="Q102" i="18" l="1"/>
  <c r="P102" i="18"/>
  <c r="M149" i="11"/>
  <c r="U149" i="11" s="1"/>
  <c r="V149" i="11"/>
  <c r="T150" i="11" s="1"/>
  <c r="Q150" i="11" s="1"/>
  <c r="I102" i="18" l="1"/>
  <c r="J102" i="18" s="1"/>
  <c r="L102" i="18" s="1"/>
  <c r="H102" i="18"/>
  <c r="N149" i="11"/>
  <c r="O149" i="11" s="1"/>
  <c r="S150" i="11"/>
  <c r="M102" i="18" a="1"/>
  <c r="M102" i="18" l="1"/>
  <c r="N102" i="18" s="1"/>
  <c r="K150" i="11"/>
  <c r="P150" i="11"/>
  <c r="H150" i="11" s="1"/>
  <c r="V102" i="18" l="1"/>
  <c r="U102" i="18"/>
  <c r="O102" i="18"/>
  <c r="K103" i="18"/>
  <c r="I150" i="11"/>
  <c r="J150" i="11" s="1"/>
  <c r="L150" i="11" s="1"/>
  <c r="R150" i="11"/>
  <c r="M150" i="11" a="1"/>
  <c r="T103" i="18" l="1"/>
  <c r="S103" i="18"/>
  <c r="G103" i="18"/>
  <c r="M150" i="11"/>
  <c r="U150" i="11" s="1"/>
  <c r="Q103" i="18" l="1"/>
  <c r="P103" i="18"/>
  <c r="V150" i="11"/>
  <c r="N150" i="11" s="1"/>
  <c r="H103" i="18" l="1"/>
  <c r="I103" i="18"/>
  <c r="J103" i="18" s="1"/>
  <c r="L103" i="18" s="1"/>
  <c r="T151" i="11"/>
  <c r="Q151" i="11" s="1"/>
  <c r="O150" i="11"/>
  <c r="S151" i="11"/>
  <c r="M103" i="18" a="1"/>
  <c r="M103" i="18" l="1"/>
  <c r="N103" i="18" s="1"/>
  <c r="K151" i="11"/>
  <c r="P151" i="11"/>
  <c r="H151" i="11" s="1"/>
  <c r="O103" i="18" l="1"/>
  <c r="V103" i="18"/>
  <c r="U103" i="18"/>
  <c r="K104" i="18"/>
  <c r="I151" i="11"/>
  <c r="J151" i="11" s="1"/>
  <c r="L151" i="11" s="1"/>
  <c r="R151" i="11"/>
  <c r="M151" i="11" a="1"/>
  <c r="T104" i="18" l="1"/>
  <c r="S104" i="18"/>
  <c r="G104" i="18"/>
  <c r="M151" i="11"/>
  <c r="U151" i="11" s="1"/>
  <c r="P104" i="18" l="1"/>
  <c r="Q104" i="18"/>
  <c r="V151" i="11"/>
  <c r="T152" i="11" s="1"/>
  <c r="I104" i="18" l="1"/>
  <c r="J104" i="18" s="1"/>
  <c r="L104" i="18" s="1"/>
  <c r="H104" i="18"/>
  <c r="N151" i="11"/>
  <c r="O151" i="11" s="1"/>
  <c r="Q152" i="11"/>
  <c r="S152" i="11"/>
  <c r="M104" i="18" a="1"/>
  <c r="M104" i="18" l="1"/>
  <c r="N104" i="18" s="1"/>
  <c r="K152" i="11"/>
  <c r="P152" i="11"/>
  <c r="H152" i="11" s="1"/>
  <c r="V104" i="18" l="1"/>
  <c r="U104" i="18"/>
  <c r="O104" i="18"/>
  <c r="K105" i="18"/>
  <c r="I152" i="11"/>
  <c r="J152" i="11" s="1"/>
  <c r="L152" i="11" s="1"/>
  <c r="R152" i="11"/>
  <c r="M152" i="11" a="1"/>
  <c r="T105" i="18" l="1"/>
  <c r="S105" i="18"/>
  <c r="G105" i="18"/>
  <c r="M152" i="11"/>
  <c r="V152" i="11" s="1"/>
  <c r="T153" i="11" s="1"/>
  <c r="Q105" i="18" l="1"/>
  <c r="P105" i="18"/>
  <c r="U152" i="11"/>
  <c r="S153" i="11" s="1"/>
  <c r="Q153" i="11"/>
  <c r="I105" i="18" l="1"/>
  <c r="J105" i="18" s="1"/>
  <c r="L105" i="18" s="1"/>
  <c r="H105" i="18"/>
  <c r="P153" i="11"/>
  <c r="H153" i="11" s="1"/>
  <c r="K153" i="11"/>
  <c r="N152" i="11"/>
  <c r="O152" i="11" s="1"/>
  <c r="R153" i="11"/>
  <c r="I153" i="11"/>
  <c r="J153" i="11" s="1"/>
  <c r="L153" i="11" s="1"/>
  <c r="M105" i="18" a="1"/>
  <c r="M153" i="11" a="1"/>
  <c r="M105" i="18" l="1"/>
  <c r="N105" i="18" s="1"/>
  <c r="U105" i="18" s="1"/>
  <c r="M153" i="11"/>
  <c r="V153" i="11" s="1"/>
  <c r="T154" i="11" s="1"/>
  <c r="U153" i="11"/>
  <c r="N153" i="11" l="1"/>
  <c r="O105" i="18"/>
  <c r="V105" i="18"/>
  <c r="K106" i="18"/>
  <c r="Q154" i="11"/>
  <c r="O153" i="11"/>
  <c r="S154" i="11"/>
  <c r="S106" i="18" l="1"/>
  <c r="T106" i="18"/>
  <c r="G106" i="18"/>
  <c r="K154" i="11"/>
  <c r="P154" i="11"/>
  <c r="H154" i="11" s="1"/>
  <c r="P106" i="18" l="1"/>
  <c r="Q106" i="18"/>
  <c r="R154" i="11"/>
  <c r="I154" i="11"/>
  <c r="J154" i="11" s="1"/>
  <c r="L154" i="11" s="1"/>
  <c r="M154" i="11" a="1"/>
  <c r="I106" i="18" l="1"/>
  <c r="J106" i="18" s="1"/>
  <c r="L106" i="18" s="1"/>
  <c r="H106" i="18"/>
  <c r="M154" i="11"/>
  <c r="V154" i="11"/>
  <c r="T155" i="11" s="1"/>
  <c r="U154" i="11"/>
  <c r="M106" i="18" a="1"/>
  <c r="M106" i="18" l="1"/>
  <c r="N106" i="18" s="1"/>
  <c r="N154" i="11"/>
  <c r="O154" i="11" s="1"/>
  <c r="S155" i="11"/>
  <c r="Q155" i="11"/>
  <c r="O106" i="18" l="1"/>
  <c r="V106" i="18"/>
  <c r="U106" i="18"/>
  <c r="K107" i="18"/>
  <c r="K155" i="11"/>
  <c r="P155" i="11"/>
  <c r="H155" i="11" s="1"/>
  <c r="T107" i="18" l="1"/>
  <c r="S107" i="18"/>
  <c r="G107" i="18"/>
  <c r="I155" i="11"/>
  <c r="J155" i="11" s="1"/>
  <c r="L155" i="11" s="1"/>
  <c r="R155" i="11"/>
  <c r="M155" i="11" a="1"/>
  <c r="Q107" i="18" l="1"/>
  <c r="P107" i="18"/>
  <c r="M155" i="11"/>
  <c r="U155" i="11" s="1"/>
  <c r="V155" i="11" l="1"/>
  <c r="T156" i="11" s="1"/>
  <c r="Q156" i="11" s="1"/>
  <c r="I107" i="18"/>
  <c r="J107" i="18" s="1"/>
  <c r="L107" i="18" s="1"/>
  <c r="H107" i="18"/>
  <c r="S156" i="11"/>
  <c r="M107" i="18" a="1"/>
  <c r="M107" i="18" l="1"/>
  <c r="N107" i="18" s="1"/>
  <c r="U107" i="18" s="1"/>
  <c r="N155" i="11"/>
  <c r="O155" i="11" s="1"/>
  <c r="K156" i="11"/>
  <c r="P156" i="11"/>
  <c r="H156" i="11" s="1"/>
  <c r="V107" i="18" l="1"/>
  <c r="O107" i="18"/>
  <c r="K108" i="18"/>
  <c r="I156" i="11"/>
  <c r="J156" i="11" s="1"/>
  <c r="L156" i="11" s="1"/>
  <c r="R156" i="11"/>
  <c r="M156" i="11" a="1"/>
  <c r="T108" i="18" l="1"/>
  <c r="S108" i="18"/>
  <c r="G108" i="18"/>
  <c r="M156" i="11"/>
  <c r="V156" i="11" s="1"/>
  <c r="T157" i="11" s="1"/>
  <c r="Q108" i="18" l="1"/>
  <c r="P108" i="18"/>
  <c r="U156" i="11"/>
  <c r="N156" i="11" s="1"/>
  <c r="O156" i="11" s="1"/>
  <c r="Q157" i="11"/>
  <c r="S157" i="11" l="1"/>
  <c r="K157" i="11" s="1"/>
  <c r="I108" i="18"/>
  <c r="J108" i="18" s="1"/>
  <c r="L108" i="18" s="1"/>
  <c r="H108" i="18"/>
  <c r="M108" i="18" a="1"/>
  <c r="P157" i="11" l="1"/>
  <c r="H157" i="11" s="1"/>
  <c r="M108" i="18"/>
  <c r="N108" i="18" s="1"/>
  <c r="I157" i="11" l="1"/>
  <c r="J157" i="11" s="1"/>
  <c r="L157" i="11" s="1"/>
  <c r="R157" i="11"/>
  <c r="O108" i="18"/>
  <c r="U108" i="18"/>
  <c r="V108" i="18"/>
  <c r="K109" i="18"/>
  <c r="M157" i="11" a="1"/>
  <c r="M157" i="11" l="1"/>
  <c r="T109" i="18"/>
  <c r="S109" i="18"/>
  <c r="G109" i="18"/>
  <c r="V157" i="11" l="1"/>
  <c r="T158" i="11" s="1"/>
  <c r="Q158" i="11" s="1"/>
  <c r="U157" i="11"/>
  <c r="P109" i="18"/>
  <c r="Q109" i="18"/>
  <c r="N157" i="11" l="1"/>
  <c r="O157" i="11" s="1"/>
  <c r="S158" i="11"/>
  <c r="I109" i="18"/>
  <c r="J109" i="18" s="1"/>
  <c r="L109" i="18" s="1"/>
  <c r="H109" i="18"/>
  <c r="M109" i="18" a="1"/>
  <c r="P158" i="11" l="1"/>
  <c r="K158" i="11"/>
  <c r="M109" i="18"/>
  <c r="N109" i="18" s="1"/>
  <c r="H158" i="11" l="1"/>
  <c r="I158" i="11"/>
  <c r="J158" i="11" s="1"/>
  <c r="L158" i="11" s="1"/>
  <c r="R158" i="11"/>
  <c r="V109" i="18"/>
  <c r="U109" i="18"/>
  <c r="O109" i="18"/>
  <c r="M158" i="11" a="1"/>
  <c r="M158" i="11" l="1"/>
  <c r="U158" i="11"/>
  <c r="V158" i="11"/>
  <c r="T159" i="11" s="1"/>
  <c r="Q159" i="11" s="1"/>
  <c r="N158" i="11" l="1"/>
  <c r="O158" i="11" s="1"/>
  <c r="S159" i="11"/>
  <c r="P159" i="11" l="1"/>
  <c r="K159" i="11"/>
  <c r="H159" i="11" l="1"/>
  <c r="R159" i="11"/>
  <c r="I159" i="11"/>
  <c r="J159" i="11" s="1"/>
  <c r="L159" i="11" s="1"/>
  <c r="M159" i="11" a="1"/>
  <c r="M159" i="11" l="1"/>
  <c r="V159" i="11" s="1"/>
  <c r="T160" i="11" s="1"/>
  <c r="Q160" i="11" s="1"/>
  <c r="U159" i="11"/>
  <c r="N159" i="11" s="1"/>
  <c r="O159" i="11" s="1"/>
  <c r="S160" i="11" l="1"/>
  <c r="P160" i="11" l="1"/>
  <c r="K160" i="11"/>
  <c r="H160" i="11" l="1"/>
  <c r="I160" i="11"/>
  <c r="J160" i="11" s="1"/>
  <c r="L160" i="11" s="1"/>
  <c r="R160" i="11"/>
  <c r="M160" i="11" a="1"/>
  <c r="M160" i="11" l="1"/>
  <c r="U160" i="11" s="1"/>
  <c r="V160" i="11"/>
  <c r="T161" i="11" s="1"/>
  <c r="Q161" i="11" s="1"/>
  <c r="N160" i="11" l="1"/>
  <c r="O160" i="11" s="1"/>
  <c r="S161" i="11"/>
  <c r="K161" i="11" l="1"/>
  <c r="P161" i="11"/>
  <c r="H161" i="11" l="1"/>
  <c r="I161" i="11"/>
  <c r="J161" i="11" s="1"/>
  <c r="L161" i="11" s="1"/>
  <c r="R161" i="11"/>
  <c r="M161" i="11" a="1"/>
  <c r="M161" i="11" l="1"/>
  <c r="U161" i="11" l="1"/>
  <c r="V161" i="11"/>
  <c r="T162" i="11" s="1"/>
  <c r="Q162" i="11" s="1"/>
  <c r="S162" i="11" l="1"/>
  <c r="N161" i="11"/>
  <c r="O161" i="11" s="1"/>
  <c r="P162" i="11" l="1"/>
  <c r="K162" i="11"/>
  <c r="H162" i="11" l="1"/>
  <c r="R162" i="11"/>
  <c r="I162" i="11"/>
  <c r="J162" i="11" s="1"/>
  <c r="L162" i="11" s="1"/>
  <c r="M162" i="11" a="1"/>
  <c r="M162" i="11" l="1"/>
  <c r="V162" i="11" s="1"/>
  <c r="T163" i="11" s="1"/>
  <c r="Q163" i="11" s="1"/>
  <c r="U162" i="11"/>
  <c r="N162" i="11" l="1"/>
  <c r="O162" i="11" s="1"/>
  <c r="S163" i="11"/>
  <c r="P163" i="11" l="1"/>
  <c r="K163" i="11"/>
  <c r="H163" i="11" l="1"/>
  <c r="R163" i="11"/>
  <c r="I163" i="11"/>
  <c r="J163" i="11" s="1"/>
  <c r="L163" i="11" s="1"/>
  <c r="M163" i="11" a="1"/>
  <c r="M163" i="11" l="1"/>
  <c r="V163" i="11" s="1"/>
  <c r="T164" i="11" s="1"/>
  <c r="Q164" i="11" s="1"/>
  <c r="U163" i="11"/>
  <c r="N163" i="11" l="1"/>
  <c r="O163" i="11" s="1"/>
  <c r="S164" i="11"/>
  <c r="K164" i="11" l="1"/>
  <c r="P164" i="11"/>
  <c r="H164" i="11" l="1"/>
  <c r="R164" i="11"/>
  <c r="I164" i="11"/>
  <c r="J164" i="11" s="1"/>
  <c r="L164" i="11" s="1"/>
  <c r="M164" i="11" a="1"/>
  <c r="M164" i="11" l="1"/>
  <c r="V164" i="11" s="1"/>
  <c r="T165" i="11" s="1"/>
  <c r="Q165" i="11" s="1"/>
  <c r="U164" i="11"/>
  <c r="N164" i="11" l="1"/>
  <c r="O164" i="11" s="1"/>
  <c r="S165" i="11"/>
  <c r="K165" i="11" l="1"/>
  <c r="P165" i="11"/>
  <c r="H165" i="11" l="1"/>
  <c r="I165" i="11"/>
  <c r="J165" i="11" s="1"/>
  <c r="L165" i="11" s="1"/>
  <c r="R165" i="11"/>
  <c r="M165" i="11" a="1"/>
  <c r="M165" i="11" l="1"/>
  <c r="U165" i="11" s="1"/>
  <c r="V165" i="11"/>
  <c r="T166" i="11" s="1"/>
  <c r="Q166" i="11" s="1"/>
  <c r="S166" i="11" l="1"/>
  <c r="N165" i="11"/>
  <c r="O165" i="11" s="1"/>
  <c r="K166" i="11" l="1"/>
  <c r="P166" i="11"/>
  <c r="H166" i="11" l="1"/>
  <c r="R166" i="11"/>
  <c r="I166" i="11"/>
  <c r="J166" i="11" s="1"/>
  <c r="L166" i="11" s="1"/>
  <c r="M166" i="11" a="1"/>
  <c r="M166" i="11" l="1"/>
  <c r="V166" i="11" s="1"/>
  <c r="T167" i="11" s="1"/>
  <c r="Q167" i="11" s="1"/>
  <c r="U166" i="11"/>
  <c r="N166" i="11" l="1"/>
  <c r="O166" i="11" s="1"/>
  <c r="S167" i="11"/>
  <c r="K167" i="11" l="1"/>
  <c r="P167" i="11"/>
  <c r="H167" i="11" l="1"/>
  <c r="R167" i="11"/>
  <c r="I167" i="11"/>
  <c r="J167" i="11" s="1"/>
  <c r="L167" i="11" s="1"/>
  <c r="M167" i="11" a="1"/>
  <c r="M167" i="11" l="1"/>
  <c r="U167" i="11"/>
  <c r="V167" i="11"/>
  <c r="T168" i="11" s="1"/>
  <c r="Q168" i="11" s="1"/>
  <c r="S168" i="11"/>
  <c r="N167" i="11" l="1"/>
  <c r="O167" i="11" s="1"/>
  <c r="P168" i="11"/>
  <c r="K168" i="11"/>
  <c r="H168" i="11" l="1"/>
  <c r="I168" i="11"/>
  <c r="J168" i="11" s="1"/>
  <c r="L168" i="11" s="1"/>
  <c r="R168" i="11"/>
  <c r="M168" i="11" a="1"/>
  <c r="M168" i="11" l="1"/>
  <c r="U168" i="11" s="1"/>
  <c r="S169" i="11" s="1"/>
  <c r="V168" i="11"/>
  <c r="T169" i="11" s="1"/>
  <c r="Q169" i="11" s="1"/>
  <c r="K169" i="11" l="1"/>
  <c r="P169" i="11"/>
  <c r="H169" i="11" s="1"/>
  <c r="N168" i="11"/>
  <c r="O168" i="11" s="1"/>
  <c r="I169" i="11"/>
  <c r="J169" i="11" s="1"/>
  <c r="L169" i="11" s="1"/>
  <c r="M169" i="11" a="1"/>
  <c r="R169" i="11" l="1"/>
  <c r="M169" i="11"/>
  <c r="U169" i="11" l="1"/>
  <c r="V169" i="11"/>
  <c r="T170" i="11" s="1"/>
  <c r="Q170" i="11" s="1"/>
  <c r="S170" i="11"/>
  <c r="N169" i="11" l="1"/>
  <c r="O169" i="11" s="1"/>
  <c r="K170" i="11"/>
  <c r="P170" i="11"/>
  <c r="H170" i="11" s="1"/>
  <c r="R170" i="11" l="1"/>
  <c r="I170" i="11"/>
  <c r="J170" i="11" s="1"/>
  <c r="L170" i="11" s="1"/>
  <c r="M170" i="11" a="1"/>
  <c r="M170" i="11" l="1"/>
  <c r="V170" i="11" s="1"/>
  <c r="T171" i="11" s="1"/>
  <c r="U170" i="11"/>
  <c r="N170" i="11" l="1"/>
  <c r="O170" i="11" s="1"/>
  <c r="S171" i="11"/>
  <c r="Q171" i="11"/>
  <c r="K171" i="11" l="1"/>
  <c r="P171" i="11"/>
  <c r="H171" i="11" s="1"/>
  <c r="R171" i="11" l="1"/>
  <c r="I171" i="11"/>
  <c r="J171" i="11" s="1"/>
  <c r="L171" i="11" s="1"/>
  <c r="M171" i="11" a="1"/>
  <c r="M171" i="11" l="1"/>
  <c r="U171" i="11" s="1"/>
  <c r="V171" i="11"/>
  <c r="T172" i="11" s="1"/>
  <c r="N171" i="11" l="1"/>
  <c r="O171" i="11" s="1"/>
  <c r="S172" i="11"/>
  <c r="Q172" i="11"/>
  <c r="K172" i="11" l="1"/>
  <c r="P172" i="11"/>
  <c r="H172" i="11" s="1"/>
  <c r="I172" i="11" l="1"/>
  <c r="J172" i="11" s="1"/>
  <c r="L172" i="11" s="1"/>
  <c r="R172" i="11"/>
  <c r="M172" i="11" a="1"/>
  <c r="M172" i="11" l="1"/>
  <c r="U172" i="11" s="1"/>
  <c r="V172" i="11" l="1"/>
  <c r="T173" i="11" s="1"/>
  <c r="Q173" i="11" s="1"/>
  <c r="S173" i="11"/>
  <c r="N172" i="11" l="1"/>
  <c r="O172" i="11" s="1"/>
  <c r="K173" i="11"/>
  <c r="P173" i="11"/>
  <c r="H173" i="11" s="1"/>
  <c r="R173" i="11" l="1"/>
  <c r="I173" i="11"/>
  <c r="J173" i="11" s="1"/>
  <c r="L173" i="11" s="1"/>
  <c r="M173" i="11" a="1"/>
  <c r="M173" i="11" l="1"/>
  <c r="V173" i="11" s="1"/>
  <c r="T174" i="11" s="1"/>
  <c r="U173" i="11" l="1"/>
  <c r="N173" i="11" s="1"/>
  <c r="O173" i="11" s="1"/>
  <c r="Q174" i="11"/>
  <c r="S174" i="11"/>
  <c r="K174" i="11" l="1"/>
  <c r="P174" i="11"/>
  <c r="H174" i="11" s="1"/>
  <c r="I174" i="11" l="1"/>
  <c r="J174" i="11" s="1"/>
  <c r="L174" i="11" s="1"/>
  <c r="R174" i="11"/>
  <c r="M174" i="11" a="1"/>
  <c r="M174" i="11" l="1"/>
  <c r="V174" i="11" s="1"/>
  <c r="T175" i="11" s="1"/>
  <c r="U174" i="11" l="1"/>
  <c r="N174" i="11" s="1"/>
  <c r="O174" i="11" s="1"/>
  <c r="Q175" i="11"/>
  <c r="S175" i="11" l="1"/>
  <c r="K175" i="11" s="1"/>
  <c r="P175" i="11" l="1"/>
  <c r="H175" i="11" s="1"/>
  <c r="I175" i="11"/>
  <c r="J175" i="11" s="1"/>
  <c r="L175" i="11" s="1"/>
  <c r="M175" i="11" a="1"/>
  <c r="R175" i="11" l="1"/>
  <c r="M175" i="11"/>
  <c r="V175" i="11" l="1"/>
  <c r="T176" i="11" s="1"/>
  <c r="Q176" i="11" s="1"/>
  <c r="U175" i="11"/>
  <c r="N175" i="11" s="1"/>
  <c r="O175" i="11" s="1"/>
  <c r="S176" i="11" l="1"/>
  <c r="K176" i="11" s="1"/>
  <c r="P176" i="11"/>
  <c r="H176" i="11" s="1"/>
  <c r="R176" i="11" l="1"/>
  <c r="I176" i="11"/>
  <c r="J176" i="11" s="1"/>
  <c r="L176" i="11" s="1"/>
  <c r="M176" i="11" a="1"/>
  <c r="M176" i="11" l="1"/>
  <c r="V176" i="11" s="1"/>
  <c r="T177" i="11" s="1"/>
  <c r="U176" i="11"/>
  <c r="N176" i="11" l="1"/>
  <c r="O176" i="11" s="1"/>
  <c r="S177" i="11"/>
  <c r="Q177" i="11"/>
  <c r="K177" i="11" l="1"/>
  <c r="P177" i="11"/>
  <c r="H177" i="11" s="1"/>
  <c r="I177" i="11" l="1"/>
  <c r="J177" i="11" s="1"/>
  <c r="L177" i="11" s="1"/>
  <c r="R177" i="11"/>
  <c r="M177" i="11" a="1"/>
  <c r="M177" i="11" l="1"/>
  <c r="V177" i="11" s="1"/>
  <c r="T178" i="11" s="1"/>
  <c r="U177" i="11" l="1"/>
  <c r="N177" i="11" s="1"/>
  <c r="O177" i="11" s="1"/>
  <c r="Q178" i="11"/>
  <c r="S178" i="11" l="1"/>
  <c r="K178" i="11" s="1"/>
  <c r="P178" i="11" l="1"/>
  <c r="H178" i="11" s="1"/>
  <c r="I178" i="11"/>
  <c r="J178" i="11" s="1"/>
  <c r="L178" i="11" s="1"/>
  <c r="M178" i="11" a="1"/>
  <c r="R178" i="11" l="1"/>
  <c r="U178" i="11" s="1"/>
  <c r="M178" i="11"/>
  <c r="V178" i="11" l="1"/>
  <c r="T179" i="11" s="1"/>
  <c r="N178" i="11"/>
  <c r="O178" i="11" s="1"/>
  <c r="Q179" i="11"/>
  <c r="S179" i="11"/>
  <c r="K179" i="11" l="1"/>
  <c r="P179" i="11"/>
  <c r="H179" i="11" s="1"/>
  <c r="R179" i="11" l="1"/>
  <c r="I179" i="11"/>
  <c r="J179" i="11" s="1"/>
  <c r="L179" i="11" s="1"/>
  <c r="M179" i="11" a="1"/>
  <c r="M179" i="11" l="1"/>
  <c r="V179" i="11" s="1"/>
  <c r="T180" i="11" s="1"/>
  <c r="U179" i="11" l="1"/>
  <c r="N179" i="11" s="1"/>
  <c r="O179" i="11" s="1"/>
  <c r="Q180" i="11"/>
  <c r="S180" i="11"/>
  <c r="K180" i="11" l="1"/>
  <c r="P180" i="11"/>
  <c r="H180" i="11" s="1"/>
  <c r="I180" i="11" l="1"/>
  <c r="J180" i="11" s="1"/>
  <c r="L180" i="11" s="1"/>
  <c r="R180" i="11"/>
  <c r="M180" i="11" a="1"/>
  <c r="M180" i="11" l="1"/>
  <c r="U180" i="11" s="1"/>
  <c r="V180" i="11"/>
  <c r="T181" i="11" s="1"/>
  <c r="N180" i="11" l="1"/>
  <c r="O180" i="11" s="1"/>
  <c r="Q181" i="11"/>
  <c r="S181" i="11"/>
  <c r="K181" i="11" l="1"/>
  <c r="P181" i="11"/>
  <c r="H181" i="11" s="1"/>
  <c r="R181" i="11" l="1"/>
  <c r="I181" i="11"/>
  <c r="J181" i="11" s="1"/>
  <c r="L181" i="11" s="1"/>
  <c r="M181" i="11" a="1"/>
  <c r="M181" i="11" l="1"/>
  <c r="U181" i="11" s="1"/>
  <c r="V181" i="11" l="1"/>
  <c r="T182" i="11" s="1"/>
  <c r="Q182" i="11" s="1"/>
  <c r="S182" i="11"/>
  <c r="N181" i="11" l="1"/>
  <c r="O181" i="11" s="1"/>
  <c r="K182" i="11"/>
  <c r="P182" i="11"/>
  <c r="H182" i="11" s="1"/>
  <c r="R182" i="11" l="1"/>
  <c r="I182" i="11"/>
  <c r="J182" i="11" s="1"/>
  <c r="L182" i="11" s="1"/>
  <c r="M182" i="11" a="1"/>
  <c r="M182" i="11" l="1"/>
  <c r="V182" i="11"/>
  <c r="T183" i="11" s="1"/>
  <c r="U182" i="11"/>
  <c r="N182" i="11" l="1"/>
  <c r="O182" i="11" s="1"/>
  <c r="S183" i="11"/>
  <c r="Q183" i="11"/>
  <c r="K183" i="11" l="1"/>
  <c r="P183" i="11"/>
  <c r="H183" i="11" s="1"/>
  <c r="R183" i="11" l="1"/>
  <c r="I183" i="11"/>
  <c r="J183" i="11" s="1"/>
  <c r="L183" i="11" s="1"/>
  <c r="M183" i="11" a="1"/>
  <c r="M183" i="11" l="1"/>
  <c r="V183" i="11"/>
  <c r="T184" i="11" s="1"/>
  <c r="U183" i="11"/>
  <c r="N183" i="11" l="1"/>
  <c r="O183" i="11" s="1"/>
  <c r="S184" i="11"/>
  <c r="Q184" i="11"/>
  <c r="K184" i="11" l="1"/>
  <c r="P184" i="11"/>
  <c r="H184" i="11" s="1"/>
  <c r="I184" i="11" l="1"/>
  <c r="J184" i="11" s="1"/>
  <c r="L184" i="11" s="1"/>
  <c r="R184" i="11"/>
  <c r="M184" i="11" a="1"/>
  <c r="M184" i="11" l="1"/>
  <c r="V184" i="11" s="1"/>
  <c r="T185" i="11" s="1"/>
  <c r="U184" i="11"/>
  <c r="N184" i="11" l="1"/>
  <c r="O184" i="11" s="1"/>
  <c r="Q185" i="11"/>
  <c r="S185" i="11"/>
  <c r="K185" i="11" l="1"/>
  <c r="P185" i="11"/>
  <c r="H185" i="11" s="1"/>
  <c r="R185" i="11" l="1"/>
  <c r="I185" i="11"/>
  <c r="J185" i="11" s="1"/>
  <c r="L185" i="11" s="1"/>
  <c r="M185" i="11" a="1"/>
  <c r="M185" i="11" l="1"/>
  <c r="U185" i="11" s="1"/>
  <c r="V185" i="11" l="1"/>
  <c r="T186" i="11" s="1"/>
  <c r="Q186" i="11" s="1"/>
  <c r="S186" i="11"/>
  <c r="N185" i="11" l="1"/>
  <c r="O185" i="11" s="1"/>
  <c r="K186" i="11"/>
  <c r="P186" i="11"/>
  <c r="H186" i="11" s="1"/>
  <c r="R186" i="11" l="1"/>
  <c r="I186" i="11"/>
  <c r="J186" i="11" s="1"/>
  <c r="L186" i="11" s="1"/>
  <c r="M186" i="11" a="1"/>
  <c r="M186" i="11" l="1"/>
  <c r="V186" i="11" s="1"/>
  <c r="T187" i="11" s="1"/>
  <c r="U186" i="11" l="1"/>
  <c r="N186" i="11" s="1"/>
  <c r="O186" i="11" s="1"/>
  <c r="Q187" i="11"/>
  <c r="S187" i="11" l="1"/>
  <c r="K187" i="11" s="1"/>
  <c r="P187" i="11" l="1"/>
  <c r="H187" i="11" s="1"/>
  <c r="I187" i="11"/>
  <c r="J187" i="11" s="1"/>
  <c r="L187" i="11" s="1"/>
  <c r="M187" i="11" a="1"/>
  <c r="R187" i="11" l="1"/>
  <c r="M187" i="11"/>
  <c r="U187" i="11" l="1"/>
  <c r="S188" i="11" s="1"/>
  <c r="V187" i="11"/>
  <c r="T188" i="11" s="1"/>
  <c r="Q188" i="11" s="1"/>
  <c r="N187" i="11" l="1"/>
  <c r="O187" i="11" s="1"/>
  <c r="K188" i="11"/>
  <c r="P188" i="11"/>
  <c r="H188" i="11" s="1"/>
  <c r="R188" i="11" l="1"/>
  <c r="I188" i="11"/>
  <c r="J188" i="11" s="1"/>
  <c r="L188" i="11" s="1"/>
  <c r="M188" i="11" a="1"/>
  <c r="M188" i="11" l="1"/>
  <c r="U188" i="11" s="1"/>
  <c r="V188" i="11" l="1"/>
  <c r="T189" i="11" s="1"/>
  <c r="Q189" i="11" s="1"/>
  <c r="S189" i="11"/>
  <c r="N188" i="11" l="1"/>
  <c r="O188" i="11" s="1"/>
  <c r="K189" i="11"/>
  <c r="P189" i="11"/>
  <c r="H189" i="11" s="1"/>
  <c r="I189" i="11" l="1"/>
  <c r="J189" i="11" s="1"/>
  <c r="L189" i="11" s="1"/>
  <c r="R189" i="11"/>
  <c r="M189" i="11" a="1"/>
  <c r="M189" i="11" l="1"/>
  <c r="V189" i="11" s="1"/>
  <c r="T190" i="11" s="1"/>
  <c r="U189" i="11" l="1"/>
  <c r="N189" i="11" s="1"/>
  <c r="O189" i="11" s="1"/>
  <c r="Q190" i="11"/>
  <c r="S190" i="11" l="1"/>
  <c r="K190" i="11" s="1"/>
  <c r="P190" i="11" l="1"/>
  <c r="H190" i="11" s="1"/>
  <c r="R190" i="11" l="1"/>
  <c r="I190" i="11"/>
  <c r="J190" i="11" s="1"/>
  <c r="L190" i="11" s="1"/>
  <c r="M190" i="11" a="1"/>
  <c r="M190" i="11" l="1"/>
  <c r="U190" i="11" s="1"/>
  <c r="S191" i="11" s="1"/>
  <c r="V190" i="11"/>
  <c r="T191" i="11" s="1"/>
  <c r="Q191" i="11" s="1"/>
  <c r="N190" i="11" l="1"/>
  <c r="O190" i="11" s="1"/>
  <c r="K191" i="11"/>
  <c r="P191" i="11"/>
  <c r="H191" i="11" s="1"/>
  <c r="R191" i="11" l="1"/>
  <c r="I191" i="11"/>
  <c r="J191" i="11" s="1"/>
  <c r="L191" i="11" s="1"/>
  <c r="M191" i="11" a="1"/>
  <c r="M191" i="11" l="1"/>
  <c r="U191" i="11" s="1"/>
  <c r="V191" i="11"/>
  <c r="T192" i="11" s="1"/>
  <c r="N191" i="11" l="1"/>
  <c r="O191" i="11" s="1"/>
  <c r="Q192" i="11"/>
  <c r="S192" i="11"/>
  <c r="K192" i="11" l="1"/>
  <c r="P192" i="11"/>
  <c r="H192" i="11" s="1"/>
  <c r="R192" i="11" l="1"/>
  <c r="I192" i="11"/>
  <c r="J192" i="11" s="1"/>
  <c r="L192" i="11" s="1"/>
  <c r="M192" i="11" a="1"/>
  <c r="M192" i="11" l="1"/>
  <c r="V192" i="11" s="1"/>
  <c r="T193" i="11" s="1"/>
  <c r="U192" i="11" l="1"/>
  <c r="N192" i="11" s="1"/>
  <c r="O192" i="11" s="1"/>
  <c r="Q193" i="11"/>
  <c r="S193" i="11" l="1"/>
  <c r="K193" i="11" s="1"/>
  <c r="P193" i="11"/>
  <c r="H193" i="11" s="1"/>
  <c r="I193" i="11" l="1"/>
  <c r="J193" i="11" s="1"/>
  <c r="L193" i="11" s="1"/>
  <c r="R193" i="11"/>
  <c r="M193" i="11" a="1"/>
  <c r="M193" i="11" l="1"/>
  <c r="U193" i="11"/>
  <c r="V193" i="11"/>
  <c r="T194" i="11" s="1"/>
  <c r="N193" i="11" l="1"/>
  <c r="O193" i="11" s="1"/>
  <c r="Q194" i="11"/>
  <c r="S194" i="11"/>
  <c r="K194" i="11" l="1"/>
  <c r="P194" i="11"/>
  <c r="H194" i="11" s="1"/>
  <c r="I194" i="11" l="1"/>
  <c r="J194" i="11" s="1"/>
  <c r="L194" i="11" s="1"/>
  <c r="R194" i="11"/>
  <c r="M194" i="11" a="1"/>
  <c r="M194" i="11" l="1"/>
  <c r="V194" i="11" s="1"/>
  <c r="T195" i="11" s="1"/>
  <c r="Q195" i="11" s="1"/>
  <c r="U194" i="11" l="1"/>
  <c r="N194" i="11" s="1"/>
  <c r="O194" i="11" s="1"/>
  <c r="S195" i="11" l="1"/>
  <c r="K195" i="11" s="1"/>
  <c r="P195" i="11" l="1"/>
  <c r="H195" i="11" s="1"/>
  <c r="I195" i="11" l="1"/>
  <c r="J195" i="11" s="1"/>
  <c r="L195" i="11" s="1"/>
  <c r="R195" i="11"/>
  <c r="M195" i="11" a="1"/>
  <c r="M195" i="11" l="1"/>
  <c r="V195" i="11" s="1"/>
  <c r="T196" i="11" s="1"/>
  <c r="Q196" i="11" s="1"/>
  <c r="U195" i="11"/>
  <c r="N195" i="11" s="1"/>
  <c r="O195" i="11" s="1"/>
  <c r="S196" i="11" l="1"/>
  <c r="K196" i="11" s="1"/>
  <c r="P196" i="11" l="1"/>
  <c r="H196" i="11" s="1"/>
  <c r="R196" i="11" l="1"/>
  <c r="I196" i="11"/>
  <c r="J196" i="11" s="1"/>
  <c r="L196" i="11" s="1"/>
  <c r="M196" i="11" a="1"/>
  <c r="M196" i="11" l="1"/>
  <c r="V196" i="11" s="1"/>
  <c r="T197" i="11" s="1"/>
  <c r="U196" i="11"/>
  <c r="N196" i="11" s="1"/>
  <c r="O196" i="11" s="1"/>
  <c r="Q197" i="11"/>
  <c r="S197" i="11" l="1"/>
  <c r="K197" i="11" s="1"/>
  <c r="P197" i="11" l="1"/>
  <c r="H197" i="11" s="1"/>
  <c r="I197" i="11" l="1"/>
  <c r="J197" i="11" s="1"/>
  <c r="L197" i="11" s="1"/>
  <c r="R197" i="11"/>
  <c r="M197" i="11" a="1"/>
  <c r="M197" i="11" l="1"/>
  <c r="V197" i="11" s="1"/>
  <c r="T198" i="11" s="1"/>
  <c r="U197" i="11"/>
  <c r="N197" i="11" s="1"/>
  <c r="O197" i="11" s="1"/>
  <c r="Q198" i="11"/>
  <c r="S198" i="11" l="1"/>
  <c r="K198" i="11" s="1"/>
  <c r="P198" i="11" l="1"/>
  <c r="H198" i="11" s="1"/>
  <c r="I198" i="11"/>
  <c r="J198" i="11" s="1"/>
  <c r="L198" i="11" s="1"/>
  <c r="R198" i="11"/>
  <c r="M198" i="11" a="1"/>
  <c r="M198" i="11" l="1"/>
  <c r="V198" i="11" s="1"/>
  <c r="T199" i="11" s="1"/>
  <c r="U198" i="11" l="1"/>
  <c r="N198" i="11" s="1"/>
  <c r="O198" i="11" s="1"/>
  <c r="Q199" i="11"/>
  <c r="S199" i="11" l="1"/>
  <c r="K199" i="11"/>
  <c r="P199" i="11"/>
  <c r="H199" i="11" s="1"/>
  <c r="I199" i="11" l="1"/>
  <c r="J199" i="11" s="1"/>
  <c r="L199" i="11" s="1"/>
  <c r="R199" i="11"/>
  <c r="M199" i="11" a="1"/>
  <c r="M199" i="11" l="1"/>
  <c r="U199" i="11" s="1"/>
  <c r="V199" i="11"/>
  <c r="T200" i="11" s="1"/>
  <c r="N199" i="11" l="1"/>
  <c r="O199" i="11" s="1"/>
  <c r="Q200" i="11"/>
  <c r="S200" i="11"/>
  <c r="K200" i="11" l="1"/>
  <c r="P200" i="11"/>
  <c r="H200" i="11" s="1"/>
  <c r="R200" i="11" l="1"/>
  <c r="I200" i="11"/>
  <c r="J200" i="11" s="1"/>
  <c r="L200" i="11" s="1"/>
  <c r="M200" i="11" a="1"/>
  <c r="M200" i="11" l="1"/>
  <c r="U200" i="11" s="1"/>
  <c r="V200" i="11" l="1"/>
  <c r="T201" i="11" s="1"/>
  <c r="Q201" i="11" s="1"/>
  <c r="S201" i="11"/>
  <c r="N200" i="11" l="1"/>
  <c r="O200" i="11" s="1"/>
  <c r="K201" i="11"/>
  <c r="P201" i="11"/>
  <c r="H201" i="11" s="1"/>
  <c r="I201" i="11" l="1"/>
  <c r="J201" i="11" s="1"/>
  <c r="L201" i="11" s="1"/>
  <c r="R201" i="11"/>
  <c r="M201" i="11" a="1"/>
  <c r="M201" i="11" l="1"/>
  <c r="V201" i="11" s="1"/>
  <c r="T202" i="11" s="1"/>
  <c r="U201" i="11" l="1"/>
  <c r="S202" i="11" s="1"/>
  <c r="Q202" i="11"/>
  <c r="N201" i="11" l="1"/>
  <c r="O201" i="11" s="1"/>
  <c r="K202" i="11"/>
  <c r="P202" i="11"/>
  <c r="H202" i="11" s="1"/>
  <c r="R202" i="11" l="1"/>
  <c r="I202" i="11"/>
  <c r="J202" i="11" s="1"/>
  <c r="L202" i="11" s="1"/>
  <c r="M202" i="11" a="1"/>
  <c r="M202" i="11" l="1"/>
  <c r="U202" i="11" s="1"/>
  <c r="V202" i="11" l="1"/>
  <c r="T203" i="11" s="1"/>
  <c r="Q203" i="11" s="1"/>
  <c r="S203" i="11"/>
  <c r="N202" i="11" l="1"/>
  <c r="O202" i="11" s="1"/>
  <c r="K203" i="11"/>
  <c r="P203" i="11"/>
  <c r="H203" i="11" s="1"/>
  <c r="I203" i="11" l="1"/>
  <c r="J203" i="11" s="1"/>
  <c r="L203" i="11" s="1"/>
  <c r="R203" i="11"/>
  <c r="M203" i="11" a="1"/>
  <c r="M203" i="11" l="1"/>
  <c r="V203" i="11"/>
  <c r="T204" i="11" s="1"/>
  <c r="U203" i="11"/>
  <c r="N203" i="11" l="1"/>
  <c r="O203" i="11"/>
  <c r="S204" i="11"/>
  <c r="Q204" i="11"/>
  <c r="K204" i="11" l="1"/>
  <c r="P204" i="11"/>
  <c r="H204" i="11" s="1"/>
  <c r="I204" i="11" l="1"/>
  <c r="J204" i="11" s="1"/>
  <c r="L204" i="11" s="1"/>
  <c r="R204" i="11"/>
  <c r="M204" i="11" a="1"/>
  <c r="M204" i="11" l="1"/>
  <c r="V204" i="11" s="1"/>
  <c r="T205" i="11" s="1"/>
  <c r="U204" i="11"/>
  <c r="N204" i="11" l="1"/>
  <c r="O204" i="11" s="1"/>
  <c r="Q205" i="11"/>
  <c r="S205" i="11"/>
  <c r="K205" i="11" l="1"/>
  <c r="P205" i="11"/>
  <c r="H205" i="11" s="1"/>
  <c r="I205" i="11" l="1"/>
  <c r="J205" i="11" s="1"/>
  <c r="L205" i="11" s="1"/>
  <c r="R205" i="11"/>
  <c r="M205" i="11" a="1"/>
  <c r="M205" i="11" l="1"/>
  <c r="V205" i="11" s="1"/>
  <c r="T206" i="11" s="1"/>
  <c r="U205" i="11" l="1"/>
  <c r="N205" i="11" s="1"/>
  <c r="O205" i="11" s="1"/>
  <c r="Q206" i="11"/>
  <c r="S206" i="11" l="1"/>
  <c r="K206" i="11" s="1"/>
  <c r="P206" i="11" l="1"/>
  <c r="H206" i="11" s="1"/>
  <c r="I206" i="11" l="1"/>
  <c r="J206" i="11" s="1"/>
  <c r="L206" i="11" s="1"/>
  <c r="R206" i="11"/>
  <c r="M206" i="11" a="1"/>
  <c r="M206" i="11" l="1"/>
  <c r="U206" i="11"/>
  <c r="V206" i="11"/>
  <c r="T207" i="11" s="1"/>
  <c r="Q207" i="11" s="1"/>
  <c r="N206" i="11" l="1"/>
  <c r="O206" i="11" s="1"/>
  <c r="S207" i="11"/>
  <c r="K207" i="11" s="1"/>
  <c r="P207" i="11" l="1"/>
  <c r="H207" i="11" s="1"/>
  <c r="R207" i="11"/>
  <c r="I207" i="11"/>
  <c r="J207" i="11" s="1"/>
  <c r="L207" i="11" s="1"/>
  <c r="M207" i="11" a="1"/>
  <c r="M207" i="11" l="1"/>
  <c r="V207" i="11" s="1"/>
  <c r="T208" i="11" s="1"/>
  <c r="U207" i="11" l="1"/>
  <c r="S208" i="11" s="1"/>
  <c r="Q208" i="11"/>
  <c r="N207" i="11" l="1"/>
  <c r="O207" i="11" s="1"/>
  <c r="K208" i="11"/>
  <c r="P208" i="11"/>
  <c r="H208" i="11" s="1"/>
  <c r="R208" i="11" l="1"/>
  <c r="I208" i="11"/>
  <c r="J208" i="11" s="1"/>
  <c r="L208" i="11" s="1"/>
  <c r="M208" i="11" a="1"/>
  <c r="M208" i="11" l="1"/>
  <c r="U208" i="11" s="1"/>
  <c r="V208" i="11"/>
  <c r="T209" i="11" s="1"/>
  <c r="N208" i="11" l="1"/>
  <c r="O208" i="11" s="1"/>
  <c r="Q209" i="11"/>
  <c r="S209" i="11"/>
  <c r="K209" i="11" l="1"/>
  <c r="P209" i="11"/>
  <c r="H209" i="11" s="1"/>
  <c r="R209" i="11" l="1"/>
  <c r="I209" i="11"/>
  <c r="J209" i="11" s="1"/>
  <c r="L209" i="11" s="1"/>
  <c r="M209" i="11" a="1"/>
  <c r="M209" i="11" l="1"/>
  <c r="V209" i="11"/>
  <c r="T210" i="11" s="1"/>
  <c r="U209" i="11"/>
  <c r="N209" i="11" l="1"/>
  <c r="O209" i="11"/>
  <c r="S210" i="11"/>
  <c r="Q210" i="11"/>
  <c r="K210" i="11" l="1"/>
  <c r="P210" i="11"/>
  <c r="H210" i="11" s="1"/>
  <c r="R210" i="11" l="1"/>
  <c r="I210" i="11"/>
  <c r="J210" i="11" s="1"/>
  <c r="L210" i="11" s="1"/>
  <c r="M210" i="11" a="1"/>
  <c r="M210" i="11" l="1"/>
  <c r="U210" i="11"/>
  <c r="V210" i="11"/>
  <c r="T211" i="11" s="1"/>
  <c r="N210" i="11" l="1"/>
  <c r="O210" i="11" s="1"/>
  <c r="Q211" i="11"/>
  <c r="S211" i="11"/>
  <c r="K211" i="11" l="1"/>
  <c r="P211" i="11"/>
  <c r="H211" i="11" s="1"/>
  <c r="I211" i="11" l="1"/>
  <c r="J211" i="11" s="1"/>
  <c r="L211" i="11" s="1"/>
  <c r="R211" i="11"/>
  <c r="M211" i="11" a="1"/>
  <c r="M211" i="11" l="1"/>
  <c r="V211" i="11" s="1"/>
  <c r="T212" i="11" s="1"/>
  <c r="U211" i="11" l="1"/>
  <c r="N211" i="11" s="1"/>
  <c r="O211" i="11" s="1"/>
  <c r="Q212" i="11"/>
  <c r="S212" i="11" l="1"/>
  <c r="P212" i="11" s="1"/>
  <c r="H212" i="11" s="1"/>
  <c r="K212" i="11"/>
  <c r="R212" i="11" l="1"/>
  <c r="I212" i="11"/>
  <c r="J212" i="11" s="1"/>
  <c r="L212" i="11" s="1"/>
  <c r="M212" i="11" a="1"/>
  <c r="M212" i="11" l="1"/>
  <c r="V212" i="11" s="1"/>
  <c r="T213" i="11" s="1"/>
  <c r="U212" i="11"/>
  <c r="N212" i="11" l="1"/>
  <c r="O212" i="11" s="1"/>
  <c r="Q213" i="11"/>
  <c r="S213" i="11"/>
  <c r="K213" i="11" l="1"/>
  <c r="P213" i="11"/>
  <c r="H213" i="11" s="1"/>
  <c r="I213" i="11" l="1"/>
  <c r="J213" i="11" s="1"/>
  <c r="L213" i="11" s="1"/>
  <c r="R213" i="11"/>
  <c r="M213" i="11" a="1"/>
  <c r="M213" i="11" l="1"/>
  <c r="V213" i="11" s="1"/>
  <c r="T214" i="11" s="1"/>
  <c r="U213" i="11"/>
  <c r="N213" i="11" l="1"/>
  <c r="O213" i="11" s="1"/>
  <c r="S214" i="11"/>
  <c r="Q214" i="11"/>
  <c r="K214" i="11" l="1"/>
  <c r="P214" i="11"/>
  <c r="H214" i="11" s="1"/>
  <c r="R214" i="11" l="1"/>
  <c r="I214" i="11"/>
  <c r="J214" i="11" s="1"/>
  <c r="L214" i="11" s="1"/>
  <c r="M214" i="11" a="1"/>
  <c r="M214" i="11" l="1"/>
  <c r="U214" i="11" s="1"/>
  <c r="V214" i="11" l="1"/>
  <c r="T215" i="11" s="1"/>
  <c r="Q215" i="11" s="1"/>
  <c r="S215" i="11"/>
  <c r="N214" i="11" l="1"/>
  <c r="O214" i="11" s="1"/>
  <c r="K215" i="11"/>
  <c r="P215" i="11"/>
  <c r="H215" i="11" s="1"/>
  <c r="R215" i="11" l="1"/>
  <c r="I215" i="11"/>
  <c r="J215" i="11" s="1"/>
  <c r="L215" i="11" s="1"/>
  <c r="M215" i="11" a="1"/>
  <c r="M215" i="11" l="1"/>
  <c r="U215" i="11" s="1"/>
  <c r="V215" i="11" l="1"/>
  <c r="T216" i="11" s="1"/>
  <c r="Q216" i="11" s="1"/>
  <c r="S216" i="11"/>
  <c r="N215" i="11" l="1"/>
  <c r="O215" i="11" s="1"/>
  <c r="K216" i="11"/>
  <c r="P216" i="11"/>
  <c r="H216" i="11" s="1"/>
  <c r="I216" i="11" l="1"/>
  <c r="J216" i="11" s="1"/>
  <c r="L216" i="11" s="1"/>
  <c r="R216" i="11"/>
  <c r="M216" i="11" a="1"/>
  <c r="M216" i="11" l="1"/>
  <c r="U216" i="11" s="1"/>
  <c r="V216" i="11" l="1"/>
  <c r="T217" i="11" s="1"/>
  <c r="Q217" i="11" s="1"/>
  <c r="S217" i="11"/>
  <c r="N216" i="11" l="1"/>
  <c r="O216" i="11" s="1"/>
  <c r="K217" i="11"/>
  <c r="P217" i="11"/>
  <c r="H217" i="11" s="1"/>
  <c r="I217" i="11" l="1"/>
  <c r="J217" i="11" s="1"/>
  <c r="L217" i="11" s="1"/>
  <c r="R217" i="11"/>
  <c r="M217" i="11" a="1"/>
  <c r="M217" i="11" l="1"/>
  <c r="U217" i="11" s="1"/>
  <c r="V217" i="11" l="1"/>
  <c r="T218" i="11" s="1"/>
  <c r="Q218" i="11" s="1"/>
  <c r="S218" i="11"/>
  <c r="N217" i="11" l="1"/>
  <c r="O217" i="11" s="1"/>
  <c r="K218" i="11"/>
  <c r="P218" i="11"/>
  <c r="H218" i="11" s="1"/>
  <c r="R218" i="11" l="1"/>
  <c r="I218" i="11"/>
  <c r="J218" i="11" s="1"/>
  <c r="L218" i="11" s="1"/>
  <c r="M218" i="11" a="1"/>
  <c r="M218" i="11" l="1"/>
  <c r="U218" i="11" s="1"/>
  <c r="V218" i="11" l="1"/>
  <c r="T219" i="11" s="1"/>
  <c r="Q219" i="11" s="1"/>
  <c r="S219" i="11"/>
  <c r="N218" i="11" l="1"/>
  <c r="O218" i="11" s="1"/>
  <c r="K219" i="11"/>
  <c r="P219" i="11"/>
  <c r="H219" i="11" s="1"/>
  <c r="R219" i="11" l="1"/>
  <c r="I219" i="11"/>
  <c r="J219" i="11" s="1"/>
  <c r="L219" i="11" s="1"/>
  <c r="M219" i="11" a="1"/>
  <c r="M219" i="11" l="1"/>
  <c r="V219" i="11" s="1"/>
  <c r="T220" i="11" s="1"/>
  <c r="U219" i="11"/>
  <c r="N219" i="11" l="1"/>
  <c r="O219" i="11" s="1"/>
  <c r="S220" i="11"/>
  <c r="Q220" i="11"/>
  <c r="K220" i="11" l="1"/>
  <c r="P220" i="11"/>
  <c r="H220" i="11" s="1"/>
  <c r="I220" i="11" l="1"/>
  <c r="J220" i="11" s="1"/>
  <c r="L220" i="11" s="1"/>
  <c r="R220" i="11"/>
  <c r="M220" i="11" a="1"/>
  <c r="M220" i="11" l="1"/>
  <c r="U220" i="11" s="1"/>
  <c r="V220" i="11" l="1"/>
  <c r="T221" i="11" s="1"/>
  <c r="Q221" i="11" s="1"/>
  <c r="S221" i="11"/>
  <c r="N220" i="11" l="1"/>
  <c r="O220" i="11" s="1"/>
  <c r="K221" i="11"/>
  <c r="P221" i="11"/>
  <c r="H221" i="11" s="1"/>
  <c r="R221" i="11" l="1"/>
  <c r="I221" i="11"/>
  <c r="J221" i="11" s="1"/>
  <c r="L221" i="11" s="1"/>
  <c r="M221" i="11" a="1"/>
  <c r="M221" i="11" l="1"/>
  <c r="V221" i="11" s="1"/>
  <c r="T222" i="11" s="1"/>
  <c r="U221" i="11"/>
  <c r="N221" i="11" l="1"/>
  <c r="O221" i="11" s="1"/>
  <c r="S222" i="11"/>
  <c r="Q222" i="11"/>
  <c r="K222" i="11" l="1"/>
  <c r="P222" i="11"/>
  <c r="H222" i="11" s="1"/>
  <c r="I222" i="11" l="1"/>
  <c r="J222" i="11" s="1"/>
  <c r="L222" i="11" s="1"/>
  <c r="R222" i="11"/>
  <c r="M222" i="11" a="1"/>
  <c r="M222" i="11" l="1"/>
  <c r="U222" i="11" s="1"/>
  <c r="V222" i="11" l="1"/>
  <c r="T223" i="11" s="1"/>
  <c r="Q223" i="11" s="1"/>
  <c r="S223" i="11"/>
  <c r="N222" i="11" l="1"/>
  <c r="O222" i="11" s="1"/>
  <c r="K223" i="11"/>
  <c r="P223" i="11"/>
  <c r="H223" i="11" s="1"/>
  <c r="I223" i="11" l="1"/>
  <c r="J223" i="11" s="1"/>
  <c r="L223" i="11" s="1"/>
  <c r="R223" i="11"/>
  <c r="M223" i="11" a="1"/>
  <c r="M223" i="11" l="1"/>
  <c r="U223" i="11" s="1"/>
  <c r="V223" i="11" l="1"/>
  <c r="T224" i="11" s="1"/>
  <c r="Q224" i="11" s="1"/>
  <c r="S224" i="11"/>
  <c r="N223" i="11" l="1"/>
  <c r="O223" i="11" s="1"/>
  <c r="K224" i="11"/>
  <c r="P224" i="11"/>
  <c r="H224" i="11" s="1"/>
  <c r="R224" i="11" l="1"/>
  <c r="I224" i="11"/>
  <c r="J224" i="11" s="1"/>
  <c r="L224" i="11" s="1"/>
  <c r="M224" i="11" a="1"/>
  <c r="M224" i="11" l="1"/>
  <c r="V224" i="11" s="1"/>
  <c r="T225" i="11" s="1"/>
  <c r="U224" i="11" l="1"/>
  <c r="N224" i="11" s="1"/>
  <c r="O224" i="11" s="1"/>
  <c r="Q225" i="11"/>
  <c r="S225" i="11" l="1"/>
  <c r="K225" i="11"/>
  <c r="P225" i="11"/>
  <c r="H225" i="11" s="1"/>
  <c r="R225" i="11" l="1"/>
  <c r="I225" i="11"/>
  <c r="J225" i="11" s="1"/>
  <c r="L225" i="11" s="1"/>
  <c r="M225" i="11" a="1"/>
  <c r="M225" i="11" l="1"/>
  <c r="V225" i="11"/>
  <c r="T226" i="11" s="1"/>
  <c r="U225" i="11"/>
  <c r="N225" i="11" s="1"/>
  <c r="O225" i="11" l="1"/>
  <c r="S226" i="11"/>
  <c r="Q226" i="11"/>
  <c r="K226" i="11" l="1"/>
  <c r="P226" i="11"/>
  <c r="H226" i="11" s="1"/>
  <c r="R226" i="11" l="1"/>
  <c r="I226" i="11"/>
  <c r="J226" i="11" s="1"/>
  <c r="L226" i="11" s="1"/>
  <c r="M226" i="11" a="1"/>
  <c r="M226" i="11" l="1"/>
  <c r="U226" i="11"/>
  <c r="V226" i="11"/>
  <c r="T227" i="11" s="1"/>
  <c r="Q227" i="11" s="1"/>
  <c r="N226" i="11" l="1"/>
  <c r="O226" i="11" s="1"/>
  <c r="S227" i="11"/>
  <c r="K227" i="11" l="1"/>
  <c r="P227" i="11"/>
  <c r="H227" i="11" s="1"/>
  <c r="I227" i="11" l="1"/>
  <c r="J227" i="11" s="1"/>
  <c r="L227" i="11" s="1"/>
  <c r="R227" i="11"/>
  <c r="M227" i="11" a="1"/>
  <c r="M227" i="11" l="1"/>
  <c r="V227" i="11" s="1"/>
  <c r="T228" i="11" s="1"/>
  <c r="U227" i="11" l="1"/>
  <c r="N227" i="11" s="1"/>
  <c r="O227" i="11" s="1"/>
  <c r="Q228" i="11"/>
  <c r="S228" i="11" l="1"/>
  <c r="K228" i="11"/>
  <c r="P228" i="11"/>
  <c r="H228" i="11" s="1"/>
  <c r="I228" i="11" l="1"/>
  <c r="J228" i="11" s="1"/>
  <c r="L228" i="11" s="1"/>
  <c r="R228" i="11"/>
  <c r="M228" i="11" a="1"/>
  <c r="M228" i="11" l="1"/>
  <c r="U228" i="11" s="1"/>
  <c r="S229" i="11" s="1"/>
  <c r="V228" i="11"/>
  <c r="T229" i="11" s="1"/>
  <c r="K229" i="11" l="1"/>
  <c r="P229" i="11"/>
  <c r="H229" i="11" s="1"/>
  <c r="Q229" i="11"/>
  <c r="N228" i="11"/>
  <c r="O228" i="11" s="1"/>
  <c r="R229" i="11" l="1"/>
  <c r="I229" i="11"/>
  <c r="J229" i="11" s="1"/>
  <c r="L229" i="11" s="1"/>
  <c r="M229" i="11" a="1"/>
  <c r="M229" i="11" l="1"/>
  <c r="U229" i="11"/>
  <c r="V229" i="11"/>
  <c r="T230" i="11" s="1"/>
  <c r="N229" i="11" l="1"/>
  <c r="O229" i="11" s="1"/>
  <c r="S230" i="11"/>
  <c r="Q230" i="11"/>
  <c r="K230" i="11" l="1"/>
  <c r="P230" i="11"/>
  <c r="H230" i="11" s="1"/>
  <c r="R230" i="11" l="1"/>
  <c r="I230" i="11"/>
  <c r="J230" i="11" s="1"/>
  <c r="L230" i="11" s="1"/>
  <c r="M230" i="11" a="1"/>
  <c r="M230" i="11" l="1"/>
  <c r="V230" i="11" s="1"/>
  <c r="T231" i="11" s="1"/>
  <c r="U230" i="11"/>
  <c r="Q231" i="11" l="1"/>
  <c r="N230" i="11"/>
  <c r="O230" i="11" s="1"/>
  <c r="S231" i="11"/>
  <c r="K231" i="11" l="1"/>
  <c r="P231" i="11"/>
  <c r="H231" i="11" s="1"/>
  <c r="R231" i="11" l="1"/>
  <c r="I231" i="11"/>
  <c r="J231" i="11" s="1"/>
  <c r="L231" i="11" s="1"/>
  <c r="M231" i="11" a="1"/>
  <c r="M231" i="11" l="1"/>
  <c r="V231" i="11" s="1"/>
  <c r="T232" i="11" s="1"/>
  <c r="U231" i="11"/>
  <c r="Q232" i="11" l="1"/>
  <c r="N231" i="11"/>
  <c r="O231" i="11" s="1"/>
  <c r="S232" i="11"/>
  <c r="K232" i="11" l="1"/>
  <c r="P232" i="11"/>
  <c r="H232" i="11" s="1"/>
  <c r="I232" i="11" l="1"/>
  <c r="J232" i="11" s="1"/>
  <c r="L232" i="11" s="1"/>
  <c r="R232" i="11"/>
  <c r="M232" i="11" a="1"/>
  <c r="M232" i="11" l="1"/>
  <c r="U232" i="11"/>
  <c r="V232" i="11"/>
  <c r="T233" i="11" s="1"/>
  <c r="Q233" i="11" l="1"/>
  <c r="N232" i="11"/>
  <c r="O232" i="11" s="1"/>
  <c r="S233" i="11"/>
  <c r="K233" i="11" l="1"/>
  <c r="P233" i="11"/>
  <c r="H233" i="11" s="1"/>
  <c r="I233" i="11" l="1"/>
  <c r="J233" i="11" s="1"/>
  <c r="L233" i="11" s="1"/>
  <c r="R233" i="11"/>
  <c r="M233" i="11" a="1"/>
  <c r="M233" i="11" l="1"/>
  <c r="V233" i="11"/>
  <c r="T234" i="11" s="1"/>
  <c r="U233" i="11"/>
  <c r="Q234" i="11" l="1"/>
  <c r="N233" i="11"/>
  <c r="O233" i="11" s="1"/>
  <c r="S234" i="11"/>
  <c r="K234" i="11" l="1"/>
  <c r="P234" i="11"/>
  <c r="H234" i="11" s="1"/>
  <c r="I234" i="11" l="1"/>
  <c r="J234" i="11" s="1"/>
  <c r="L234" i="11" s="1"/>
  <c r="R234" i="11"/>
  <c r="M234" i="11" a="1"/>
  <c r="M234" i="11" l="1"/>
  <c r="U234" i="11" s="1"/>
  <c r="V234" i="11" l="1"/>
  <c r="T235" i="11" s="1"/>
  <c r="Q235" i="11" s="1"/>
  <c r="S235" i="11"/>
  <c r="N234" i="11" l="1"/>
  <c r="O234" i="11" s="1"/>
  <c r="K235" i="11"/>
  <c r="P235" i="11"/>
  <c r="H235" i="11" s="1"/>
  <c r="I235" i="11" l="1"/>
  <c r="J235" i="11" s="1"/>
  <c r="L235" i="11" s="1"/>
  <c r="R235" i="11"/>
  <c r="M235" i="11" a="1"/>
  <c r="M235" i="11" l="1"/>
  <c r="V235" i="11" s="1"/>
  <c r="T236" i="11" s="1"/>
  <c r="U235" i="11"/>
  <c r="Q236" i="11" l="1"/>
  <c r="N235" i="11"/>
  <c r="O235" i="11" s="1"/>
  <c r="S236" i="11"/>
  <c r="K236" i="11" l="1"/>
  <c r="P236" i="11"/>
  <c r="H236" i="11" s="1"/>
  <c r="I236" i="11" l="1"/>
  <c r="J236" i="11" s="1"/>
  <c r="L236" i="11" s="1"/>
  <c r="R236" i="11"/>
  <c r="M236" i="11" a="1"/>
  <c r="M236" i="11" l="1"/>
  <c r="U236" i="11" s="1"/>
  <c r="V236" i="11" l="1"/>
  <c r="T237" i="11" s="1"/>
  <c r="Q237" i="11" s="1"/>
  <c r="S237" i="11"/>
  <c r="N236" i="11" l="1"/>
  <c r="O236" i="11" s="1"/>
  <c r="K237" i="11"/>
  <c r="P237" i="11"/>
  <c r="H237" i="11" s="1"/>
  <c r="R237" i="11" l="1"/>
  <c r="I237" i="11"/>
  <c r="J237" i="11" s="1"/>
  <c r="L237" i="11" s="1"/>
  <c r="M237" i="11" a="1"/>
  <c r="M237" i="11" l="1"/>
  <c r="V237" i="11" s="1"/>
  <c r="T238" i="11" s="1"/>
  <c r="U237" i="11" l="1"/>
  <c r="N237" i="11" s="1"/>
  <c r="O237" i="11" s="1"/>
  <c r="Q238" i="11"/>
  <c r="S238" i="11" l="1"/>
  <c r="K238" i="11"/>
  <c r="P238" i="11"/>
  <c r="H238" i="11" s="1"/>
  <c r="R238" i="11" l="1"/>
  <c r="I238" i="11"/>
  <c r="J238" i="11" s="1"/>
  <c r="L238" i="11" s="1"/>
  <c r="M238" i="11" a="1"/>
  <c r="M238" i="11" l="1"/>
  <c r="U238" i="11" s="1"/>
  <c r="V238" i="11" l="1"/>
  <c r="T239" i="11" s="1"/>
  <c r="Q239" i="11" s="1"/>
  <c r="S239" i="11"/>
  <c r="N238" i="11" l="1"/>
  <c r="O238" i="11" s="1"/>
  <c r="K239" i="11"/>
  <c r="P239" i="11"/>
  <c r="H239" i="11" s="1"/>
  <c r="R239" i="11" l="1"/>
  <c r="I239" i="11"/>
  <c r="J239" i="11" s="1"/>
  <c r="L239" i="11" s="1"/>
  <c r="M239" i="11" a="1"/>
  <c r="M239" i="11" l="1"/>
  <c r="V239" i="11" s="1"/>
  <c r="T240" i="11" s="1"/>
  <c r="U239" i="11"/>
  <c r="Q240" i="11" l="1"/>
  <c r="N239" i="11"/>
  <c r="O239" i="11" s="1"/>
  <c r="S240" i="11"/>
  <c r="K240" i="11" l="1"/>
  <c r="P240" i="11"/>
  <c r="H240" i="11" s="1"/>
  <c r="R240" i="11" l="1"/>
  <c r="I240" i="11"/>
  <c r="J240" i="11" s="1"/>
  <c r="L240" i="11" s="1"/>
  <c r="M240" i="11" a="1"/>
  <c r="M240" i="11" l="1"/>
  <c r="V240" i="11" s="1"/>
  <c r="T241" i="11" s="1"/>
  <c r="U240" i="11" l="1"/>
  <c r="N240" i="11" s="1"/>
  <c r="O240" i="11" s="1"/>
  <c r="Q241" i="11"/>
  <c r="S241" i="11" l="1"/>
  <c r="K241" i="11" s="1"/>
  <c r="P241" i="11"/>
  <c r="H241" i="11" s="1"/>
  <c r="I241" i="11" l="1"/>
  <c r="J241" i="11" s="1"/>
  <c r="L241" i="11" s="1"/>
  <c r="R241" i="11"/>
  <c r="M241" i="11" a="1"/>
  <c r="M241" i="11" l="1"/>
  <c r="V241" i="11"/>
  <c r="T242" i="11" s="1"/>
  <c r="U241" i="11"/>
  <c r="N241" i="11" l="1"/>
  <c r="O241" i="11" s="1"/>
  <c r="S242" i="11"/>
  <c r="Q242" i="11"/>
  <c r="K242" i="11" l="1"/>
  <c r="P242" i="11"/>
  <c r="H242" i="11" s="1"/>
  <c r="I242" i="11" l="1"/>
  <c r="J242" i="11" s="1"/>
  <c r="L242" i="11" s="1"/>
  <c r="R242" i="11"/>
  <c r="M242" i="11" a="1"/>
  <c r="M242" i="11" l="1"/>
  <c r="V242" i="11" s="1"/>
  <c r="T243" i="11" s="1"/>
  <c r="U242" i="11" l="1"/>
  <c r="N242" i="11" s="1"/>
  <c r="O242" i="11" s="1"/>
  <c r="Q243" i="11"/>
  <c r="S243" i="11" l="1"/>
  <c r="K243" i="11" s="1"/>
  <c r="P243" i="11" l="1"/>
  <c r="H243" i="11" s="1"/>
  <c r="R243" i="11"/>
  <c r="I243" i="11" l="1"/>
  <c r="J243" i="11" s="1"/>
  <c r="L243" i="11" s="1"/>
  <c r="M243" i="11" a="1"/>
  <c r="M243" i="11" l="1"/>
  <c r="U243" i="11" s="1"/>
  <c r="V243" i="11"/>
  <c r="T244" i="11" s="1"/>
  <c r="Q244" i="11" s="1"/>
  <c r="S244" i="11"/>
  <c r="N243" i="11" l="1"/>
  <c r="O243" i="11" s="1"/>
  <c r="K244" i="11"/>
  <c r="P244" i="11"/>
  <c r="H244" i="11" s="1"/>
  <c r="R244" i="11" l="1"/>
  <c r="I244" i="11"/>
  <c r="J244" i="11" s="1"/>
  <c r="L244" i="11" s="1"/>
  <c r="M244" i="11" a="1"/>
  <c r="M244" i="11" l="1"/>
  <c r="U244" i="11"/>
  <c r="V244" i="11"/>
  <c r="T245" i="11" s="1"/>
  <c r="N244" i="11" l="1"/>
  <c r="O244" i="11" s="1"/>
  <c r="S245" i="11"/>
  <c r="Q245" i="11"/>
  <c r="K245" i="11" l="1"/>
  <c r="P245" i="11"/>
  <c r="H245" i="11" s="1"/>
  <c r="I245" i="11" l="1"/>
  <c r="J245" i="11" s="1"/>
  <c r="L245" i="11" s="1"/>
  <c r="R245" i="11"/>
  <c r="M245" i="11" a="1"/>
  <c r="M245" i="11" l="1"/>
  <c r="V245" i="11" s="1"/>
  <c r="T246" i="11" s="1"/>
  <c r="U245" i="11" l="1"/>
  <c r="N245" i="11"/>
  <c r="O245" i="11" s="1"/>
  <c r="S246" i="11"/>
  <c r="Q246" i="11"/>
  <c r="K246" i="11" l="1"/>
  <c r="P246" i="11"/>
  <c r="H246" i="11" s="1"/>
  <c r="I246" i="11" l="1"/>
  <c r="J246" i="11" s="1"/>
  <c r="L246" i="11" s="1"/>
  <c r="R246" i="11"/>
  <c r="M246" i="11" a="1"/>
  <c r="M246" i="11" l="1"/>
  <c r="U246" i="11"/>
  <c r="V246" i="11"/>
  <c r="T247" i="11" s="1"/>
  <c r="Q247" i="11" l="1"/>
  <c r="N246" i="11"/>
  <c r="O246" i="11" s="1"/>
  <c r="S247" i="11"/>
  <c r="K247" i="11" l="1"/>
  <c r="P247" i="11"/>
  <c r="H247" i="11" s="1"/>
  <c r="R247" i="11" l="1"/>
  <c r="I247" i="11"/>
  <c r="J247" i="11" s="1"/>
  <c r="L247" i="11" s="1"/>
  <c r="M247" i="11" a="1"/>
  <c r="M247" i="11" l="1"/>
  <c r="V247" i="11"/>
  <c r="T248" i="11" s="1"/>
  <c r="U247" i="11"/>
  <c r="Q248" i="11" l="1"/>
  <c r="N247" i="11"/>
  <c r="O247" i="11" s="1"/>
  <c r="S248" i="11"/>
  <c r="K248" i="11" l="1"/>
  <c r="P248" i="11"/>
  <c r="H248" i="11" s="1"/>
  <c r="R248" i="11" l="1"/>
  <c r="I248" i="11"/>
  <c r="J248" i="11" s="1"/>
  <c r="L248" i="11" s="1"/>
  <c r="M248" i="11" a="1"/>
  <c r="M248" i="11" l="1"/>
  <c r="U248" i="11" s="1"/>
  <c r="V248" i="11"/>
  <c r="T249" i="11" s="1"/>
  <c r="Q249" i="11" l="1"/>
  <c r="N248" i="11"/>
  <c r="O248" i="11" s="1"/>
  <c r="S249" i="11"/>
  <c r="K249" i="11" l="1"/>
  <c r="P249" i="11"/>
  <c r="H249" i="11" s="1"/>
  <c r="R249" i="11" l="1"/>
  <c r="I249" i="11"/>
  <c r="J249" i="11" s="1"/>
  <c r="L249" i="11" s="1"/>
  <c r="M249" i="11" a="1"/>
  <c r="M249" i="11" l="1"/>
  <c r="U249" i="11" s="1"/>
  <c r="V249" i="11"/>
  <c r="T250" i="11" s="1"/>
  <c r="Q250" i="11" l="1"/>
  <c r="N249" i="11"/>
  <c r="O249" i="11" s="1"/>
  <c r="S250" i="11"/>
  <c r="K250" i="11" l="1"/>
  <c r="P250" i="11"/>
  <c r="H250" i="11" s="1"/>
  <c r="I250" i="11" l="1"/>
  <c r="J250" i="11" s="1"/>
  <c r="L250" i="11" s="1"/>
  <c r="R250" i="11"/>
  <c r="M250" i="11" a="1"/>
  <c r="M250" i="11" l="1"/>
  <c r="V250" i="11" s="1"/>
  <c r="T251" i="11" s="1"/>
  <c r="U250" i="11"/>
  <c r="Q251" i="11" l="1"/>
  <c r="N250" i="11"/>
  <c r="O250" i="11" s="1"/>
  <c r="S251" i="11"/>
  <c r="K251" i="11" l="1"/>
  <c r="P251" i="11"/>
  <c r="H251" i="11" s="1"/>
  <c r="R251" i="11" l="1"/>
  <c r="I251" i="11"/>
  <c r="J251" i="11" s="1"/>
  <c r="L251" i="11" s="1"/>
  <c r="M251" i="11" a="1"/>
  <c r="M251" i="11" l="1"/>
  <c r="U251" i="11" s="1"/>
  <c r="V251" i="11" l="1"/>
  <c r="T252" i="11" s="1"/>
  <c r="Q252" i="11" s="1"/>
  <c r="S252" i="11"/>
  <c r="N251" i="11" l="1"/>
  <c r="O251" i="11" s="1"/>
  <c r="K252" i="11"/>
  <c r="P252" i="11"/>
  <c r="H252" i="11" s="1"/>
  <c r="I252" i="11" l="1"/>
  <c r="J252" i="11" s="1"/>
  <c r="L252" i="11" s="1"/>
  <c r="R252" i="11"/>
  <c r="M252" i="11" a="1"/>
  <c r="M252" i="11" l="1"/>
  <c r="U252" i="11" s="1"/>
  <c r="V252" i="11" l="1"/>
  <c r="T253" i="11" s="1"/>
  <c r="Q253" i="11" s="1"/>
  <c r="S253" i="11"/>
  <c r="N252" i="11" l="1"/>
  <c r="O252" i="11" s="1"/>
  <c r="K253" i="11"/>
  <c r="P253" i="11"/>
  <c r="H253" i="11" s="1"/>
  <c r="R253" i="11" l="1"/>
  <c r="I253" i="11"/>
  <c r="J253" i="11" s="1"/>
  <c r="L253" i="11" s="1"/>
  <c r="M253" i="11" a="1"/>
  <c r="M253" i="11" l="1"/>
  <c r="V253" i="11"/>
  <c r="T254" i="11" s="1"/>
  <c r="U253" i="11"/>
  <c r="N253" i="11" l="1"/>
  <c r="O253" i="11" s="1"/>
  <c r="S254" i="11"/>
  <c r="Q254" i="11"/>
  <c r="K254" i="11" l="1"/>
  <c r="P254" i="11"/>
  <c r="H254" i="11" s="1"/>
  <c r="R254" i="11" l="1"/>
  <c r="I254" i="11"/>
  <c r="J254" i="11" s="1"/>
  <c r="L254" i="11" s="1"/>
  <c r="M254" i="11" a="1"/>
  <c r="M254" i="11" l="1"/>
  <c r="V254" i="11" s="1"/>
  <c r="T255" i="11" s="1"/>
  <c r="U254" i="11" l="1"/>
  <c r="N254" i="11" s="1"/>
  <c r="O254" i="11" s="1"/>
  <c r="Q255" i="11"/>
  <c r="S255" i="11" l="1"/>
  <c r="K255" i="11"/>
  <c r="P255" i="11"/>
  <c r="H255" i="11" s="1"/>
  <c r="R255" i="11" l="1"/>
  <c r="I255" i="11"/>
  <c r="J255" i="11" s="1"/>
  <c r="L255" i="11" s="1"/>
  <c r="M255" i="11" a="1"/>
  <c r="M255" i="11" l="1"/>
  <c r="U255" i="11" s="1"/>
  <c r="V255" i="11" l="1"/>
  <c r="T256" i="11" s="1"/>
  <c r="Q256" i="11" s="1"/>
  <c r="S256" i="11"/>
  <c r="N255" i="11" l="1"/>
  <c r="O255" i="11" s="1"/>
  <c r="K256" i="11"/>
  <c r="P256" i="11"/>
  <c r="H256" i="11" s="1"/>
  <c r="R256" i="11" l="1"/>
  <c r="I256" i="11"/>
  <c r="J256" i="11" s="1"/>
  <c r="L256" i="11" s="1"/>
  <c r="M256" i="11" a="1"/>
  <c r="M256" i="11" l="1"/>
  <c r="V256" i="11" s="1"/>
  <c r="T257" i="11" s="1"/>
  <c r="U256" i="11"/>
  <c r="Q257" i="11" l="1"/>
  <c r="N256" i="11"/>
  <c r="O256" i="11" s="1"/>
  <c r="S257" i="11"/>
  <c r="K257" i="11" l="1"/>
  <c r="P257" i="11"/>
  <c r="H257" i="11" s="1"/>
  <c r="R257" i="11" l="1"/>
  <c r="I257" i="11"/>
  <c r="J257" i="11" s="1"/>
  <c r="L257" i="11" s="1"/>
  <c r="M257" i="11" a="1"/>
  <c r="M257" i="11" l="1"/>
  <c r="V257" i="11"/>
  <c r="T258" i="11" s="1"/>
  <c r="U257" i="11"/>
  <c r="N257" i="11" l="1"/>
  <c r="O257" i="11" s="1"/>
  <c r="S258" i="11"/>
  <c r="Q258" i="11"/>
  <c r="K258" i="11" l="1"/>
  <c r="P258" i="11"/>
  <c r="H258" i="11" s="1"/>
  <c r="I258" i="11" l="1"/>
  <c r="J258" i="11" s="1"/>
  <c r="L258" i="11" s="1"/>
  <c r="R258" i="11"/>
  <c r="M258" i="11" a="1"/>
  <c r="M258" i="11" l="1"/>
  <c r="V258" i="11" s="1"/>
  <c r="T259" i="11" s="1"/>
  <c r="U258" i="11"/>
  <c r="N258" i="11" l="1"/>
  <c r="O258" i="11" s="1"/>
  <c r="S259" i="11"/>
  <c r="Q259" i="11"/>
  <c r="K259" i="11" l="1"/>
  <c r="P259" i="11"/>
  <c r="H259" i="11" s="1"/>
  <c r="I259" i="11" l="1"/>
  <c r="J259" i="11" s="1"/>
  <c r="L259" i="11" s="1"/>
  <c r="R259" i="11"/>
  <c r="M259" i="11" a="1"/>
  <c r="M259" i="11" l="1"/>
  <c r="V259" i="11"/>
  <c r="T260" i="11" s="1"/>
  <c r="U259" i="11"/>
  <c r="N259" i="11" l="1"/>
  <c r="O259" i="11" s="1"/>
  <c r="S260" i="11"/>
  <c r="Q260" i="11"/>
  <c r="K260" i="11" l="1"/>
  <c r="P260" i="11"/>
  <c r="H260" i="11" s="1"/>
  <c r="R260" i="11" l="1"/>
  <c r="I260" i="11"/>
  <c r="J260" i="11" s="1"/>
  <c r="L260" i="11" s="1"/>
  <c r="M260" i="11" a="1"/>
  <c r="M260" i="11" l="1"/>
  <c r="U260" i="11"/>
  <c r="V260" i="11"/>
  <c r="T261" i="11" s="1"/>
  <c r="Q261" i="11" l="1"/>
  <c r="N260" i="11"/>
  <c r="O260" i="11" s="1"/>
  <c r="S261" i="11"/>
  <c r="K261" i="11" l="1"/>
  <c r="P261" i="11"/>
  <c r="H261" i="11" s="1"/>
  <c r="R261" i="11" l="1"/>
  <c r="I261" i="11"/>
  <c r="J261" i="11" s="1"/>
  <c r="L261" i="11" s="1"/>
  <c r="M261" i="11" a="1"/>
  <c r="M261" i="11" l="1"/>
  <c r="V261" i="11" s="1"/>
  <c r="T262" i="11" s="1"/>
  <c r="U261" i="11" l="1"/>
  <c r="N261" i="11" s="1"/>
  <c r="O261" i="11" s="1"/>
  <c r="Q262" i="11"/>
  <c r="S262" i="11" l="1"/>
  <c r="K262" i="11" s="1"/>
  <c r="P262" i="11" l="1"/>
  <c r="H262" i="11" s="1"/>
  <c r="I262" i="11"/>
  <c r="J262" i="11" s="1"/>
  <c r="L262" i="11" s="1"/>
  <c r="M262" i="11" a="1"/>
  <c r="R262" i="11" l="1"/>
  <c r="V262" i="11" s="1"/>
  <c r="T263" i="11" s="1"/>
  <c r="M262" i="11"/>
  <c r="U262" i="11" l="1"/>
  <c r="Q263" i="11"/>
  <c r="N262" i="11"/>
  <c r="O262" i="11" s="1"/>
  <c r="S263" i="11"/>
  <c r="K263" i="11" l="1"/>
  <c r="P263" i="11"/>
  <c r="H263" i="11" s="1"/>
  <c r="R263" i="11" l="1"/>
  <c r="I263" i="11"/>
  <c r="J263" i="11" s="1"/>
  <c r="L263" i="11" s="1"/>
  <c r="M263" i="11" a="1"/>
  <c r="M263" i="11" l="1"/>
  <c r="U263" i="11"/>
  <c r="V263" i="11"/>
  <c r="T264" i="11" s="1"/>
  <c r="Q264" i="11" l="1"/>
  <c r="N263" i="11"/>
  <c r="O263" i="11" s="1"/>
  <c r="S264" i="11"/>
  <c r="K264" i="11" l="1"/>
  <c r="P264" i="11"/>
  <c r="H264" i="11" s="1"/>
  <c r="R264" i="11" l="1"/>
  <c r="I264" i="11"/>
  <c r="J264" i="11" s="1"/>
  <c r="L264" i="11" s="1"/>
  <c r="M264" i="11" a="1"/>
  <c r="M264" i="11" l="1"/>
  <c r="U264" i="11" s="1"/>
  <c r="V264" i="11"/>
  <c r="T265" i="11" s="1"/>
  <c r="N264" i="11" l="1"/>
  <c r="O264" i="11" s="1"/>
  <c r="S265" i="11"/>
  <c r="Q265" i="11"/>
  <c r="K265" i="11" l="1"/>
  <c r="P265" i="11"/>
  <c r="H265" i="11" s="1"/>
  <c r="R265" i="11" l="1"/>
  <c r="I265" i="11"/>
  <c r="J265" i="11" s="1"/>
  <c r="L265" i="11" s="1"/>
  <c r="M265" i="11" a="1"/>
  <c r="M265" i="11" l="1"/>
  <c r="U265" i="11" s="1"/>
  <c r="V265" i="11" l="1"/>
  <c r="T266" i="11" s="1"/>
  <c r="S266" i="11"/>
  <c r="Q266" i="11"/>
  <c r="N265" i="11" l="1"/>
  <c r="O265" i="11" s="1"/>
  <c r="K266" i="11"/>
  <c r="P266" i="11"/>
  <c r="H266" i="11" s="1"/>
  <c r="I266" i="11" l="1"/>
  <c r="J266" i="11" s="1"/>
  <c r="L266" i="11" s="1"/>
  <c r="R266" i="11"/>
  <c r="M266" i="11" a="1"/>
  <c r="M266" i="11" l="1"/>
  <c r="V266" i="11"/>
  <c r="T267" i="11" s="1"/>
  <c r="U266" i="11"/>
  <c r="Q267" i="11" l="1"/>
  <c r="N266" i="11"/>
  <c r="O266" i="11" s="1"/>
  <c r="S267" i="11"/>
  <c r="K267" i="11" l="1"/>
  <c r="P267" i="11"/>
  <c r="H267" i="11" s="1"/>
  <c r="I267" i="11" l="1"/>
  <c r="J267" i="11" s="1"/>
  <c r="L267" i="11" s="1"/>
  <c r="R267" i="11"/>
  <c r="M267" i="11" a="1"/>
  <c r="M267" i="11" l="1"/>
  <c r="U267" i="11" s="1"/>
  <c r="V267" i="11"/>
  <c r="T268" i="11" s="1"/>
  <c r="Q268" i="11" l="1"/>
  <c r="N267" i="11"/>
  <c r="O267" i="11" s="1"/>
  <c r="S268" i="11"/>
  <c r="K268" i="11" l="1"/>
  <c r="P268" i="11"/>
  <c r="H268" i="11" s="1"/>
  <c r="I268" i="11" l="1"/>
  <c r="J268" i="11" s="1"/>
  <c r="L268" i="11" s="1"/>
  <c r="R268" i="11"/>
  <c r="M268" i="11" a="1"/>
  <c r="M268" i="11" l="1"/>
  <c r="U268" i="11"/>
  <c r="V268" i="11"/>
  <c r="T269" i="11" s="1"/>
  <c r="Q269" i="11" l="1"/>
  <c r="N268" i="11"/>
  <c r="O268" i="11" s="1"/>
  <c r="S269" i="11"/>
  <c r="K269" i="11" l="1"/>
  <c r="P269" i="11"/>
  <c r="H269" i="11" s="1"/>
  <c r="R269" i="11" l="1"/>
  <c r="I269" i="11"/>
  <c r="J269" i="11" s="1"/>
  <c r="L269" i="11" s="1"/>
  <c r="M269" i="11" a="1"/>
  <c r="M269" i="11" l="1"/>
  <c r="U269" i="11"/>
  <c r="V269" i="11"/>
  <c r="T270" i="11" s="1"/>
  <c r="N269" i="11" l="1"/>
  <c r="O269" i="11" s="1"/>
  <c r="S270" i="11"/>
  <c r="Q270" i="11"/>
  <c r="K270" i="11" l="1"/>
  <c r="P270" i="11"/>
  <c r="H270" i="11" s="1"/>
  <c r="R270" i="11" l="1"/>
  <c r="I270" i="11"/>
  <c r="J270" i="11" s="1"/>
  <c r="L270" i="11" s="1"/>
  <c r="M270" i="11" a="1"/>
  <c r="M270" i="11" l="1"/>
  <c r="U270" i="11"/>
  <c r="V270" i="11"/>
  <c r="T271" i="11" s="1"/>
  <c r="N270" i="11" l="1"/>
  <c r="O270" i="11" s="1"/>
  <c r="S271" i="11"/>
  <c r="Q271" i="11"/>
  <c r="K271" i="11" l="1"/>
  <c r="P271" i="11"/>
  <c r="H271" i="11" s="1"/>
  <c r="I271" i="11" l="1"/>
  <c r="J271" i="11" s="1"/>
  <c r="L271" i="11" s="1"/>
  <c r="R271" i="11"/>
  <c r="M271" i="11" a="1"/>
  <c r="M271" i="11" l="1"/>
  <c r="U271" i="11" s="1"/>
  <c r="V271" i="11"/>
  <c r="T272" i="11" s="1"/>
  <c r="Q272" i="11" l="1"/>
  <c r="N271" i="11"/>
  <c r="O271" i="11" s="1"/>
  <c r="S272" i="11"/>
  <c r="K272" i="11" l="1"/>
  <c r="P272" i="11"/>
  <c r="H272" i="11" s="1"/>
  <c r="R272" i="11" l="1"/>
  <c r="I272" i="11"/>
  <c r="J272" i="11" s="1"/>
  <c r="L272" i="11" s="1"/>
  <c r="M272" i="11" a="1"/>
  <c r="M272" i="11" l="1"/>
  <c r="U272" i="11" s="1"/>
  <c r="V272" i="11"/>
  <c r="T273" i="11" s="1"/>
  <c r="Q273" i="11" l="1"/>
  <c r="N272" i="11"/>
  <c r="O272" i="11" s="1"/>
  <c r="S273" i="11"/>
  <c r="K273" i="11" l="1"/>
  <c r="P273" i="11"/>
  <c r="H273" i="11" s="1"/>
  <c r="R273" i="11" l="1"/>
  <c r="I273" i="11"/>
  <c r="J273" i="11" s="1"/>
  <c r="L273" i="11" s="1"/>
  <c r="M273" i="11" a="1"/>
  <c r="M273" i="11" l="1"/>
  <c r="U273" i="11"/>
  <c r="V273" i="11"/>
  <c r="T274" i="11" s="1"/>
  <c r="Q274" i="11" l="1"/>
  <c r="N273" i="11"/>
  <c r="O273" i="11" s="1"/>
  <c r="S274" i="11"/>
  <c r="K274" i="11" l="1"/>
  <c r="P274" i="11"/>
  <c r="H274" i="11" s="1"/>
  <c r="R274" i="11" l="1"/>
  <c r="I274" i="11"/>
  <c r="J274" i="11" s="1"/>
  <c r="L274" i="11" s="1"/>
  <c r="M274" i="11" a="1"/>
  <c r="M274" i="11" l="1"/>
  <c r="V274" i="11" s="1"/>
  <c r="T275" i="11" s="1"/>
  <c r="U274" i="11" l="1"/>
  <c r="N274" i="11" s="1"/>
  <c r="O274" i="11" s="1"/>
  <c r="Q275" i="11"/>
  <c r="S275" i="11" l="1"/>
  <c r="K275" i="11" s="1"/>
  <c r="P275" i="11" l="1"/>
  <c r="H275" i="11" s="1"/>
  <c r="R275" i="11" l="1"/>
  <c r="I275" i="11"/>
  <c r="J275" i="11" s="1"/>
  <c r="L275" i="11" s="1"/>
  <c r="M275" i="11" a="1"/>
  <c r="M275" i="11" l="1"/>
  <c r="V275" i="11" l="1"/>
  <c r="T276" i="11" s="1"/>
  <c r="Q276" i="11" s="1"/>
  <c r="U275" i="11"/>
  <c r="N275" i="11" l="1"/>
  <c r="O275" i="11" s="1"/>
  <c r="S276" i="11"/>
  <c r="P276" i="11" l="1"/>
  <c r="K276" i="11"/>
  <c r="H276" i="11" l="1"/>
  <c r="R276" i="11"/>
  <c r="I276" i="11"/>
  <c r="J276" i="11" s="1"/>
  <c r="L276" i="11" s="1"/>
  <c r="M276" i="11" a="1"/>
  <c r="M276" i="11" l="1"/>
  <c r="V276" i="11"/>
  <c r="T277" i="11" s="1"/>
  <c r="Q277" i="11" s="1"/>
  <c r="U276" i="11"/>
  <c r="N276" i="11" l="1"/>
  <c r="O276" i="11" s="1"/>
  <c r="S277" i="11"/>
  <c r="K277" i="11" l="1"/>
  <c r="P277" i="11"/>
  <c r="H277" i="11" l="1"/>
  <c r="R277" i="11"/>
  <c r="I277" i="11"/>
  <c r="J277" i="11" s="1"/>
  <c r="L277" i="11" s="1"/>
  <c r="M277" i="11" a="1"/>
  <c r="M277" i="11" l="1"/>
  <c r="U277" i="11" s="1"/>
  <c r="S278" i="11" s="1"/>
  <c r="P278" i="11" s="1"/>
  <c r="H278" i="11" s="1"/>
  <c r="V277" i="11"/>
  <c r="T278" i="11" s="1"/>
  <c r="Q278" i="11" s="1"/>
  <c r="K278" i="11" l="1"/>
  <c r="N277" i="11"/>
  <c r="O277" i="11" s="1"/>
  <c r="I278" i="11"/>
  <c r="J278" i="11" s="1"/>
  <c r="L278" i="11" s="1"/>
  <c r="R278" i="11"/>
  <c r="M278" i="11" a="1"/>
  <c r="M278" i="11" l="1"/>
  <c r="U278" i="11" s="1"/>
  <c r="V278" i="11"/>
  <c r="T279" i="11" s="1"/>
  <c r="Q279" i="11" l="1"/>
  <c r="N278" i="11"/>
  <c r="O278" i="11" s="1"/>
  <c r="S279" i="11"/>
  <c r="K279" i="11" l="1"/>
  <c r="P279" i="11"/>
  <c r="H279" i="11" s="1"/>
  <c r="I279" i="11" l="1"/>
  <c r="J279" i="11" s="1"/>
  <c r="L279" i="11" s="1"/>
  <c r="R279" i="11"/>
  <c r="M279" i="11" a="1"/>
  <c r="M279" i="11" l="1"/>
  <c r="V279" i="11" s="1"/>
  <c r="T280" i="11" s="1"/>
  <c r="U279" i="11" l="1"/>
  <c r="N279" i="11" s="1"/>
  <c r="O279" i="11" s="1"/>
  <c r="Q280" i="11"/>
  <c r="S280" i="11" l="1"/>
  <c r="K280" i="11" s="1"/>
  <c r="P280" i="11" l="1"/>
  <c r="H280" i="11" s="1"/>
  <c r="R280" i="11"/>
  <c r="I280" i="11"/>
  <c r="J280" i="11" s="1"/>
  <c r="L280" i="11" s="1"/>
  <c r="M280" i="11" a="1"/>
  <c r="M280" i="11" l="1"/>
  <c r="U280" i="11" s="1"/>
  <c r="V280" i="11" l="1"/>
  <c r="T281" i="11" s="1"/>
  <c r="Q281" i="11" s="1"/>
  <c r="S281" i="11"/>
  <c r="N280" i="11" l="1"/>
  <c r="O280" i="11" s="1"/>
  <c r="K281" i="11"/>
  <c r="P281" i="11"/>
  <c r="H281" i="11" s="1"/>
  <c r="I281" i="11" l="1"/>
  <c r="J281" i="11" s="1"/>
  <c r="L281" i="11" s="1"/>
  <c r="R281" i="11"/>
  <c r="M281" i="11" a="1"/>
  <c r="M281" i="11" l="1"/>
  <c r="V281" i="11" s="1"/>
  <c r="T282" i="11" s="1"/>
  <c r="U281" i="11" l="1"/>
  <c r="N281" i="11" s="1"/>
  <c r="O281" i="11" s="1"/>
  <c r="Q282" i="11"/>
  <c r="S282" i="11" l="1"/>
  <c r="K282" i="11" s="1"/>
  <c r="P282" i="11" l="1"/>
  <c r="H282" i="11" s="1"/>
  <c r="I282" i="11"/>
  <c r="J282" i="11" s="1"/>
  <c r="L282" i="11" s="1"/>
  <c r="R282" i="11"/>
  <c r="M282" i="11" a="1"/>
  <c r="M282" i="11" l="1"/>
  <c r="U282" i="11" s="1"/>
  <c r="V282" i="11"/>
  <c r="T283" i="11" s="1"/>
  <c r="Q283" i="11" l="1"/>
  <c r="N282" i="11"/>
  <c r="O282" i="11" s="1"/>
  <c r="S283" i="11"/>
  <c r="K283" i="11" l="1"/>
  <c r="P283" i="11"/>
  <c r="H283" i="11" s="1"/>
  <c r="I283" i="11" l="1"/>
  <c r="J283" i="11" s="1"/>
  <c r="L283" i="11" s="1"/>
  <c r="R283" i="11"/>
  <c r="M283" i="11" a="1"/>
  <c r="M283" i="11" l="1"/>
  <c r="U283" i="11"/>
  <c r="V283" i="11"/>
  <c r="T284" i="11" s="1"/>
  <c r="Q284" i="11" l="1"/>
  <c r="N283" i="11"/>
  <c r="O283" i="11" s="1"/>
  <c r="S284" i="11"/>
  <c r="K284" i="11" l="1"/>
  <c r="P284" i="11"/>
  <c r="H284" i="11" s="1"/>
  <c r="R284" i="11" l="1"/>
  <c r="I284" i="11"/>
  <c r="J284" i="11" s="1"/>
  <c r="L284" i="11" s="1"/>
  <c r="M284" i="11" a="1"/>
  <c r="M284" i="11" l="1"/>
  <c r="U284" i="11"/>
  <c r="V284" i="11"/>
  <c r="T285" i="11" s="1"/>
  <c r="Q285" i="11" l="1"/>
  <c r="N284" i="11"/>
  <c r="O284" i="11" s="1"/>
  <c r="S285" i="11"/>
  <c r="K285" i="11" l="1"/>
  <c r="P285" i="11"/>
  <c r="H285" i="11" s="1"/>
  <c r="R285" i="11" l="1"/>
  <c r="I285" i="11"/>
  <c r="J285" i="11" s="1"/>
  <c r="L285" i="11" s="1"/>
  <c r="M285" i="11" a="1"/>
  <c r="M285" i="11" l="1"/>
  <c r="U285" i="11" s="1"/>
  <c r="V285" i="11" l="1"/>
  <c r="T286" i="11" s="1"/>
  <c r="Q286" i="11" s="1"/>
  <c r="S286" i="11"/>
  <c r="N285" i="11" l="1"/>
  <c r="O285" i="11" s="1"/>
  <c r="K286" i="11"/>
  <c r="P286" i="11"/>
  <c r="H286" i="11" s="1"/>
  <c r="I286" i="11" l="1"/>
  <c r="J286" i="11" s="1"/>
  <c r="L286" i="11" s="1"/>
  <c r="R286" i="11"/>
  <c r="M286" i="11" a="1"/>
  <c r="M286" i="11" l="1"/>
  <c r="V286" i="11"/>
  <c r="T287" i="11" s="1"/>
  <c r="U286" i="11"/>
  <c r="Q287" i="11" l="1"/>
  <c r="N286" i="11"/>
  <c r="O286" i="11" s="1"/>
  <c r="S287" i="11"/>
  <c r="K287" i="11" l="1"/>
  <c r="P287" i="11"/>
  <c r="H287" i="11" s="1"/>
  <c r="I287" i="11" l="1"/>
  <c r="J287" i="11" s="1"/>
  <c r="L287" i="11" s="1"/>
  <c r="R287" i="11"/>
  <c r="M287" i="11" a="1"/>
  <c r="M287" i="11" l="1"/>
  <c r="U287" i="11" s="1"/>
  <c r="V287" i="11" l="1"/>
  <c r="T288" i="11" s="1"/>
  <c r="S288" i="11"/>
  <c r="Q288" i="11"/>
  <c r="N287" i="11" l="1"/>
  <c r="O287" i="11" s="1"/>
  <c r="K288" i="11"/>
  <c r="P288" i="11"/>
  <c r="H288" i="11" s="1"/>
  <c r="I288" i="11" l="1"/>
  <c r="J288" i="11" s="1"/>
  <c r="L288" i="11" s="1"/>
  <c r="R288" i="11"/>
  <c r="M288" i="11" a="1"/>
  <c r="M288" i="11" l="1"/>
  <c r="U288" i="11" s="1"/>
  <c r="V288" i="11"/>
  <c r="T289" i="11" s="1"/>
  <c r="N288" i="11" l="1"/>
  <c r="O288" i="11" s="1"/>
  <c r="S289" i="11"/>
  <c r="Q289" i="11"/>
  <c r="K289" i="11" l="1"/>
  <c r="P289" i="11"/>
  <c r="H289" i="11" s="1"/>
  <c r="R289" i="11" l="1"/>
  <c r="I289" i="11"/>
  <c r="J289" i="11" s="1"/>
  <c r="L289" i="11" s="1"/>
  <c r="M289" i="11" a="1"/>
  <c r="M289" i="11" l="1"/>
  <c r="V289" i="11"/>
  <c r="T290" i="11" s="1"/>
  <c r="U289" i="11"/>
  <c r="Q290" i="11" l="1"/>
  <c r="N289" i="11"/>
  <c r="O289" i="11" s="1"/>
  <c r="S290" i="11"/>
  <c r="K290" i="11" l="1"/>
  <c r="P290" i="11"/>
  <c r="H290" i="11" s="1"/>
  <c r="R290" i="11" l="1"/>
  <c r="I290" i="11"/>
  <c r="J290" i="11" s="1"/>
  <c r="L290" i="11" s="1"/>
  <c r="M290" i="11" a="1"/>
  <c r="M290" i="11" l="1"/>
  <c r="U290" i="11"/>
  <c r="V290" i="11"/>
  <c r="T291" i="11" s="1"/>
  <c r="N290" i="11" l="1"/>
  <c r="O290" i="11" s="1"/>
  <c r="S291" i="11"/>
  <c r="Q291" i="11"/>
  <c r="K291" i="11" l="1"/>
  <c r="P291" i="11"/>
  <c r="H291" i="11" s="1"/>
  <c r="I291" i="11" l="1"/>
  <c r="J291" i="11" s="1"/>
  <c r="L291" i="11" s="1"/>
  <c r="R291" i="11"/>
  <c r="M291" i="11" a="1"/>
  <c r="M291" i="11" l="1"/>
  <c r="V291" i="11"/>
  <c r="T292" i="11" s="1"/>
  <c r="U291" i="11"/>
  <c r="N291" i="11" l="1"/>
  <c r="O291" i="11" s="1"/>
  <c r="S292" i="11"/>
  <c r="Q292" i="11"/>
  <c r="K292" i="11" l="1"/>
  <c r="P292" i="11"/>
  <c r="H292" i="11" s="1"/>
  <c r="R292" i="11" l="1"/>
  <c r="I292" i="11"/>
  <c r="J292" i="11" s="1"/>
  <c r="L292" i="11" s="1"/>
  <c r="M292" i="11" a="1"/>
  <c r="M292" i="11" l="1"/>
  <c r="V292" i="11"/>
  <c r="T293" i="11" s="1"/>
  <c r="U292" i="11"/>
  <c r="N292" i="11" l="1"/>
  <c r="O292" i="11" s="1"/>
  <c r="S293" i="11"/>
  <c r="Q293" i="11"/>
  <c r="K293" i="11" l="1"/>
  <c r="P293" i="11"/>
  <c r="H293" i="11" s="1"/>
  <c r="I293" i="11" l="1"/>
  <c r="J293" i="11" s="1"/>
  <c r="L293" i="11" s="1"/>
  <c r="R293" i="11"/>
  <c r="M293" i="11" a="1"/>
  <c r="M293" i="11" l="1"/>
  <c r="V293" i="11" s="1"/>
  <c r="T294" i="11" s="1"/>
  <c r="U293" i="11" l="1"/>
  <c r="N293" i="11" s="1"/>
  <c r="O293" i="11" s="1"/>
  <c r="Q294" i="11"/>
  <c r="S294" i="11" l="1"/>
  <c r="K294" i="11"/>
  <c r="P294" i="11"/>
  <c r="H294" i="11" s="1"/>
  <c r="R294" i="11" l="1"/>
  <c r="I294" i="11"/>
  <c r="J294" i="11" s="1"/>
  <c r="L294" i="11" s="1"/>
  <c r="M294" i="11" a="1"/>
  <c r="M294" i="11" l="1"/>
  <c r="U294" i="11"/>
  <c r="V294" i="11"/>
  <c r="T295" i="11" s="1"/>
  <c r="N294" i="11" l="1"/>
  <c r="O294" i="11" s="1"/>
  <c r="S295" i="11"/>
  <c r="Q295" i="11"/>
  <c r="K295" i="11" l="1"/>
  <c r="P295" i="11"/>
  <c r="H295" i="11" s="1"/>
  <c r="I295" i="11" l="1"/>
  <c r="J295" i="11" s="1"/>
  <c r="L295" i="11" s="1"/>
  <c r="R295" i="11"/>
  <c r="M295" i="11" a="1"/>
  <c r="M295" i="11" l="1"/>
  <c r="V295" i="11" s="1"/>
  <c r="T296" i="11" s="1"/>
  <c r="U295" i="11"/>
  <c r="N295" i="11" l="1"/>
  <c r="O295" i="11" s="1"/>
  <c r="S296" i="11"/>
  <c r="Q296" i="11"/>
  <c r="K296" i="11" l="1"/>
  <c r="P296" i="11"/>
  <c r="H296" i="11" s="1"/>
  <c r="R296" i="11" l="1"/>
  <c r="I296" i="11"/>
  <c r="J296" i="11" s="1"/>
  <c r="L296" i="11" s="1"/>
  <c r="M296" i="11" a="1"/>
  <c r="M296" i="11" l="1"/>
  <c r="U296" i="11"/>
  <c r="V296" i="11"/>
  <c r="T297" i="11" s="1"/>
  <c r="N296" i="11" l="1"/>
  <c r="O296" i="11" s="1"/>
  <c r="S297" i="11"/>
  <c r="Q297" i="11"/>
  <c r="K297" i="11" l="1"/>
  <c r="P297" i="11"/>
  <c r="H297" i="11" s="1"/>
  <c r="R297" i="11" l="1"/>
  <c r="I297" i="11"/>
  <c r="J297" i="11" s="1"/>
  <c r="L297" i="11" s="1"/>
  <c r="M297" i="11" a="1"/>
  <c r="M297" i="11" l="1"/>
  <c r="V297" i="11"/>
  <c r="T298" i="11" s="1"/>
  <c r="U297" i="11"/>
  <c r="N297" i="11" l="1"/>
  <c r="O297" i="11" s="1"/>
  <c r="S298" i="11"/>
  <c r="Q298" i="11"/>
  <c r="K298" i="11" l="1"/>
  <c r="P298" i="11"/>
  <c r="H298" i="11" s="1"/>
  <c r="R298" i="11" l="1"/>
  <c r="I298" i="11"/>
  <c r="J298" i="11" s="1"/>
  <c r="L298" i="11" s="1"/>
  <c r="M298" i="11" a="1"/>
  <c r="M298" i="11" l="1"/>
  <c r="V298" i="11" s="1"/>
  <c r="T299" i="11" s="1"/>
  <c r="Q299" i="11" s="1"/>
  <c r="U298" i="11"/>
  <c r="N298" i="11" l="1"/>
  <c r="O298" i="11" s="1"/>
  <c r="S299" i="11"/>
  <c r="K299" i="11" l="1"/>
  <c r="P299" i="11"/>
  <c r="H299" i="11" s="1"/>
  <c r="I299" i="11" l="1"/>
  <c r="J299" i="11" s="1"/>
  <c r="L299" i="11" s="1"/>
  <c r="R299" i="11"/>
  <c r="M299" i="11" a="1"/>
  <c r="M299" i="11" l="1"/>
  <c r="U299" i="11" s="1"/>
  <c r="V299" i="11"/>
  <c r="T300" i="11" s="1"/>
  <c r="Q300" i="11" l="1"/>
  <c r="N299" i="11"/>
  <c r="O299" i="11" s="1"/>
  <c r="S300" i="11"/>
  <c r="K300" i="11" l="1"/>
  <c r="P300" i="11"/>
  <c r="H300" i="11" s="1"/>
  <c r="I300" i="11" l="1"/>
  <c r="J300" i="11" s="1"/>
  <c r="L300" i="11" s="1"/>
  <c r="R300" i="11"/>
  <c r="M300" i="11" a="1"/>
  <c r="M300" i="11" l="1"/>
  <c r="V300" i="11" s="1"/>
  <c r="T301" i="11" s="1"/>
  <c r="U300" i="11" l="1"/>
  <c r="N300" i="11" s="1"/>
  <c r="O300" i="11" s="1"/>
  <c r="Q301" i="11"/>
  <c r="S301" i="11" l="1"/>
  <c r="K301" i="11"/>
  <c r="P301" i="11"/>
  <c r="H301" i="11" s="1"/>
  <c r="R301" i="11" l="1"/>
  <c r="I301" i="11"/>
  <c r="J301" i="11" s="1"/>
  <c r="L301" i="11" s="1"/>
  <c r="M301" i="11" a="1"/>
  <c r="M301" i="11" l="1"/>
  <c r="U301" i="11"/>
  <c r="V301" i="11"/>
  <c r="T302" i="11" s="1"/>
  <c r="Q302" i="11" l="1"/>
  <c r="N301" i="11"/>
  <c r="O301" i="11" s="1"/>
  <c r="S302" i="11"/>
  <c r="K302" i="11" l="1"/>
  <c r="P302" i="11"/>
  <c r="H302" i="11" s="1"/>
  <c r="R302" i="11" l="1"/>
  <c r="I302" i="11"/>
  <c r="J302" i="11" s="1"/>
  <c r="L302" i="11" s="1"/>
  <c r="M302" i="11" a="1"/>
  <c r="M302" i="11" l="1"/>
  <c r="U302" i="11" s="1"/>
  <c r="V302" i="11" l="1"/>
  <c r="T303" i="11" s="1"/>
  <c r="Q303" i="11" s="1"/>
  <c r="S303" i="11"/>
  <c r="N302" i="11" l="1"/>
  <c r="O302" i="11" s="1"/>
  <c r="K303" i="11"/>
  <c r="P303" i="11"/>
  <c r="H303" i="11" s="1"/>
  <c r="I303" i="11" l="1"/>
  <c r="J303" i="11" s="1"/>
  <c r="L303" i="11" s="1"/>
  <c r="R303" i="11"/>
  <c r="M303" i="11" a="1"/>
  <c r="M303" i="11" l="1"/>
  <c r="V303" i="11"/>
  <c r="T304" i="11" s="1"/>
  <c r="U303" i="11"/>
  <c r="Q304" i="11" l="1"/>
  <c r="N303" i="11"/>
  <c r="O303" i="11" s="1"/>
  <c r="S304" i="11"/>
  <c r="K304" i="11" l="1"/>
  <c r="P304" i="11"/>
  <c r="H304" i="11" s="1"/>
  <c r="R304" i="11" l="1"/>
  <c r="I304" i="11"/>
  <c r="J304" i="11" s="1"/>
  <c r="L304" i="11" s="1"/>
  <c r="M304" i="11" a="1"/>
  <c r="M304" i="11" l="1"/>
  <c r="V304" i="11" s="1"/>
  <c r="T305" i="11" s="1"/>
  <c r="U304" i="11"/>
  <c r="N304" i="11" l="1"/>
  <c r="O304" i="11" s="1"/>
  <c r="S305" i="11"/>
  <c r="Q305" i="11"/>
  <c r="K305" i="11" l="1"/>
  <c r="P305" i="11"/>
  <c r="H305" i="11" s="1"/>
  <c r="R305" i="11" l="1"/>
  <c r="I305" i="11"/>
  <c r="J305" i="11" s="1"/>
  <c r="L305" i="11" s="1"/>
  <c r="M305" i="11" a="1"/>
  <c r="M305" i="11" l="1"/>
  <c r="V305" i="11" s="1"/>
  <c r="T306" i="11" s="1"/>
  <c r="U305" i="11"/>
  <c r="N305" i="11" l="1"/>
  <c r="O305" i="11" s="1"/>
  <c r="S306" i="11"/>
  <c r="Q306" i="11"/>
  <c r="K306" i="11" l="1"/>
  <c r="P306" i="11"/>
  <c r="H306" i="11" s="1"/>
  <c r="R306" i="11" l="1"/>
  <c r="I306" i="11"/>
  <c r="J306" i="11" s="1"/>
  <c r="L306" i="11" s="1"/>
  <c r="M306" i="11" a="1"/>
  <c r="M306" i="11" l="1"/>
  <c r="V306" i="11" s="1"/>
  <c r="T307" i="11" s="1"/>
  <c r="U306" i="11"/>
  <c r="N306" i="11" l="1"/>
  <c r="O306" i="11" s="1"/>
  <c r="S307" i="11"/>
  <c r="Q307" i="11"/>
  <c r="K307" i="11" l="1"/>
  <c r="P307" i="11"/>
  <c r="H307" i="11" s="1"/>
  <c r="R307" i="11" l="1"/>
  <c r="I307" i="11"/>
  <c r="J307" i="11" s="1"/>
  <c r="L307" i="11" s="1"/>
  <c r="M307" i="11" a="1"/>
  <c r="M307" i="11" l="1"/>
  <c r="U307" i="11" s="1"/>
  <c r="V307" i="11"/>
  <c r="T308" i="11" s="1"/>
  <c r="Q308" i="11" l="1"/>
  <c r="N307" i="11"/>
  <c r="O307" i="11" s="1"/>
  <c r="S308" i="11"/>
  <c r="K308" i="11" l="1"/>
  <c r="P308" i="11"/>
  <c r="H308" i="11" s="1"/>
  <c r="I308" i="11" l="1"/>
  <c r="J308" i="11" s="1"/>
  <c r="L308" i="11" s="1"/>
  <c r="R308" i="11"/>
  <c r="M308" i="11" a="1"/>
  <c r="M308" i="11" l="1"/>
  <c r="V308" i="11" s="1"/>
  <c r="T309" i="11" s="1"/>
  <c r="U308" i="11"/>
  <c r="Q309" i="11" l="1"/>
  <c r="N308" i="11"/>
  <c r="O308" i="11" s="1"/>
  <c r="S309" i="11"/>
  <c r="K309" i="11" l="1"/>
  <c r="P309" i="11"/>
  <c r="H309" i="11" s="1"/>
  <c r="I309" i="11" l="1"/>
  <c r="J309" i="11" s="1"/>
  <c r="L309" i="11" s="1"/>
  <c r="R309" i="11"/>
  <c r="M309" i="11" a="1"/>
  <c r="M309" i="11" l="1"/>
  <c r="U309" i="11"/>
  <c r="V309" i="11"/>
  <c r="T310" i="11" s="1"/>
  <c r="Q310" i="11" l="1"/>
  <c r="N309" i="11"/>
  <c r="O309" i="11" s="1"/>
  <c r="S310" i="11"/>
  <c r="K310" i="11" l="1"/>
  <c r="P310" i="11"/>
  <c r="H310" i="11" s="1"/>
  <c r="I310" i="11" l="1"/>
  <c r="J310" i="11" s="1"/>
  <c r="L310" i="11" s="1"/>
  <c r="R310" i="11"/>
  <c r="M310" i="11" a="1"/>
  <c r="M310" i="11" l="1"/>
  <c r="V310" i="11" s="1"/>
  <c r="T311" i="11" s="1"/>
  <c r="U310" i="11" l="1"/>
  <c r="N310" i="11" s="1"/>
  <c r="O310" i="11" s="1"/>
  <c r="Q311" i="11"/>
  <c r="S311" i="11" l="1"/>
  <c r="K311" i="11"/>
  <c r="P311" i="11"/>
  <c r="H311" i="11" s="1"/>
  <c r="R311" i="11" l="1"/>
  <c r="I311" i="11"/>
  <c r="J311" i="11" s="1"/>
  <c r="L311" i="11" s="1"/>
  <c r="M311" i="11" a="1"/>
  <c r="M311" i="11" l="1"/>
  <c r="U311" i="11" s="1"/>
  <c r="V311" i="11" l="1"/>
  <c r="T312" i="11" s="1"/>
  <c r="Q312" i="11" s="1"/>
  <c r="S312" i="11"/>
  <c r="N311" i="11" l="1"/>
  <c r="O311" i="11" s="1"/>
  <c r="K312" i="11"/>
  <c r="P312" i="11"/>
  <c r="H312" i="11" s="1"/>
  <c r="I312" i="11" l="1"/>
  <c r="J312" i="11" s="1"/>
  <c r="L312" i="11" s="1"/>
  <c r="R312" i="11"/>
  <c r="M312" i="11" a="1"/>
  <c r="M312" i="11" l="1"/>
  <c r="U312" i="11"/>
  <c r="V312" i="11"/>
  <c r="T313" i="11" s="1"/>
  <c r="N312" i="11" l="1"/>
  <c r="O312" i="11" s="1"/>
  <c r="S313" i="11"/>
  <c r="Q313" i="11"/>
  <c r="K313" i="11" l="1"/>
  <c r="P313" i="11"/>
  <c r="H313" i="11" s="1"/>
  <c r="R313" i="11" l="1"/>
  <c r="I313" i="11"/>
  <c r="J313" i="11" s="1"/>
  <c r="L313" i="11" s="1"/>
  <c r="M313" i="11" a="1"/>
  <c r="M313" i="11" l="1"/>
  <c r="U313" i="11" s="1"/>
  <c r="V313" i="11" l="1"/>
  <c r="T314" i="11" s="1"/>
  <c r="Q314" i="11" s="1"/>
  <c r="S314" i="11"/>
  <c r="N313" i="11" l="1"/>
  <c r="O313" i="11" s="1"/>
  <c r="K314" i="11"/>
  <c r="P314" i="11"/>
  <c r="H314" i="11" s="1"/>
  <c r="I314" i="11" l="1"/>
  <c r="J314" i="11" s="1"/>
  <c r="L314" i="11" s="1"/>
  <c r="R314" i="11"/>
  <c r="M314" i="11" a="1"/>
  <c r="M314" i="11" l="1"/>
  <c r="V314" i="11" s="1"/>
  <c r="T315" i="11" s="1"/>
  <c r="U314" i="11" l="1"/>
  <c r="N314" i="11" s="1"/>
  <c r="O314" i="11" s="1"/>
  <c r="Q315" i="11"/>
  <c r="S315" i="11" l="1"/>
  <c r="K315" i="11" s="1"/>
  <c r="P315" i="11" l="1"/>
  <c r="H315" i="11" s="1"/>
  <c r="I315" i="11"/>
  <c r="J315" i="11" s="1"/>
  <c r="L315" i="11" s="1"/>
  <c r="R315" i="11"/>
  <c r="M315" i="11" a="1"/>
  <c r="M315" i="11" l="1"/>
  <c r="V315" i="11" s="1"/>
  <c r="T316" i="11" s="1"/>
  <c r="U315" i="11" l="1"/>
  <c r="N315" i="11" s="1"/>
  <c r="O315" i="11" s="1"/>
  <c r="Q316" i="11"/>
  <c r="S316" i="11" l="1"/>
  <c r="K316" i="11" s="1"/>
  <c r="P316" i="11" l="1"/>
  <c r="H316" i="11" s="1"/>
  <c r="I316" i="11" l="1"/>
  <c r="J316" i="11" s="1"/>
  <c r="L316" i="11" s="1"/>
  <c r="R316" i="11"/>
  <c r="M316" i="11" a="1"/>
  <c r="M316" i="11" l="1"/>
  <c r="U316" i="11"/>
  <c r="V316" i="11"/>
  <c r="T317" i="11" s="1"/>
  <c r="Q317" i="11" s="1"/>
  <c r="S317" i="11"/>
  <c r="N316" i="11" l="1"/>
  <c r="O316" i="11" s="1"/>
  <c r="K317" i="11"/>
  <c r="P317" i="11"/>
  <c r="H317" i="11" s="1"/>
  <c r="R317" i="11" l="1"/>
  <c r="I317" i="11"/>
  <c r="J317" i="11" s="1"/>
  <c r="L317" i="11" s="1"/>
  <c r="M317" i="11" a="1"/>
  <c r="M317" i="11" l="1"/>
  <c r="U317" i="11" s="1"/>
  <c r="V317" i="11" l="1"/>
  <c r="T318" i="11" s="1"/>
  <c r="Q318" i="11" s="1"/>
  <c r="S318" i="11"/>
  <c r="N317" i="11" l="1"/>
  <c r="O317" i="11" s="1"/>
  <c r="K318" i="11"/>
  <c r="P318" i="11"/>
  <c r="H318" i="11" s="1"/>
  <c r="R318" i="11" l="1"/>
  <c r="I318" i="11"/>
  <c r="J318" i="11" s="1"/>
  <c r="L318" i="11" s="1"/>
  <c r="M318" i="11" a="1"/>
  <c r="M318" i="11" l="1"/>
  <c r="U318" i="11" s="1"/>
  <c r="V318" i="11" l="1"/>
  <c r="T319" i="11" s="1"/>
  <c r="Q319" i="11" s="1"/>
  <c r="S319" i="11"/>
  <c r="N318" i="11" l="1"/>
  <c r="O318" i="11" s="1"/>
  <c r="K319" i="11"/>
  <c r="P319" i="11"/>
  <c r="H319" i="11" s="1"/>
  <c r="R319" i="11" l="1"/>
  <c r="I319" i="11"/>
  <c r="J319" i="11" s="1"/>
  <c r="L319" i="11" s="1"/>
  <c r="M319" i="11" a="1"/>
  <c r="M319" i="11" l="1"/>
  <c r="V319" i="11" s="1"/>
  <c r="T320" i="11" s="1"/>
  <c r="U319" i="11" l="1"/>
  <c r="N319" i="11" s="1"/>
  <c r="O319" i="11" s="1"/>
  <c r="Q320" i="11"/>
  <c r="S320" i="11" l="1"/>
  <c r="K320" i="11" s="1"/>
  <c r="P320" i="11"/>
  <c r="H320" i="11" s="1"/>
  <c r="I320" i="11" l="1"/>
  <c r="J320" i="11" s="1"/>
  <c r="L320" i="11" s="1"/>
  <c r="R320" i="11"/>
  <c r="M320" i="11" a="1"/>
  <c r="M320" i="11" l="1"/>
  <c r="U320" i="11" s="1"/>
  <c r="V320" i="11" l="1"/>
  <c r="T321" i="11" s="1"/>
  <c r="Q321" i="11" s="1"/>
  <c r="S321" i="11"/>
  <c r="N320" i="11" l="1"/>
  <c r="O320" i="11" s="1"/>
  <c r="K321" i="11"/>
  <c r="P321" i="11"/>
  <c r="H321" i="11" s="1"/>
  <c r="R321" i="11" l="1"/>
  <c r="I321" i="11"/>
  <c r="J321" i="11" s="1"/>
  <c r="L321" i="11" s="1"/>
  <c r="M321" i="11" a="1"/>
  <c r="M321" i="11" l="1"/>
  <c r="V321" i="11" s="1"/>
  <c r="T322" i="11" s="1"/>
  <c r="U321" i="11" l="1"/>
  <c r="Q322" i="11"/>
  <c r="N321" i="11"/>
  <c r="O321" i="11" s="1"/>
  <c r="S322" i="11"/>
  <c r="K322" i="11" l="1"/>
  <c r="P322" i="11"/>
  <c r="H322" i="11" s="1"/>
  <c r="I322" i="11" l="1"/>
  <c r="J322" i="11" s="1"/>
  <c r="L322" i="11" s="1"/>
  <c r="R322" i="11"/>
  <c r="M322" i="11" a="1"/>
  <c r="M322" i="11" l="1"/>
  <c r="U322" i="11" s="1"/>
  <c r="S323" i="11" s="1"/>
  <c r="V322" i="11" l="1"/>
  <c r="T323" i="11" s="1"/>
  <c r="Q323" i="11" s="1"/>
  <c r="N322" i="11" l="1"/>
  <c r="O322" i="11" s="1"/>
  <c r="K323" i="11"/>
  <c r="P323" i="11"/>
  <c r="H323" i="11" s="1"/>
  <c r="R323" i="11" l="1"/>
  <c r="I323" i="11"/>
  <c r="J323" i="11" s="1"/>
  <c r="L323" i="11" s="1"/>
  <c r="M323" i="11" a="1"/>
  <c r="M323" i="11" l="1"/>
  <c r="U323" i="11" s="1"/>
  <c r="V323" i="11" l="1"/>
  <c r="T324" i="11" s="1"/>
  <c r="Q324" i="11" s="1"/>
  <c r="S324" i="11"/>
  <c r="N323" i="11" l="1"/>
  <c r="O323" i="11" s="1"/>
  <c r="K324" i="11"/>
  <c r="P324" i="11"/>
  <c r="H324" i="11" s="1"/>
  <c r="R324" i="11" l="1"/>
  <c r="I324" i="11"/>
  <c r="J324" i="11" s="1"/>
  <c r="L324" i="11" s="1"/>
  <c r="M324" i="11" a="1"/>
  <c r="M324" i="11" l="1"/>
  <c r="V324" i="11" s="1"/>
  <c r="T325" i="11" s="1"/>
  <c r="U324" i="11"/>
  <c r="Q325" i="11" l="1"/>
  <c r="N324" i="11"/>
  <c r="O324" i="11" s="1"/>
  <c r="S325" i="11"/>
  <c r="K325" i="11" l="1"/>
  <c r="P325" i="11"/>
  <c r="H325" i="11" s="1"/>
  <c r="R325" i="11" l="1"/>
  <c r="I325" i="11"/>
  <c r="J325" i="11" s="1"/>
  <c r="L325" i="11" s="1"/>
  <c r="M325" i="11" a="1"/>
  <c r="M325" i="11" l="1"/>
  <c r="V325" i="11" s="1"/>
  <c r="T326" i="11" s="1"/>
  <c r="U325" i="11" l="1"/>
  <c r="N325" i="11" s="1"/>
  <c r="O325" i="11" s="1"/>
  <c r="Q326" i="11"/>
  <c r="S326" i="11" l="1"/>
  <c r="K326" i="11" s="1"/>
  <c r="P326" i="11"/>
  <c r="H326" i="11" s="1"/>
  <c r="R326" i="11" l="1"/>
  <c r="I326" i="11"/>
  <c r="J326" i="11" s="1"/>
  <c r="L326" i="11" s="1"/>
  <c r="M326" i="11" a="1"/>
  <c r="M326" i="11" l="1"/>
  <c r="U326" i="11" s="1"/>
  <c r="V326" i="11"/>
  <c r="T327" i="11" s="1"/>
  <c r="Q327" i="11" l="1"/>
  <c r="N326" i="11"/>
  <c r="O326" i="11" s="1"/>
  <c r="S327" i="11"/>
  <c r="K327" i="11" l="1"/>
  <c r="P327" i="11"/>
  <c r="H327" i="11" s="1"/>
  <c r="I327" i="11" l="1"/>
  <c r="J327" i="11" s="1"/>
  <c r="L327" i="11" s="1"/>
  <c r="R327" i="11"/>
  <c r="M327" i="11" a="1"/>
  <c r="M327" i="11" l="1"/>
  <c r="U327" i="11" s="1"/>
  <c r="V327" i="11" l="1"/>
  <c r="T328" i="11" s="1"/>
  <c r="Q328" i="11" s="1"/>
  <c r="S328" i="11"/>
  <c r="N327" i="11" l="1"/>
  <c r="O327" i="11" s="1"/>
  <c r="K328" i="11"/>
  <c r="P328" i="11"/>
  <c r="H328" i="11" s="1"/>
  <c r="R328" i="11" l="1"/>
  <c r="I328" i="11"/>
  <c r="J328" i="11" s="1"/>
  <c r="L328" i="11" s="1"/>
  <c r="M328" i="11" a="1"/>
  <c r="M328" i="11" l="1"/>
  <c r="U328" i="11" s="1"/>
  <c r="V328" i="11" l="1"/>
  <c r="T329" i="11" s="1"/>
  <c r="Q329" i="11" s="1"/>
  <c r="S329" i="11"/>
  <c r="N328" i="11" l="1"/>
  <c r="O328" i="11" s="1"/>
  <c r="K329" i="11"/>
  <c r="P329" i="11"/>
  <c r="H329" i="11" s="1"/>
  <c r="R329" i="11" l="1"/>
  <c r="I329" i="11"/>
  <c r="J329" i="11" s="1"/>
  <c r="L329" i="11" s="1"/>
  <c r="M329" i="11" a="1"/>
  <c r="M329" i="11" l="1"/>
  <c r="V329" i="11" s="1"/>
  <c r="T330" i="11" s="1"/>
  <c r="U329" i="11"/>
  <c r="Q330" i="11" l="1"/>
  <c r="N329" i="11"/>
  <c r="O329" i="11" s="1"/>
  <c r="S330" i="11"/>
  <c r="K330" i="11" l="1"/>
  <c r="P330" i="11"/>
  <c r="H330" i="11" s="1"/>
  <c r="R330" i="11" l="1"/>
  <c r="I330" i="11"/>
  <c r="J330" i="11" s="1"/>
  <c r="L330" i="11" s="1"/>
  <c r="M330" i="11" a="1"/>
  <c r="M330" i="11" l="1"/>
  <c r="V330" i="11"/>
  <c r="T331" i="11" s="1"/>
  <c r="U330" i="11"/>
  <c r="N330" i="11" l="1"/>
  <c r="O330" i="11" s="1"/>
  <c r="S331" i="11"/>
  <c r="Q331" i="11"/>
  <c r="K331" i="11" l="1"/>
  <c r="P331" i="11"/>
  <c r="H331" i="11" s="1"/>
  <c r="R331" i="11" l="1"/>
  <c r="I331" i="11"/>
  <c r="J331" i="11" s="1"/>
  <c r="L331" i="11" s="1"/>
  <c r="M331" i="11" a="1"/>
  <c r="M331" i="11" l="1"/>
  <c r="U331" i="11" s="1"/>
  <c r="V331" i="11" l="1"/>
  <c r="T332" i="11" s="1"/>
  <c r="Q332" i="11" s="1"/>
  <c r="S332" i="11"/>
  <c r="N331" i="11" l="1"/>
  <c r="O331" i="11" s="1"/>
  <c r="K332" i="11"/>
  <c r="P332" i="11"/>
  <c r="H332" i="11" s="1"/>
  <c r="I332" i="11" l="1"/>
  <c r="J332" i="11" s="1"/>
  <c r="L332" i="11" s="1"/>
  <c r="R332" i="11"/>
  <c r="M332" i="11" a="1"/>
  <c r="M332" i="11" l="1"/>
  <c r="V332" i="11" s="1"/>
  <c r="T333" i="11" s="1"/>
  <c r="U332" i="11" l="1"/>
  <c r="N332" i="11" s="1"/>
  <c r="O332" i="11" s="1"/>
  <c r="Q333" i="11"/>
  <c r="S333" i="11" l="1"/>
  <c r="K333" i="11" s="1"/>
  <c r="P333" i="11" l="1"/>
  <c r="H333" i="11" s="1"/>
  <c r="I333" i="11"/>
  <c r="J333" i="11" s="1"/>
  <c r="L333" i="11" s="1"/>
  <c r="M333" i="11" a="1"/>
  <c r="R333" i="11" l="1"/>
  <c r="M333" i="11"/>
  <c r="U333" i="11" l="1"/>
  <c r="S334" i="11" s="1"/>
  <c r="V333" i="11"/>
  <c r="T334" i="11" s="1"/>
  <c r="Q334" i="11" s="1"/>
  <c r="N333" i="11" l="1"/>
  <c r="O333" i="11" s="1"/>
  <c r="K334" i="11"/>
  <c r="P334" i="11"/>
  <c r="H334" i="11" s="1"/>
  <c r="R334" i="11" l="1"/>
  <c r="I334" i="11"/>
  <c r="J334" i="11" s="1"/>
  <c r="L334" i="11" s="1"/>
  <c r="M334" i="11" a="1"/>
  <c r="M334" i="11" l="1"/>
  <c r="V334" i="11" s="1"/>
  <c r="T335" i="11" s="1"/>
  <c r="U334" i="11"/>
  <c r="Q335" i="11" l="1"/>
  <c r="N334" i="11"/>
  <c r="O334" i="11" s="1"/>
  <c r="S335" i="11"/>
  <c r="K335" i="11" l="1"/>
  <c r="P335" i="11"/>
  <c r="H335" i="11" s="1"/>
  <c r="I335" i="11" l="1"/>
  <c r="J335" i="11" s="1"/>
  <c r="L335" i="11" s="1"/>
  <c r="R335" i="11"/>
  <c r="M335" i="11" a="1"/>
  <c r="M335" i="11" l="1"/>
  <c r="V335" i="11"/>
  <c r="T336" i="11" s="1"/>
  <c r="U335" i="11"/>
  <c r="N335" i="11" l="1"/>
  <c r="O335" i="11" s="1"/>
  <c r="S336" i="11"/>
  <c r="Q336" i="11"/>
  <c r="K336" i="11" l="1"/>
  <c r="P336" i="11"/>
  <c r="H336" i="11" s="1"/>
  <c r="R336" i="11" l="1"/>
  <c r="I336" i="11"/>
  <c r="J336" i="11" s="1"/>
  <c r="L336" i="11" s="1"/>
  <c r="M336" i="11" a="1"/>
  <c r="M336" i="11" l="1"/>
  <c r="V336" i="11"/>
  <c r="T337" i="11" s="1"/>
  <c r="U336" i="11"/>
  <c r="N336" i="11" l="1"/>
  <c r="O336" i="11" s="1"/>
  <c r="S337" i="11"/>
  <c r="Q337" i="11"/>
  <c r="K337" i="11" l="1"/>
  <c r="P337" i="11"/>
  <c r="H337" i="11" s="1"/>
  <c r="I337" i="11" l="1"/>
  <c r="J337" i="11" s="1"/>
  <c r="L337" i="11" s="1"/>
  <c r="R337" i="11"/>
  <c r="M337" i="11" a="1"/>
  <c r="M337" i="11" l="1"/>
  <c r="V337" i="11" s="1"/>
  <c r="T338" i="11" s="1"/>
  <c r="U337" i="11" l="1"/>
  <c r="N337" i="11" s="1"/>
  <c r="O337" i="11" s="1"/>
  <c r="Q338" i="11"/>
  <c r="S338" i="11" l="1"/>
  <c r="K338" i="11"/>
  <c r="P338" i="11"/>
  <c r="H338" i="11" s="1"/>
  <c r="I338" i="11" l="1"/>
  <c r="J338" i="11" s="1"/>
  <c r="L338" i="11" s="1"/>
  <c r="R338" i="11"/>
  <c r="M338" i="11" a="1"/>
  <c r="M338" i="11" l="1"/>
  <c r="V338" i="11" s="1"/>
  <c r="T339" i="11" s="1"/>
  <c r="U338" i="11"/>
  <c r="N338" i="11" l="1"/>
  <c r="O338" i="11" s="1"/>
  <c r="S339" i="11"/>
  <c r="Q339" i="11"/>
  <c r="K339" i="11" l="1"/>
  <c r="P339" i="11"/>
  <c r="H339" i="11" s="1"/>
  <c r="R339" i="11" l="1"/>
  <c r="I339" i="11"/>
  <c r="J339" i="11" s="1"/>
  <c r="L339" i="11" s="1"/>
  <c r="M339" i="11" a="1"/>
  <c r="M339" i="11" l="1"/>
  <c r="V339" i="11" s="1"/>
  <c r="T340" i="11" s="1"/>
  <c r="U339" i="11"/>
  <c r="Q340" i="11" l="1"/>
  <c r="N339" i="11"/>
  <c r="O339" i="11" s="1"/>
  <c r="S340" i="11"/>
  <c r="K340" i="11" l="1"/>
  <c r="P340" i="11"/>
  <c r="H340" i="11" s="1"/>
  <c r="I340" i="11" l="1"/>
  <c r="J340" i="11" s="1"/>
  <c r="L340" i="11" s="1"/>
  <c r="R340" i="11"/>
  <c r="M340" i="11" a="1"/>
  <c r="M340" i="11" l="1"/>
  <c r="V340" i="11"/>
  <c r="T341" i="11" s="1"/>
  <c r="U340" i="11"/>
  <c r="N340" i="11" l="1"/>
  <c r="O340" i="11" s="1"/>
  <c r="S341" i="11"/>
  <c r="Q341" i="11"/>
  <c r="K341" i="11" l="1"/>
  <c r="P341" i="11"/>
  <c r="H341" i="11" s="1"/>
  <c r="R341" i="11" l="1"/>
  <c r="I341" i="11"/>
  <c r="J341" i="11" s="1"/>
  <c r="L341" i="11" s="1"/>
  <c r="M341" i="11" a="1"/>
  <c r="M341" i="11" l="1"/>
  <c r="V341" i="11" s="1"/>
  <c r="T342" i="11" s="1"/>
  <c r="U341" i="11" l="1"/>
  <c r="N341" i="11" s="1"/>
  <c r="O341" i="11" s="1"/>
  <c r="Q342" i="11"/>
  <c r="S342" i="11" l="1"/>
  <c r="K342" i="11" s="1"/>
  <c r="P342" i="11" l="1"/>
  <c r="H342" i="11" s="1"/>
  <c r="R342" i="11"/>
  <c r="I342" i="11"/>
  <c r="J342" i="11" s="1"/>
  <c r="L342" i="11" s="1"/>
  <c r="M342" i="11" a="1"/>
  <c r="M342" i="11" l="1"/>
  <c r="V342" i="11" s="1"/>
  <c r="T343" i="11" s="1"/>
  <c r="U342" i="11" l="1"/>
  <c r="N342" i="11" s="1"/>
  <c r="O342" i="11" s="1"/>
  <c r="Q343" i="11"/>
  <c r="S343" i="11" l="1"/>
  <c r="K343" i="11"/>
  <c r="P343" i="11"/>
  <c r="H343" i="11" s="1"/>
  <c r="R343" i="11" l="1"/>
  <c r="I343" i="11"/>
  <c r="J343" i="11" s="1"/>
  <c r="L343" i="11" s="1"/>
  <c r="M343" i="11" a="1"/>
  <c r="M343" i="11" l="1"/>
  <c r="V343" i="11" s="1"/>
  <c r="T344" i="11" s="1"/>
  <c r="U343" i="11" l="1"/>
  <c r="S344" i="11" s="1"/>
  <c r="Q344" i="11"/>
  <c r="N343" i="11" l="1"/>
  <c r="O343" i="11" s="1"/>
  <c r="K344" i="11"/>
  <c r="P344" i="11"/>
  <c r="H344" i="11" s="1"/>
  <c r="R344" i="11" l="1"/>
  <c r="I344" i="11"/>
  <c r="J344" i="11" s="1"/>
  <c r="L344" i="11" s="1"/>
  <c r="M344" i="11" a="1"/>
  <c r="M344" i="11" l="1"/>
  <c r="V344" i="11" s="1"/>
  <c r="T345" i="11" s="1"/>
  <c r="U344" i="11" l="1"/>
  <c r="N344" i="11" s="1"/>
  <c r="O344" i="11" s="1"/>
  <c r="Q345" i="11"/>
  <c r="S345" i="11" l="1"/>
  <c r="K345" i="11" s="1"/>
  <c r="P345" i="11"/>
  <c r="H345" i="11" s="1"/>
  <c r="R345" i="11" l="1"/>
  <c r="I345" i="11"/>
  <c r="J345" i="11" s="1"/>
  <c r="L345" i="11" s="1"/>
  <c r="M345" i="11" a="1"/>
  <c r="M345" i="11" l="1"/>
  <c r="V345" i="11" s="1"/>
  <c r="T346" i="11" s="1"/>
  <c r="U345" i="11" l="1"/>
  <c r="S346" i="11" s="1"/>
  <c r="Q346" i="11"/>
  <c r="N345" i="11" l="1"/>
  <c r="O345" i="11" s="1"/>
  <c r="K346" i="11"/>
  <c r="P346" i="11"/>
  <c r="H346" i="11" s="1"/>
  <c r="R346" i="11" l="1"/>
  <c r="I346" i="11"/>
  <c r="J346" i="11" s="1"/>
  <c r="L346" i="11" s="1"/>
  <c r="M346" i="11" a="1"/>
  <c r="M346" i="11" l="1"/>
  <c r="V346" i="11" s="1"/>
  <c r="T347" i="11" s="1"/>
  <c r="U346" i="11"/>
  <c r="Q347" i="11" l="1"/>
  <c r="N346" i="11"/>
  <c r="O346" i="11" s="1"/>
  <c r="S347" i="11"/>
  <c r="K347" i="11" l="1"/>
  <c r="P347" i="11"/>
  <c r="H347" i="11" s="1"/>
  <c r="R347" i="11" l="1"/>
  <c r="I347" i="11"/>
  <c r="J347" i="11" s="1"/>
  <c r="L347" i="11" s="1"/>
  <c r="M347" i="11" a="1"/>
  <c r="M347" i="11" l="1"/>
  <c r="V347" i="11" s="1"/>
  <c r="T348" i="11" s="1"/>
  <c r="U347" i="11" l="1"/>
  <c r="N347" i="11" s="1"/>
  <c r="O347" i="11" s="1"/>
  <c r="Q348" i="11"/>
  <c r="S348" i="11" l="1"/>
  <c r="P348" i="11" s="1"/>
  <c r="H348" i="11" s="1"/>
  <c r="K348" i="11" l="1"/>
  <c r="I348" i="11"/>
  <c r="J348" i="11" s="1"/>
  <c r="R348" i="11"/>
  <c r="L348" i="11" l="1"/>
  <c r="M348" i="11" a="1"/>
  <c r="M348" i="11" l="1"/>
  <c r="V348" i="11" s="1"/>
  <c r="T349" i="11" s="1"/>
  <c r="U348" i="11"/>
  <c r="N348" i="11" s="1"/>
  <c r="O348" i="11" s="1"/>
  <c r="Q349" i="11"/>
  <c r="S349" i="11" l="1"/>
  <c r="K349" i="11" s="1"/>
  <c r="P349" i="11" l="1"/>
  <c r="H349" i="11" s="1"/>
  <c r="I349" i="11"/>
  <c r="J349" i="11" s="1"/>
  <c r="L349" i="11" s="1"/>
  <c r="M349" i="11" a="1"/>
  <c r="R349" i="11" l="1"/>
  <c r="M349" i="11"/>
  <c r="U349" i="11" s="1"/>
  <c r="V349" i="11" l="1"/>
  <c r="T350" i="11" s="1"/>
  <c r="Q350" i="11" s="1"/>
  <c r="S350" i="11"/>
  <c r="N349" i="11" l="1"/>
  <c r="O349" i="11" s="1"/>
  <c r="K350" i="11"/>
  <c r="P350" i="11"/>
  <c r="H350" i="11" s="1"/>
  <c r="I350" i="11" l="1"/>
  <c r="J350" i="11" s="1"/>
  <c r="L350" i="11" s="1"/>
  <c r="R350" i="11"/>
  <c r="M350" i="11" a="1"/>
  <c r="M350" i="11" l="1"/>
  <c r="U350" i="11" s="1"/>
  <c r="V350" i="11" l="1"/>
  <c r="T351" i="11" s="1"/>
  <c r="Q351" i="11" s="1"/>
  <c r="S351" i="11"/>
  <c r="N350" i="11" l="1"/>
  <c r="O350" i="11" s="1"/>
  <c r="K351" i="11"/>
  <c r="P351" i="11"/>
  <c r="H351" i="11" s="1"/>
  <c r="I351" i="11" l="1"/>
  <c r="J351" i="11" s="1"/>
  <c r="L351" i="11" s="1"/>
  <c r="R351" i="11"/>
  <c r="M351" i="11" a="1"/>
  <c r="M351" i="11" l="1"/>
  <c r="V351" i="11" s="1"/>
  <c r="T352" i="11" s="1"/>
  <c r="U351" i="11" l="1"/>
  <c r="N351" i="11" s="1"/>
  <c r="O351" i="11" s="1"/>
  <c r="Q352" i="11"/>
  <c r="S352" i="11" l="1"/>
  <c r="K352" i="11" s="1"/>
  <c r="P352" i="11" l="1"/>
  <c r="H352" i="11" s="1"/>
  <c r="R352" i="11"/>
  <c r="I352" i="11"/>
  <c r="J352" i="11" s="1"/>
  <c r="L352" i="11" s="1"/>
  <c r="M352" i="11" a="1"/>
  <c r="M352" i="11" l="1"/>
  <c r="U352" i="11" s="1"/>
  <c r="V352" i="11" l="1"/>
  <c r="T353" i="11" s="1"/>
  <c r="Q353" i="11" s="1"/>
  <c r="S353" i="11"/>
  <c r="N352" i="11" l="1"/>
  <c r="O352" i="11" s="1"/>
  <c r="K353" i="11"/>
  <c r="P353" i="11"/>
  <c r="H353" i="11" s="1"/>
  <c r="R353" i="11" l="1"/>
  <c r="I353" i="11"/>
  <c r="J353" i="11" s="1"/>
  <c r="L353" i="11" s="1"/>
  <c r="M353" i="11" a="1"/>
  <c r="M353" i="11" l="1"/>
  <c r="U353" i="11"/>
  <c r="V353" i="11"/>
  <c r="T354" i="11" s="1"/>
  <c r="Q354" i="11" l="1"/>
  <c r="N353" i="11"/>
  <c r="O353" i="11" s="1"/>
  <c r="S354" i="11"/>
  <c r="K354" i="11" l="1"/>
  <c r="P354" i="11"/>
  <c r="H354" i="11" s="1"/>
  <c r="I354" i="11" l="1"/>
  <c r="J354" i="11" s="1"/>
  <c r="L354" i="11" s="1"/>
  <c r="R354" i="11"/>
  <c r="M354" i="11" a="1"/>
  <c r="M354" i="11" l="1"/>
  <c r="V354" i="11"/>
  <c r="T355" i="11" s="1"/>
  <c r="U354" i="11"/>
  <c r="N354" i="11" l="1"/>
  <c r="O354" i="11" s="1"/>
  <c r="S355" i="11"/>
  <c r="Q355" i="11"/>
  <c r="K355" i="11" l="1"/>
  <c r="P355" i="11"/>
  <c r="H355" i="11" s="1"/>
  <c r="R355" i="11" l="1"/>
  <c r="I355" i="11"/>
  <c r="J355" i="11" s="1"/>
  <c r="L355" i="11" s="1"/>
  <c r="M355" i="11" a="1"/>
  <c r="M355" i="11" l="1"/>
  <c r="V355" i="11" s="1"/>
  <c r="T356" i="11" s="1"/>
  <c r="U355" i="11" l="1"/>
  <c r="N355" i="11" s="1"/>
  <c r="O355" i="11" s="1"/>
  <c r="Q356" i="11"/>
  <c r="S356" i="11" l="1"/>
  <c r="K356" i="11" s="1"/>
  <c r="P356" i="11"/>
  <c r="H356" i="11" s="1"/>
  <c r="R356" i="11" l="1"/>
  <c r="I356" i="11"/>
  <c r="J356" i="11" s="1"/>
  <c r="L356" i="11" s="1"/>
  <c r="M356" i="11" a="1"/>
  <c r="M356" i="11" l="1"/>
  <c r="U356" i="11"/>
  <c r="V356" i="11"/>
  <c r="T357" i="11" s="1"/>
  <c r="N356" i="11" l="1"/>
  <c r="O356" i="11" s="1"/>
  <c r="S357" i="11"/>
  <c r="Q357" i="11"/>
  <c r="K357" i="11" l="1"/>
  <c r="P357" i="11"/>
  <c r="H357" i="11" s="1"/>
  <c r="R357" i="11" l="1"/>
  <c r="I357" i="11"/>
  <c r="J357" i="11" s="1"/>
  <c r="L357" i="11" s="1"/>
  <c r="M357" i="11" a="1"/>
  <c r="M357" i="11" l="1"/>
  <c r="U357" i="11" s="1"/>
  <c r="V357" i="11" l="1"/>
  <c r="T358" i="11" s="1"/>
  <c r="Q358" i="11" s="1"/>
  <c r="S358" i="11"/>
  <c r="N357" i="11" l="1"/>
  <c r="O357" i="11" s="1"/>
  <c r="K358" i="11"/>
  <c r="P358" i="11"/>
  <c r="H358" i="11" s="1"/>
  <c r="R358" i="11" l="1"/>
  <c r="I358" i="11"/>
  <c r="J358" i="11" s="1"/>
  <c r="L358" i="11" s="1"/>
  <c r="M358" i="11" a="1"/>
  <c r="M358" i="11" l="1"/>
  <c r="U358" i="11" s="1"/>
  <c r="V358" i="11" l="1"/>
  <c r="T359" i="11" s="1"/>
  <c r="Q359" i="11" s="1"/>
  <c r="S359" i="11"/>
  <c r="N358" i="11" l="1"/>
  <c r="O358" i="11" s="1"/>
  <c r="K359" i="11"/>
  <c r="P359" i="11"/>
  <c r="H359" i="11" s="1"/>
  <c r="I359" i="11" l="1"/>
  <c r="J359" i="11" s="1"/>
  <c r="L359" i="11" s="1"/>
  <c r="R359" i="11"/>
  <c r="M359" i="11" a="1"/>
  <c r="M359" i="11" l="1"/>
  <c r="V359" i="11" s="1"/>
  <c r="T360" i="11" s="1"/>
  <c r="U359" i="11" l="1"/>
  <c r="N359" i="11" s="1"/>
  <c r="O359" i="11" s="1"/>
  <c r="Q360" i="11"/>
  <c r="S360" i="11" l="1"/>
  <c r="K360" i="11" s="1"/>
  <c r="P360" i="11" l="1"/>
  <c r="H360" i="11" s="1"/>
  <c r="I360" i="11" l="1"/>
  <c r="J360" i="11" s="1"/>
  <c r="L360" i="11" s="1"/>
  <c r="R360" i="11"/>
  <c r="M360" i="11" a="1"/>
  <c r="M360" i="11" l="1"/>
  <c r="U360" i="11" s="1"/>
  <c r="S361" i="11" s="1"/>
  <c r="V360" i="11"/>
  <c r="T361" i="11" s="1"/>
  <c r="Q361" i="11" s="1"/>
  <c r="AG8" i="11" s="1"/>
  <c r="N360" i="11" l="1"/>
  <c r="O360" i="11" s="1"/>
  <c r="K361" i="11"/>
  <c r="P361" i="11"/>
  <c r="H361" i="11" l="1"/>
  <c r="AF8" i="11"/>
  <c r="I361" i="11"/>
  <c r="J361" i="11" s="1"/>
  <c r="L361" i="11" s="1"/>
  <c r="R361" i="11"/>
  <c r="M361" i="11" a="1"/>
  <c r="M361" i="11" l="1"/>
  <c r="U361" i="11" s="1"/>
  <c r="V361" i="11" l="1"/>
  <c r="T362" i="11" s="1"/>
  <c r="Q362" i="11" s="1"/>
  <c r="S362" i="11"/>
  <c r="N361" i="11" l="1"/>
  <c r="O361" i="11" s="1"/>
  <c r="K362" i="11"/>
  <c r="P362" i="11"/>
  <c r="H362" i="11" s="1"/>
  <c r="R362" i="11" l="1"/>
  <c r="I362" i="11"/>
  <c r="J362" i="11" s="1"/>
  <c r="L362" i="11" s="1"/>
  <c r="M362" i="11" a="1"/>
  <c r="M362" i="11" l="1"/>
  <c r="V362" i="11"/>
  <c r="T363" i="11" s="1"/>
  <c r="U362" i="11"/>
  <c r="Q363" i="11" l="1"/>
  <c r="N362" i="11"/>
  <c r="O362" i="11" s="1"/>
  <c r="S363" i="11"/>
  <c r="K363" i="11" l="1"/>
  <c r="P363" i="11"/>
  <c r="H363" i="11" s="1"/>
  <c r="R363" i="11" l="1"/>
  <c r="I363" i="11"/>
  <c r="J363" i="11" s="1"/>
  <c r="L363" i="11" s="1"/>
  <c r="M363" i="11" a="1"/>
  <c r="M363" i="11" l="1"/>
  <c r="V363" i="11"/>
  <c r="T364" i="11" s="1"/>
  <c r="U363" i="11"/>
  <c r="N363" i="11" l="1"/>
  <c r="O363" i="11" s="1"/>
  <c r="S364" i="11"/>
  <c r="Q364" i="11"/>
  <c r="K364" i="11" l="1"/>
  <c r="P364" i="11"/>
  <c r="H364" i="11" s="1"/>
  <c r="R364" i="11" l="1"/>
  <c r="I364" i="11"/>
  <c r="J364" i="11" s="1"/>
  <c r="L364" i="11" s="1"/>
  <c r="M364" i="11" a="1"/>
  <c r="M364" i="11" l="1"/>
  <c r="U364" i="11" s="1"/>
  <c r="V364" i="11" l="1"/>
  <c r="T365" i="11" s="1"/>
  <c r="S365" i="11"/>
  <c r="Q365" i="11"/>
  <c r="N364" i="11" l="1"/>
  <c r="O364" i="11" s="1"/>
  <c r="K365" i="11"/>
  <c r="P365" i="11"/>
  <c r="H365" i="11" s="1"/>
  <c r="I365" i="11" l="1"/>
  <c r="J365" i="11" s="1"/>
  <c r="L365" i="11" s="1"/>
  <c r="R365" i="11"/>
  <c r="M365" i="11" a="1"/>
  <c r="M365" i="11" l="1"/>
  <c r="V365" i="11" s="1"/>
  <c r="T366" i="11" s="1"/>
  <c r="U365" i="11" l="1"/>
  <c r="N365" i="11" s="1"/>
  <c r="O365" i="11" s="1"/>
  <c r="Q366" i="11"/>
  <c r="S366" i="11" l="1"/>
  <c r="K366" i="11"/>
  <c r="P366" i="11"/>
  <c r="H366" i="11" s="1"/>
  <c r="R366" i="11" l="1"/>
  <c r="I366" i="11"/>
  <c r="J366" i="11" s="1"/>
  <c r="L366" i="11" s="1"/>
  <c r="M366" i="11" a="1"/>
  <c r="M366" i="11" l="1"/>
  <c r="V366" i="11" s="1"/>
  <c r="T367" i="11" s="1"/>
  <c r="U366" i="11" l="1"/>
  <c r="N366" i="11" s="1"/>
  <c r="O366" i="11" s="1"/>
  <c r="Q367" i="11"/>
  <c r="S367" i="11" l="1"/>
  <c r="K367" i="11" s="1"/>
  <c r="P367" i="11" l="1"/>
  <c r="H367" i="11" s="1"/>
  <c r="R367" i="11" l="1"/>
  <c r="I367" i="11"/>
  <c r="J367" i="11" s="1"/>
  <c r="L367" i="11" s="1"/>
  <c r="M367" i="11" a="1"/>
  <c r="M367" i="11" l="1"/>
  <c r="U367" i="11" s="1"/>
  <c r="V367" i="11"/>
  <c r="T368" i="11" s="1"/>
  <c r="Q368" i="11" s="1"/>
  <c r="S368" i="11"/>
  <c r="N367" i="11" l="1"/>
  <c r="O367" i="11" s="1"/>
  <c r="K368" i="11"/>
  <c r="P368" i="11"/>
  <c r="H368" i="11" s="1"/>
  <c r="I368" i="11" l="1"/>
  <c r="J368" i="11" s="1"/>
  <c r="L368" i="11" s="1"/>
  <c r="R368" i="11"/>
  <c r="M368" i="11" a="1"/>
  <c r="M368" i="11" l="1"/>
  <c r="U368" i="11" s="1"/>
  <c r="V368" i="11" l="1"/>
  <c r="T369" i="11" s="1"/>
  <c r="Q369" i="11" s="1"/>
  <c r="S369" i="11"/>
  <c r="N368" i="11" l="1"/>
  <c r="O368" i="11" s="1"/>
  <c r="K369" i="11"/>
  <c r="P369" i="11"/>
  <c r="H369" i="11" s="1"/>
  <c r="R369" i="11" l="1"/>
  <c r="I369" i="11"/>
  <c r="J369" i="11" s="1"/>
  <c r="L369" i="11" s="1"/>
  <c r="M369" i="11" a="1"/>
  <c r="M369" i="11" l="1"/>
  <c r="U369" i="11" s="1"/>
  <c r="V369" i="11" l="1"/>
  <c r="T370" i="11" s="1"/>
  <c r="Q370" i="11" s="1"/>
  <c r="S370" i="11"/>
  <c r="N369" i="11" l="1"/>
  <c r="O369" i="11" s="1"/>
  <c r="K370" i="11"/>
  <c r="P370" i="11"/>
  <c r="H370" i="11" s="1"/>
  <c r="I370" i="11" l="1"/>
  <c r="J370" i="11" s="1"/>
  <c r="L370" i="11" s="1"/>
  <c r="R370" i="11"/>
  <c r="M370" i="11" a="1"/>
  <c r="M370" i="11" l="1"/>
  <c r="U370" i="11" s="1"/>
  <c r="V370" i="11" l="1"/>
  <c r="T371" i="11" s="1"/>
  <c r="Q371" i="11" s="1"/>
  <c r="S371" i="11"/>
  <c r="N370" i="11" l="1"/>
  <c r="O370" i="11" s="1"/>
  <c r="K371" i="11"/>
  <c r="P371" i="11"/>
  <c r="H371" i="11" s="1"/>
  <c r="R371" i="11" l="1"/>
  <c r="I371" i="11"/>
  <c r="J371" i="11" s="1"/>
  <c r="L371" i="11" s="1"/>
  <c r="M371" i="11" a="1"/>
  <c r="M371" i="11" l="1"/>
  <c r="V371" i="11" s="1"/>
  <c r="T372" i="11" s="1"/>
  <c r="U371" i="11" l="1"/>
  <c r="N371" i="11" s="1"/>
  <c r="O371" i="11" s="1"/>
  <c r="Q372" i="11"/>
  <c r="S372" i="11"/>
  <c r="K372" i="11" l="1"/>
  <c r="P372" i="11"/>
  <c r="H372" i="11" s="1"/>
  <c r="I372" i="11" l="1"/>
  <c r="J372" i="11" s="1"/>
  <c r="L372" i="11" s="1"/>
  <c r="R372" i="11"/>
  <c r="M372" i="11" a="1"/>
  <c r="M372" i="11" l="1"/>
  <c r="U372" i="11" s="1"/>
  <c r="V372" i="11" l="1"/>
  <c r="T373" i="11" s="1"/>
  <c r="Q373" i="11" s="1"/>
  <c r="S373" i="11"/>
  <c r="N372" i="11" l="1"/>
  <c r="O372" i="11" s="1"/>
  <c r="K373" i="11"/>
  <c r="P373" i="11"/>
  <c r="H373" i="11" s="1"/>
  <c r="I373" i="11" l="1"/>
  <c r="J373" i="11" s="1"/>
  <c r="L373" i="11" s="1"/>
  <c r="R373" i="11"/>
  <c r="M373" i="11" a="1"/>
  <c r="M373" i="11" l="1"/>
  <c r="V373" i="11" s="1"/>
  <c r="T374" i="11" s="1"/>
  <c r="U373" i="11" l="1"/>
  <c r="N373" i="11" s="1"/>
  <c r="O373" i="11" s="1"/>
  <c r="Q374" i="11"/>
  <c r="S374" i="11" l="1"/>
  <c r="K374" i="11" s="1"/>
  <c r="P374" i="11"/>
  <c r="H374" i="11" s="1"/>
  <c r="R374" i="11" l="1"/>
  <c r="I374" i="11"/>
  <c r="J374" i="11" s="1"/>
  <c r="L374" i="11" s="1"/>
  <c r="M374" i="11" a="1"/>
  <c r="M374" i="11" l="1"/>
  <c r="V374" i="11" s="1"/>
  <c r="T375" i="11" s="1"/>
  <c r="U374" i="11" l="1"/>
  <c r="S375" i="11" s="1"/>
  <c r="Q375" i="11"/>
  <c r="N374" i="11" l="1"/>
  <c r="O374" i="11" s="1"/>
  <c r="K375" i="11"/>
  <c r="P375" i="11"/>
  <c r="H375" i="11" s="1"/>
  <c r="R375" i="11" l="1"/>
  <c r="I375" i="11"/>
  <c r="J375" i="11" s="1"/>
  <c r="L375" i="11" s="1"/>
  <c r="M375" i="11" a="1"/>
  <c r="M375" i="11" l="1"/>
  <c r="U375" i="11" s="1"/>
  <c r="V375" i="11" l="1"/>
  <c r="T376" i="11" s="1"/>
  <c r="Q376" i="11" s="1"/>
  <c r="S376" i="11"/>
  <c r="N375" i="11" l="1"/>
  <c r="O375" i="11" s="1"/>
  <c r="K376" i="11"/>
  <c r="P376" i="11"/>
  <c r="H376" i="11" s="1"/>
  <c r="R376" i="11" l="1"/>
  <c r="I376" i="11"/>
  <c r="J376" i="11" s="1"/>
  <c r="L376" i="11" s="1"/>
  <c r="M376" i="11" a="1"/>
  <c r="M376" i="11" l="1"/>
  <c r="V376" i="11" s="1"/>
  <c r="T377" i="11" s="1"/>
  <c r="Q377" i="11" s="1"/>
  <c r="U376" i="11" l="1"/>
  <c r="N376" i="11" s="1"/>
  <c r="O376" i="11" s="1"/>
  <c r="S377" i="11" l="1"/>
  <c r="P377" i="11" s="1"/>
  <c r="H377" i="11" s="1"/>
  <c r="K377" i="11" l="1"/>
  <c r="I377" i="11"/>
  <c r="J377" i="11" s="1"/>
  <c r="L377" i="11" s="1"/>
  <c r="R377" i="11"/>
  <c r="M377" i="11" a="1"/>
  <c r="M377" i="11" l="1"/>
  <c r="U377" i="11" s="1"/>
  <c r="V377" i="11" l="1"/>
  <c r="T378" i="11" s="1"/>
  <c r="Q378" i="11" s="1"/>
  <c r="S378" i="11"/>
  <c r="N377" i="11" l="1"/>
  <c r="O377" i="11" s="1"/>
  <c r="K378" i="11"/>
  <c r="P378" i="11"/>
  <c r="H378" i="11" s="1"/>
  <c r="I378" i="11" l="1"/>
  <c r="J378" i="11" s="1"/>
  <c r="L378" i="11" s="1"/>
  <c r="R378" i="11"/>
  <c r="M378" i="11" a="1"/>
  <c r="M378" i="11" l="1"/>
  <c r="U378" i="11" s="1"/>
  <c r="V378" i="11" l="1"/>
  <c r="T379" i="11" s="1"/>
  <c r="Q379" i="11" s="1"/>
  <c r="N378" i="11"/>
  <c r="O378" i="11" s="1"/>
  <c r="S379" i="11"/>
  <c r="K379" i="11" l="1"/>
  <c r="P379" i="11"/>
  <c r="H379" i="11" s="1"/>
  <c r="R379" i="11" l="1"/>
  <c r="I379" i="11"/>
  <c r="J379" i="11" s="1"/>
  <c r="L379" i="11" s="1"/>
  <c r="M379" i="11" a="1"/>
  <c r="M379" i="11" l="1"/>
  <c r="U379" i="11" s="1"/>
  <c r="V379" i="11" l="1"/>
  <c r="T380" i="11" s="1"/>
  <c r="Q380" i="11" s="1"/>
  <c r="S380" i="11"/>
  <c r="N379" i="11" l="1"/>
  <c r="O379" i="11" s="1"/>
  <c r="K380" i="11"/>
  <c r="P380" i="11"/>
  <c r="H380" i="11" s="1"/>
  <c r="R380" i="11" l="1"/>
  <c r="I380" i="11"/>
  <c r="J380" i="11" s="1"/>
  <c r="L380" i="11" s="1"/>
  <c r="M380" i="11" a="1"/>
  <c r="M380" i="11" l="1"/>
  <c r="V380" i="11"/>
  <c r="T381" i="11" s="1"/>
  <c r="U380" i="11"/>
  <c r="N380" i="11" l="1"/>
  <c r="O380" i="11" s="1"/>
  <c r="S381" i="11"/>
  <c r="Q381" i="11"/>
  <c r="K381" i="11" l="1"/>
  <c r="P381" i="11"/>
  <c r="H381" i="11" s="1"/>
  <c r="I381" i="11" l="1"/>
  <c r="J381" i="11" s="1"/>
  <c r="L381" i="11" s="1"/>
  <c r="R381" i="11"/>
  <c r="M381" i="11" a="1"/>
  <c r="M381" i="11" l="1"/>
  <c r="U381" i="11" s="1"/>
  <c r="V381" i="11"/>
  <c r="T382" i="11" s="1"/>
  <c r="N381" i="11" l="1"/>
  <c r="O381" i="11" s="1"/>
  <c r="S382" i="11"/>
  <c r="Q382" i="11"/>
  <c r="K382" i="11" l="1"/>
  <c r="P382" i="11"/>
  <c r="H382" i="11" s="1"/>
  <c r="I382" i="11" l="1"/>
  <c r="J382" i="11" s="1"/>
  <c r="L382" i="11" s="1"/>
  <c r="R382" i="11"/>
  <c r="M382" i="11" a="1"/>
  <c r="M382" i="11" l="1"/>
  <c r="V382" i="11" s="1"/>
  <c r="T383" i="11" s="1"/>
  <c r="U382" i="11" l="1"/>
  <c r="N382" i="11" s="1"/>
  <c r="O382" i="11" s="1"/>
  <c r="Q383" i="11"/>
  <c r="S383" i="11" l="1"/>
  <c r="K383" i="11" s="1"/>
  <c r="P383" i="11" l="1"/>
  <c r="H383" i="11" s="1"/>
  <c r="R383" i="11" l="1"/>
  <c r="I383" i="11"/>
  <c r="J383" i="11" s="1"/>
  <c r="L383" i="11" s="1"/>
  <c r="M383" i="11" a="1"/>
  <c r="M383" i="11" l="1"/>
  <c r="V383" i="11" s="1"/>
  <c r="T384" i="11" s="1"/>
  <c r="Q384" i="11" s="1"/>
  <c r="U383" i="11"/>
  <c r="N383" i="11" s="1"/>
  <c r="O383" i="11" s="1"/>
  <c r="S384" i="11" l="1"/>
  <c r="P384" i="11" s="1"/>
  <c r="H384" i="11" s="1"/>
  <c r="K384" i="11" l="1"/>
  <c r="R384" i="11"/>
  <c r="I384" i="11"/>
  <c r="J384" i="11" s="1"/>
  <c r="L384" i="11" s="1"/>
  <c r="M384" i="11" a="1"/>
  <c r="M384" i="11" l="1"/>
  <c r="U384" i="11" s="1"/>
  <c r="V384" i="11" l="1"/>
  <c r="T385" i="11" s="1"/>
  <c r="S385" i="11"/>
  <c r="Q385" i="11"/>
  <c r="N384" i="11" l="1"/>
  <c r="O384" i="11" s="1"/>
  <c r="K385" i="11"/>
  <c r="P385" i="11"/>
  <c r="H385" i="11" s="1"/>
  <c r="I385" i="11" l="1"/>
  <c r="J385" i="11" s="1"/>
  <c r="L385" i="11" s="1"/>
  <c r="R385" i="11"/>
  <c r="M385" i="11" a="1"/>
  <c r="M385" i="11" l="1"/>
  <c r="U385" i="11" s="1"/>
  <c r="V385" i="11" l="1"/>
  <c r="T386" i="11" s="1"/>
  <c r="Q386" i="11" s="1"/>
  <c r="S386" i="11"/>
  <c r="N385" i="11" l="1"/>
  <c r="O385" i="11" s="1"/>
  <c r="K386" i="11"/>
  <c r="P386" i="11"/>
  <c r="H386" i="11" s="1"/>
  <c r="I386" i="11" l="1"/>
  <c r="J386" i="11" s="1"/>
  <c r="L386" i="11" s="1"/>
  <c r="R386" i="11"/>
  <c r="M386" i="11" a="1"/>
  <c r="M386" i="11" l="1"/>
  <c r="V386" i="11" s="1"/>
  <c r="T387" i="11" s="1"/>
  <c r="U386" i="11" l="1"/>
  <c r="N386" i="11" s="1"/>
  <c r="O386" i="11" s="1"/>
  <c r="Q387" i="11"/>
  <c r="S387" i="11" l="1"/>
  <c r="K387" i="11" s="1"/>
  <c r="P387" i="11" l="1"/>
  <c r="H387" i="11" s="1"/>
  <c r="R387" i="11"/>
  <c r="I387" i="11"/>
  <c r="J387" i="11" s="1"/>
  <c r="L387" i="11" s="1"/>
  <c r="M387" i="11" a="1"/>
  <c r="M387" i="11" l="1"/>
  <c r="U387" i="11" s="1"/>
  <c r="V387" i="11" l="1"/>
  <c r="T388" i="11" s="1"/>
  <c r="Q388" i="11" s="1"/>
  <c r="S388" i="11"/>
  <c r="N387" i="11" l="1"/>
  <c r="O387" i="11" s="1"/>
  <c r="K388" i="11"/>
  <c r="P388" i="11"/>
  <c r="H388" i="11" s="1"/>
  <c r="I388" i="11" l="1"/>
  <c r="J388" i="11" s="1"/>
  <c r="L388" i="11" s="1"/>
  <c r="R388" i="11"/>
  <c r="M388" i="11" a="1"/>
  <c r="M388" i="11" l="1"/>
  <c r="U388" i="11" s="1"/>
  <c r="V388" i="11" l="1"/>
  <c r="T389" i="11" s="1"/>
  <c r="Q389" i="11" s="1"/>
  <c r="S389" i="11"/>
  <c r="N388" i="11" l="1"/>
  <c r="O388" i="11" s="1"/>
  <c r="K389" i="11"/>
  <c r="P389" i="11"/>
  <c r="H389" i="11" s="1"/>
  <c r="R389" i="11" l="1"/>
  <c r="I389" i="11"/>
  <c r="J389" i="11" s="1"/>
  <c r="L389" i="11" s="1"/>
  <c r="M389" i="11" a="1"/>
  <c r="M389" i="11" l="1"/>
  <c r="U389" i="11" s="1"/>
  <c r="V389" i="11" l="1"/>
  <c r="T390" i="11" s="1"/>
  <c r="Q390" i="11" s="1"/>
  <c r="S390" i="11"/>
  <c r="N389" i="11" l="1"/>
  <c r="O389" i="11" s="1"/>
  <c r="K390" i="11"/>
  <c r="P390" i="11"/>
  <c r="H390" i="11" s="1"/>
  <c r="I390" i="11" l="1"/>
  <c r="J390" i="11" s="1"/>
  <c r="L390" i="11" s="1"/>
  <c r="R390" i="11"/>
  <c r="M390" i="11" a="1"/>
  <c r="M390" i="11" l="1"/>
  <c r="U390" i="11" s="1"/>
  <c r="V390" i="11" l="1"/>
  <c r="T391" i="11" s="1"/>
  <c r="Q391" i="11" s="1"/>
  <c r="S391" i="11"/>
  <c r="N390" i="11" l="1"/>
  <c r="O390" i="11" s="1"/>
  <c r="K391" i="11"/>
  <c r="P391" i="11"/>
  <c r="H391" i="11" s="1"/>
  <c r="I391" i="11" l="1"/>
  <c r="J391" i="11" s="1"/>
  <c r="L391" i="11" s="1"/>
  <c r="R391" i="11"/>
  <c r="M391" i="11" a="1"/>
  <c r="M391" i="11" l="1"/>
  <c r="V391" i="11" s="1"/>
  <c r="T392" i="11" s="1"/>
  <c r="U391" i="11" l="1"/>
  <c r="N391" i="11" s="1"/>
  <c r="O391" i="11" s="1"/>
  <c r="Q392" i="11"/>
  <c r="S392" i="11"/>
  <c r="K392" i="11" l="1"/>
  <c r="P392" i="11"/>
  <c r="H392" i="11" s="1"/>
  <c r="I392" i="11" l="1"/>
  <c r="J392" i="11" s="1"/>
  <c r="L392" i="11" s="1"/>
  <c r="R392" i="11"/>
  <c r="M392" i="11" a="1"/>
  <c r="M392" i="11" l="1"/>
  <c r="U392" i="11"/>
  <c r="V392" i="11"/>
  <c r="T393" i="11" s="1"/>
  <c r="N392" i="11" l="1"/>
  <c r="O392" i="11" s="1"/>
  <c r="S393" i="11"/>
  <c r="Q393" i="11"/>
  <c r="K393" i="11" l="1"/>
  <c r="P393" i="11"/>
  <c r="H393" i="11" s="1"/>
  <c r="R393" i="11" l="1"/>
  <c r="I393" i="11"/>
  <c r="J393" i="11" s="1"/>
  <c r="L393" i="11" s="1"/>
  <c r="M393" i="11" a="1"/>
  <c r="M393" i="11" l="1"/>
  <c r="U393" i="11" s="1"/>
  <c r="V393" i="11" l="1"/>
  <c r="T394" i="11" s="1"/>
  <c r="Q394" i="11" s="1"/>
  <c r="S394" i="11"/>
  <c r="N393" i="11" l="1"/>
  <c r="O393" i="11" s="1"/>
  <c r="K394" i="11"/>
  <c r="P394" i="11"/>
  <c r="H394" i="11" s="1"/>
  <c r="R394" i="11" l="1"/>
  <c r="I394" i="11"/>
  <c r="J394" i="11" s="1"/>
  <c r="L394" i="11" s="1"/>
  <c r="M394" i="11" a="1"/>
  <c r="M394" i="11" l="1"/>
  <c r="U394" i="11"/>
  <c r="V394" i="11"/>
  <c r="T395" i="11" s="1"/>
  <c r="Q395" i="11" l="1"/>
  <c r="N394" i="11"/>
  <c r="O394" i="11" s="1"/>
  <c r="S395" i="11"/>
  <c r="K395" i="11" l="1"/>
  <c r="P395" i="11"/>
  <c r="H395" i="11" s="1"/>
  <c r="R395" i="11" l="1"/>
  <c r="I395" i="11"/>
  <c r="J395" i="11" s="1"/>
  <c r="L395" i="11" s="1"/>
  <c r="M395" i="11" a="1"/>
  <c r="M395" i="11" l="1"/>
  <c r="U395" i="11" s="1"/>
  <c r="V395" i="11" l="1"/>
  <c r="T396" i="11" s="1"/>
  <c r="Q396" i="11" s="1"/>
  <c r="S396" i="11"/>
  <c r="N395" i="11" l="1"/>
  <c r="O395" i="11" s="1"/>
  <c r="K396" i="11"/>
  <c r="P396" i="11"/>
  <c r="H396" i="11" s="1"/>
  <c r="I396" i="11" l="1"/>
  <c r="J396" i="11" s="1"/>
  <c r="L396" i="11" s="1"/>
  <c r="R396" i="11"/>
  <c r="M396" i="11" a="1"/>
  <c r="M396" i="11" l="1"/>
  <c r="U396" i="11" s="1"/>
  <c r="V396" i="11" l="1"/>
  <c r="T397" i="11" s="1"/>
  <c r="Q397" i="11" s="1"/>
  <c r="S397" i="11"/>
  <c r="N396" i="11" l="1"/>
  <c r="O396" i="11" s="1"/>
  <c r="K397" i="11"/>
  <c r="P397" i="11"/>
  <c r="H397" i="11" s="1"/>
  <c r="I397" i="11" l="1"/>
  <c r="J397" i="11" s="1"/>
  <c r="L397" i="11" s="1"/>
  <c r="R397" i="11"/>
  <c r="M397" i="11" a="1"/>
  <c r="M397" i="11" l="1"/>
  <c r="V397" i="11" s="1"/>
  <c r="T398" i="11" s="1"/>
  <c r="U397" i="11" l="1"/>
  <c r="N397" i="11" s="1"/>
  <c r="O397" i="11" s="1"/>
  <c r="Q398" i="11"/>
  <c r="S398" i="11" l="1"/>
  <c r="K398" i="11" s="1"/>
  <c r="P398" i="11" l="1"/>
  <c r="H398" i="11" s="1"/>
  <c r="I398" i="11"/>
  <c r="J398" i="11" s="1"/>
  <c r="L398" i="11" s="1"/>
  <c r="M398" i="11" a="1"/>
  <c r="R398" i="11" l="1"/>
  <c r="M398" i="11"/>
  <c r="U398" i="11" l="1"/>
  <c r="S399" i="11" s="1"/>
  <c r="V398" i="11"/>
  <c r="T399" i="11" s="1"/>
  <c r="Q399" i="11" s="1"/>
  <c r="N398" i="11" l="1"/>
  <c r="O398" i="11" s="1"/>
  <c r="K399" i="11"/>
  <c r="P399" i="11"/>
  <c r="H399" i="11" s="1"/>
  <c r="R399" i="11" l="1"/>
  <c r="I399" i="11"/>
  <c r="J399" i="11" s="1"/>
  <c r="L399" i="11" s="1"/>
  <c r="M399" i="11" a="1"/>
  <c r="M399" i="11" l="1"/>
  <c r="V399" i="11" s="1"/>
  <c r="T400" i="11" s="1"/>
  <c r="U399" i="11" l="1"/>
  <c r="N399" i="11" s="1"/>
  <c r="O399" i="11" s="1"/>
  <c r="Q400" i="11"/>
  <c r="S400" i="11" l="1"/>
  <c r="K400" i="11" s="1"/>
  <c r="P400" i="11" l="1"/>
  <c r="H400" i="11" s="1"/>
  <c r="R400" i="11"/>
  <c r="I400" i="11"/>
  <c r="J400" i="11" s="1"/>
  <c r="L400" i="11" s="1"/>
  <c r="M400" i="11" a="1"/>
  <c r="M400" i="11" l="1"/>
  <c r="V400" i="11" s="1"/>
  <c r="T401" i="11" s="1"/>
  <c r="U400" i="11" l="1"/>
  <c r="N400" i="11" s="1"/>
  <c r="O400" i="11" s="1"/>
  <c r="Q401" i="11"/>
  <c r="S401" i="11" l="1"/>
  <c r="K401" i="11" s="1"/>
  <c r="P401" i="11" l="1"/>
  <c r="H401" i="11" s="1"/>
  <c r="I401" i="11" l="1"/>
  <c r="J401" i="11" s="1"/>
  <c r="L401" i="11" s="1"/>
  <c r="R401" i="11"/>
  <c r="M401" i="11" a="1"/>
  <c r="M401" i="11" l="1"/>
  <c r="V401" i="11" l="1"/>
  <c r="T402" i="11" s="1"/>
  <c r="Q402" i="11" s="1"/>
  <c r="U401" i="11"/>
  <c r="N401" i="11" l="1"/>
  <c r="O401" i="11" s="1"/>
  <c r="S402" i="11"/>
  <c r="K402" i="11" l="1"/>
  <c r="P402" i="11"/>
  <c r="H402" i="11" l="1"/>
  <c r="R402" i="11"/>
  <c r="I402" i="11"/>
  <c r="J402" i="11" s="1"/>
  <c r="L402" i="11" s="1"/>
  <c r="M402" i="11" a="1"/>
  <c r="M402" i="11" l="1"/>
  <c r="U402" i="11" s="1"/>
  <c r="S403" i="11" s="1"/>
  <c r="P403" i="11" s="1"/>
  <c r="H403" i="11" s="1"/>
  <c r="V402" i="11"/>
  <c r="T403" i="11" s="1"/>
  <c r="Q403" i="11" s="1"/>
  <c r="N402" i="11" l="1"/>
  <c r="O402" i="11" s="1"/>
  <c r="K403" i="11"/>
  <c r="R403" i="11"/>
  <c r="I403" i="11"/>
  <c r="J403" i="11" s="1"/>
  <c r="L403" i="11" s="1"/>
  <c r="M403" i="11" a="1"/>
  <c r="M403" i="11" l="1"/>
  <c r="U403" i="11" s="1"/>
  <c r="V403" i="11"/>
  <c r="T404" i="11" s="1"/>
  <c r="Q404" i="11" l="1"/>
  <c r="N403" i="11"/>
  <c r="O403" i="11" s="1"/>
  <c r="S404" i="11"/>
  <c r="K404" i="11" l="1"/>
  <c r="P404" i="11"/>
  <c r="H404" i="11" s="1"/>
  <c r="R404" i="11" l="1"/>
  <c r="I404" i="11"/>
  <c r="J404" i="11" s="1"/>
  <c r="L404" i="11" s="1"/>
  <c r="M404" i="11" a="1"/>
  <c r="M404" i="11" l="1"/>
  <c r="U404" i="11" s="1"/>
  <c r="V404" i="11" l="1"/>
  <c r="T405" i="11" s="1"/>
  <c r="Q405" i="11" s="1"/>
  <c r="S405" i="11"/>
  <c r="N404" i="11" l="1"/>
  <c r="O404" i="11" s="1"/>
  <c r="K405" i="11"/>
  <c r="P405" i="11"/>
  <c r="H405" i="11" s="1"/>
  <c r="I405" i="11" l="1"/>
  <c r="J405" i="11" s="1"/>
  <c r="L405" i="11" s="1"/>
  <c r="R405" i="11"/>
  <c r="M405" i="11" a="1"/>
  <c r="M405" i="11" l="1"/>
  <c r="V405" i="11" s="1"/>
  <c r="T406" i="11" s="1"/>
  <c r="U405" i="11" l="1"/>
  <c r="N405" i="11" s="1"/>
  <c r="O405" i="11" s="1"/>
  <c r="Q406" i="11"/>
  <c r="S406" i="11"/>
  <c r="K406" i="11" l="1"/>
  <c r="P406" i="11"/>
  <c r="H406" i="11" s="1"/>
  <c r="I406" i="11" l="1"/>
  <c r="J406" i="11" s="1"/>
  <c r="L406" i="11" s="1"/>
  <c r="R406" i="11"/>
  <c r="M406" i="11" a="1"/>
  <c r="M406" i="11" l="1"/>
  <c r="V406" i="11" s="1"/>
  <c r="T407" i="11" s="1"/>
  <c r="U406" i="11" l="1"/>
  <c r="N406" i="11" s="1"/>
  <c r="O406" i="11" s="1"/>
  <c r="Q407" i="11"/>
  <c r="S407" i="11" l="1"/>
  <c r="K407" i="11" s="1"/>
  <c r="P407" i="11"/>
  <c r="H407" i="11" s="1"/>
  <c r="R407" i="11" l="1"/>
  <c r="I407" i="11"/>
  <c r="J407" i="11" s="1"/>
  <c r="L407" i="11" s="1"/>
  <c r="M407" i="11" a="1"/>
  <c r="M407" i="11" l="1"/>
  <c r="V407" i="11" s="1"/>
  <c r="T408" i="11" s="1"/>
  <c r="U407" i="11" l="1"/>
  <c r="N407" i="11" s="1"/>
  <c r="O407" i="11" s="1"/>
  <c r="Q408" i="11"/>
  <c r="S408" i="11" l="1"/>
  <c r="K408" i="11" s="1"/>
  <c r="P408" i="11" l="1"/>
  <c r="H408" i="11" s="1"/>
  <c r="R408" i="11"/>
  <c r="I408" i="11"/>
  <c r="J408" i="11" s="1"/>
  <c r="L408" i="11" s="1"/>
  <c r="M408" i="11" a="1"/>
  <c r="M408" i="11" l="1"/>
  <c r="V408" i="11" s="1"/>
  <c r="T409" i="11" s="1"/>
  <c r="U408" i="11"/>
  <c r="N408" i="11" l="1"/>
  <c r="O408" i="11" s="1"/>
  <c r="S409" i="11"/>
  <c r="Q409" i="11"/>
  <c r="K409" i="11" l="1"/>
  <c r="P409" i="11"/>
  <c r="H409" i="11" s="1"/>
  <c r="R409" i="11" l="1"/>
  <c r="I409" i="11"/>
  <c r="J409" i="11" s="1"/>
  <c r="L409" i="11" s="1"/>
  <c r="M409" i="11" a="1"/>
  <c r="M409" i="11" l="1"/>
  <c r="V409" i="11" s="1"/>
  <c r="T410" i="11" s="1"/>
  <c r="U409" i="11" l="1"/>
  <c r="N409" i="11" s="1"/>
  <c r="O409" i="11" s="1"/>
  <c r="Q410" i="11"/>
  <c r="S410" i="11" l="1"/>
  <c r="K410" i="11"/>
  <c r="P410" i="11"/>
  <c r="H410" i="11" s="1"/>
  <c r="I410" i="11" l="1"/>
  <c r="J410" i="11" s="1"/>
  <c r="L410" i="11" s="1"/>
  <c r="R410" i="11"/>
  <c r="M410" i="11" a="1"/>
  <c r="M410" i="11" l="1"/>
  <c r="U410" i="11" s="1"/>
  <c r="V410" i="11" l="1"/>
  <c r="T411" i="11" s="1"/>
  <c r="Q411" i="11" s="1"/>
  <c r="S411" i="11"/>
  <c r="N410" i="11" l="1"/>
  <c r="O410" i="11" s="1"/>
  <c r="K411" i="11"/>
  <c r="P411" i="11"/>
  <c r="H411" i="11" s="1"/>
  <c r="I411" i="11" l="1"/>
  <c r="J411" i="11" s="1"/>
  <c r="L411" i="11" s="1"/>
  <c r="R411" i="11"/>
  <c r="M411" i="11" a="1"/>
  <c r="M411" i="11" l="1"/>
  <c r="V411" i="11" s="1"/>
  <c r="T412" i="11" s="1"/>
  <c r="U411" i="11" l="1"/>
  <c r="N411" i="11" s="1"/>
  <c r="O411" i="11" s="1"/>
  <c r="Q412" i="11"/>
  <c r="S412" i="11" l="1"/>
  <c r="K412" i="11" s="1"/>
  <c r="P412" i="11" l="1"/>
  <c r="H412" i="11" s="1"/>
  <c r="R412" i="11" l="1"/>
  <c r="I412" i="11"/>
  <c r="J412" i="11" s="1"/>
  <c r="L412" i="11" s="1"/>
  <c r="M412" i="11" a="1"/>
  <c r="M412" i="11" l="1"/>
  <c r="V412" i="11" s="1"/>
  <c r="T413" i="11" s="1"/>
  <c r="Q413" i="11" s="1"/>
  <c r="U412" i="11"/>
  <c r="S413" i="11" s="1"/>
  <c r="N412" i="11" l="1"/>
  <c r="O412" i="11" s="1"/>
  <c r="K413" i="11"/>
  <c r="P413" i="11"/>
  <c r="H413" i="11" s="1"/>
  <c r="R413" i="11" l="1"/>
  <c r="I413" i="11"/>
  <c r="J413" i="11" s="1"/>
  <c r="L413" i="11" s="1"/>
  <c r="M413" i="11" a="1"/>
  <c r="M413" i="11" l="1"/>
  <c r="V413" i="11" s="1"/>
  <c r="T414" i="11" s="1"/>
  <c r="U413" i="11" l="1"/>
  <c r="N413" i="11" s="1"/>
  <c r="O413" i="11" s="1"/>
  <c r="Q414" i="11"/>
  <c r="S414" i="11" l="1"/>
  <c r="K414" i="11" s="1"/>
  <c r="P414" i="11" l="1"/>
  <c r="H414" i="11" s="1"/>
  <c r="I414" i="11" l="1"/>
  <c r="J414" i="11" s="1"/>
  <c r="L414" i="11" s="1"/>
  <c r="R414" i="11"/>
  <c r="M414" i="11" a="1"/>
  <c r="M414" i="11" l="1"/>
  <c r="U414" i="11"/>
  <c r="S415" i="11" s="1"/>
  <c r="V414" i="11"/>
  <c r="T415" i="11" s="1"/>
  <c r="Q415" i="11" s="1"/>
  <c r="N414" i="11" l="1"/>
  <c r="O414" i="11" s="1"/>
  <c r="K415" i="11"/>
  <c r="P415" i="11"/>
  <c r="H415" i="11" s="1"/>
  <c r="R415" i="11" l="1"/>
  <c r="I415" i="11"/>
  <c r="J415" i="11" s="1"/>
  <c r="L415" i="11" s="1"/>
  <c r="M415" i="11" a="1"/>
  <c r="M415" i="11" l="1"/>
  <c r="U415" i="11" s="1"/>
  <c r="V415" i="11" l="1"/>
  <c r="T416" i="11" s="1"/>
  <c r="Q416" i="11" s="1"/>
  <c r="S416" i="11"/>
  <c r="N415" i="11" l="1"/>
  <c r="O415" i="11" s="1"/>
  <c r="K416" i="11"/>
  <c r="P416" i="11"/>
  <c r="H416" i="11" s="1"/>
  <c r="I416" i="11" l="1"/>
  <c r="J416" i="11" s="1"/>
  <c r="L416" i="11" s="1"/>
  <c r="R416" i="11"/>
  <c r="M416" i="11" a="1"/>
  <c r="M416" i="11" l="1"/>
  <c r="V416" i="11" s="1"/>
  <c r="T417" i="11" s="1"/>
  <c r="U416" i="11" l="1"/>
  <c r="N416" i="11" s="1"/>
  <c r="O416" i="11" s="1"/>
  <c r="Q417" i="11"/>
  <c r="S417" i="11" l="1"/>
  <c r="K417" i="11" s="1"/>
  <c r="P417" i="11" l="1"/>
  <c r="H417" i="11" s="1"/>
  <c r="R417" i="11"/>
  <c r="I417" i="11" l="1"/>
  <c r="J417" i="11" s="1"/>
  <c r="L417" i="11" s="1"/>
  <c r="M417" i="11" a="1"/>
  <c r="M417" i="11" l="1"/>
  <c r="V417" i="11" l="1"/>
  <c r="T418" i="11" s="1"/>
  <c r="Q418" i="11" s="1"/>
  <c r="U417" i="11"/>
  <c r="N417" i="11" l="1"/>
  <c r="O417" i="11" s="1"/>
  <c r="S418" i="11"/>
  <c r="K418" i="11" l="1"/>
  <c r="P418" i="11"/>
  <c r="H418" i="11" l="1"/>
  <c r="I418" i="11"/>
  <c r="J418" i="11" s="1"/>
  <c r="L418" i="11" s="1"/>
  <c r="R418" i="11"/>
  <c r="M418" i="11" a="1"/>
  <c r="M418" i="11" l="1"/>
  <c r="V418" i="11" s="1"/>
  <c r="T419" i="11" s="1"/>
  <c r="Q419" i="11" s="1"/>
  <c r="U418" i="11"/>
  <c r="S419" i="11" s="1"/>
  <c r="K419" i="11" s="1"/>
  <c r="P419" i="11" l="1"/>
  <c r="H419" i="11" s="1"/>
  <c r="N418" i="11"/>
  <c r="O418" i="11" s="1"/>
  <c r="I419" i="11"/>
  <c r="J419" i="11" s="1"/>
  <c r="L419" i="11" s="1"/>
  <c r="R419" i="11"/>
  <c r="M419" i="11" a="1"/>
  <c r="M419" i="11" l="1"/>
  <c r="V419" i="11" s="1"/>
  <c r="T420" i="11" s="1"/>
  <c r="U419" i="11" l="1"/>
  <c r="N419" i="11" s="1"/>
  <c r="O419" i="11" s="1"/>
  <c r="Q420" i="11"/>
  <c r="S420" i="11" l="1"/>
  <c r="K420" i="11" s="1"/>
  <c r="P420" i="11" l="1"/>
  <c r="H420" i="11" s="1"/>
  <c r="I420" i="11" l="1"/>
  <c r="J420" i="11" s="1"/>
  <c r="L420" i="11" s="1"/>
  <c r="R420" i="11"/>
  <c r="M420" i="11" a="1"/>
  <c r="M420" i="11" l="1"/>
  <c r="U420" i="11" s="1"/>
  <c r="V420" i="11"/>
  <c r="T421" i="11" s="1"/>
  <c r="Q421" i="11" s="1"/>
  <c r="N420" i="11" l="1"/>
  <c r="O420" i="11" s="1"/>
  <c r="S421" i="11"/>
  <c r="K421" i="11" s="1"/>
  <c r="P421" i="11"/>
  <c r="H421" i="11" s="1"/>
  <c r="I421" i="11" l="1"/>
  <c r="J421" i="11" s="1"/>
  <c r="L421" i="11" s="1"/>
  <c r="R421" i="11"/>
  <c r="M421" i="11" a="1"/>
  <c r="M421" i="11" l="1"/>
  <c r="U421" i="11" s="1"/>
  <c r="V421" i="11" l="1"/>
  <c r="T422" i="11" s="1"/>
  <c r="Q422" i="11" s="1"/>
  <c r="S422" i="11"/>
  <c r="N421" i="11" l="1"/>
  <c r="O421" i="11" s="1"/>
  <c r="K422" i="11"/>
  <c r="P422" i="11"/>
  <c r="H422" i="11" s="1"/>
  <c r="I422" i="11" l="1"/>
  <c r="J422" i="11" s="1"/>
  <c r="L422" i="11" s="1"/>
  <c r="R422" i="11"/>
  <c r="M422" i="11" a="1"/>
  <c r="M422" i="11" l="1"/>
  <c r="U422" i="11"/>
  <c r="V422" i="11"/>
  <c r="T423" i="11" s="1"/>
  <c r="N422" i="11" l="1"/>
  <c r="O422" i="11" s="1"/>
  <c r="S423" i="11"/>
  <c r="Q423" i="11"/>
  <c r="K423" i="11" l="1"/>
  <c r="P423" i="11"/>
  <c r="H423" i="11" s="1"/>
  <c r="I423" i="11" l="1"/>
  <c r="J423" i="11" s="1"/>
  <c r="L423" i="11" s="1"/>
  <c r="R423" i="11"/>
  <c r="M423" i="11" a="1"/>
  <c r="M423" i="11" l="1"/>
  <c r="V423" i="11" s="1"/>
  <c r="T424" i="11" s="1"/>
  <c r="U423" i="11" l="1"/>
  <c r="N423" i="11" s="1"/>
  <c r="O423" i="11" s="1"/>
  <c r="Q424" i="11"/>
  <c r="S424" i="11"/>
  <c r="K424" i="11" l="1"/>
  <c r="P424" i="11"/>
  <c r="H424" i="11" s="1"/>
  <c r="R424" i="11" l="1"/>
  <c r="I424" i="11"/>
  <c r="J424" i="11" s="1"/>
  <c r="L424" i="11" s="1"/>
  <c r="M424" i="11" a="1"/>
  <c r="M424" i="11" l="1"/>
  <c r="V424" i="11"/>
  <c r="T425" i="11" s="1"/>
  <c r="U424" i="11"/>
  <c r="N424" i="11" l="1"/>
  <c r="O424" i="11" s="1"/>
  <c r="S425" i="11"/>
  <c r="Q425" i="11"/>
  <c r="K425" i="11" l="1"/>
  <c r="P425" i="11"/>
  <c r="H425" i="11" s="1"/>
  <c r="R425" i="11" l="1"/>
  <c r="I425" i="11"/>
  <c r="J425" i="11" s="1"/>
  <c r="L425" i="11" s="1"/>
  <c r="M425" i="11" a="1"/>
  <c r="M425" i="11" l="1"/>
  <c r="V425" i="11" s="1"/>
  <c r="T426" i="11" s="1"/>
  <c r="U425" i="11"/>
  <c r="Q426" i="11" l="1"/>
  <c r="N425" i="11"/>
  <c r="O425" i="11" s="1"/>
  <c r="S426" i="11"/>
  <c r="K426" i="11" l="1"/>
  <c r="P426" i="11"/>
  <c r="H426" i="11" s="1"/>
  <c r="I426" i="11" l="1"/>
  <c r="J426" i="11" s="1"/>
  <c r="L426" i="11" s="1"/>
  <c r="R426" i="11"/>
  <c r="M426" i="11" a="1"/>
  <c r="M426" i="11" l="1"/>
  <c r="U426" i="11" s="1"/>
  <c r="V426" i="11" l="1"/>
  <c r="T427" i="11" s="1"/>
  <c r="Q427" i="11" s="1"/>
  <c r="N426" i="11"/>
  <c r="O426" i="11" s="1"/>
  <c r="S427" i="11"/>
  <c r="K427" i="11" l="1"/>
  <c r="P427" i="11"/>
  <c r="H427" i="11" s="1"/>
  <c r="I427" i="11" l="1"/>
  <c r="J427" i="11" s="1"/>
  <c r="L427" i="11" s="1"/>
  <c r="R427" i="11"/>
  <c r="M427" i="11" a="1"/>
  <c r="M427" i="11" l="1"/>
  <c r="V427" i="11" s="1"/>
  <c r="T428" i="11" s="1"/>
  <c r="U427" i="11" l="1"/>
  <c r="N427" i="11" s="1"/>
  <c r="O427" i="11" s="1"/>
  <c r="Q428" i="11"/>
  <c r="S428" i="11" l="1"/>
  <c r="K428" i="11" s="1"/>
  <c r="P428" i="11" l="1"/>
  <c r="H428" i="11" s="1"/>
  <c r="I428" i="11"/>
  <c r="J428" i="11" s="1"/>
  <c r="L428" i="11" s="1"/>
  <c r="M428" i="11" a="1"/>
  <c r="R428" i="11" l="1"/>
  <c r="V428" i="11" s="1"/>
  <c r="T429" i="11" s="1"/>
  <c r="M428" i="11"/>
  <c r="U428" i="11" l="1"/>
  <c r="N428" i="11" s="1"/>
  <c r="O428" i="11" s="1"/>
  <c r="S429" i="11"/>
  <c r="Q429" i="11"/>
  <c r="K429" i="11" l="1"/>
  <c r="P429" i="11"/>
  <c r="H429" i="11" s="1"/>
  <c r="R429" i="11" l="1"/>
  <c r="I429" i="11"/>
  <c r="J429" i="11" s="1"/>
  <c r="L429" i="11" s="1"/>
  <c r="M429" i="11" a="1"/>
  <c r="M429" i="11" l="1"/>
  <c r="U429" i="11" s="1"/>
  <c r="V429" i="11"/>
  <c r="T430" i="11" s="1"/>
  <c r="Q430" i="11" l="1"/>
  <c r="N429" i="11"/>
  <c r="O429" i="11" s="1"/>
  <c r="S430" i="11"/>
  <c r="K430" i="11" l="1"/>
  <c r="P430" i="11"/>
  <c r="H430" i="11" s="1"/>
  <c r="R430" i="11" l="1"/>
  <c r="I430" i="11"/>
  <c r="J430" i="11" s="1"/>
  <c r="L430" i="11" s="1"/>
  <c r="M430" i="11" a="1"/>
  <c r="M430" i="11" l="1"/>
  <c r="V430" i="11"/>
  <c r="T431" i="11" s="1"/>
  <c r="U430" i="11"/>
  <c r="N430" i="11" l="1"/>
  <c r="O430" i="11" s="1"/>
  <c r="S431" i="11"/>
  <c r="Q431" i="11"/>
  <c r="K431" i="11" l="1"/>
  <c r="P431" i="11"/>
  <c r="H431" i="11" s="1"/>
  <c r="R431" i="11" l="1"/>
  <c r="I431" i="11"/>
  <c r="J431" i="11" s="1"/>
  <c r="L431" i="11" s="1"/>
  <c r="M431" i="11" a="1"/>
  <c r="M431" i="11" l="1"/>
  <c r="U431" i="11"/>
  <c r="V431" i="11"/>
  <c r="T432" i="11" s="1"/>
  <c r="Q432" i="11" l="1"/>
  <c r="N431" i="11"/>
  <c r="O431" i="11" s="1"/>
  <c r="S432" i="11"/>
  <c r="K432" i="11" l="1"/>
  <c r="P432" i="11"/>
  <c r="H432" i="11" s="1"/>
  <c r="I432" i="11" l="1"/>
  <c r="J432" i="11" s="1"/>
  <c r="L432" i="11" s="1"/>
  <c r="R432" i="11"/>
  <c r="M432" i="11" a="1"/>
  <c r="M432" i="11" l="1"/>
  <c r="V432" i="11" s="1"/>
  <c r="T433" i="11" s="1"/>
  <c r="U432" i="11"/>
  <c r="N432" i="11" l="1"/>
  <c r="O432" i="11" s="1"/>
  <c r="S433" i="11"/>
  <c r="Q433" i="11"/>
  <c r="K433" i="11" l="1"/>
  <c r="P433" i="11"/>
  <c r="H433" i="11" s="1"/>
  <c r="I433" i="11" l="1"/>
  <c r="J433" i="11" s="1"/>
  <c r="L433" i="11" s="1"/>
  <c r="R433" i="11"/>
  <c r="M433" i="11" a="1"/>
  <c r="M433" i="11" l="1"/>
  <c r="V433" i="11"/>
  <c r="T434" i="11" s="1"/>
  <c r="U433" i="11"/>
  <c r="N433" i="11" l="1"/>
  <c r="O433" i="11" s="1"/>
  <c r="S434" i="11"/>
  <c r="Q434" i="11"/>
  <c r="K434" i="11" l="1"/>
  <c r="P434" i="11"/>
  <c r="H434" i="11" s="1"/>
  <c r="I434" i="11" l="1"/>
  <c r="J434" i="11" s="1"/>
  <c r="L434" i="11" s="1"/>
  <c r="R434" i="11"/>
  <c r="M434" i="11" a="1"/>
  <c r="M434" i="11" l="1"/>
  <c r="U434" i="11" s="1"/>
  <c r="V434" i="11" l="1"/>
  <c r="T435" i="11" s="1"/>
  <c r="Q435" i="11" s="1"/>
  <c r="S435" i="11"/>
  <c r="N434" i="11" l="1"/>
  <c r="O434" i="11" s="1"/>
  <c r="K435" i="11"/>
  <c r="P435" i="11"/>
  <c r="H435" i="11" s="1"/>
  <c r="R435" i="11" l="1"/>
  <c r="I435" i="11"/>
  <c r="J435" i="11" s="1"/>
  <c r="L435" i="11" s="1"/>
  <c r="M435" i="11" a="1"/>
  <c r="M435" i="11" l="1"/>
  <c r="U435" i="11" s="1"/>
  <c r="V435" i="11"/>
  <c r="T436" i="11" s="1"/>
  <c r="Q436" i="11" l="1"/>
  <c r="N435" i="11"/>
  <c r="O435" i="11" s="1"/>
  <c r="S436" i="11"/>
  <c r="K436" i="11" l="1"/>
  <c r="P436" i="11"/>
  <c r="H436" i="11" s="1"/>
  <c r="I436" i="11" l="1"/>
  <c r="J436" i="11" s="1"/>
  <c r="L436" i="11" s="1"/>
  <c r="R436" i="11"/>
  <c r="M436" i="11" a="1"/>
  <c r="M436" i="11" l="1"/>
  <c r="V436" i="11"/>
  <c r="T437" i="11" s="1"/>
  <c r="U436" i="11"/>
  <c r="N436" i="11" l="1"/>
  <c r="O436" i="11" s="1"/>
  <c r="S437" i="11"/>
  <c r="Q437" i="11"/>
  <c r="K437" i="11" l="1"/>
  <c r="P437" i="11"/>
  <c r="H437" i="11" s="1"/>
  <c r="R437" i="11" l="1"/>
  <c r="I437" i="11"/>
  <c r="J437" i="11" s="1"/>
  <c r="L437" i="11" s="1"/>
  <c r="M437" i="11" a="1"/>
  <c r="M437" i="11" l="1"/>
  <c r="U437" i="11" s="1"/>
  <c r="V437" i="11" l="1"/>
  <c r="T438" i="11" s="1"/>
  <c r="Q438" i="11" s="1"/>
  <c r="S438" i="11"/>
  <c r="N437" i="11" l="1"/>
  <c r="O437" i="11" s="1"/>
  <c r="K438" i="11"/>
  <c r="P438" i="11"/>
  <c r="H438" i="11" s="1"/>
  <c r="I438" i="11" l="1"/>
  <c r="J438" i="11" s="1"/>
  <c r="L438" i="11" s="1"/>
  <c r="R438" i="11"/>
  <c r="M438" i="11" a="1"/>
  <c r="M438" i="11" l="1"/>
  <c r="V438" i="11" s="1"/>
  <c r="T439" i="11" s="1"/>
  <c r="U438" i="11" l="1"/>
  <c r="N438" i="11" s="1"/>
  <c r="O438" i="11" s="1"/>
  <c r="Q439" i="11"/>
  <c r="S439" i="11" l="1"/>
  <c r="K439" i="11" s="1"/>
  <c r="P439" i="11" l="1"/>
  <c r="H439" i="11" s="1"/>
  <c r="I439" i="11"/>
  <c r="J439" i="11" s="1"/>
  <c r="L439" i="11" s="1"/>
  <c r="R439" i="11"/>
  <c r="M439" i="11" a="1"/>
  <c r="M439" i="11" l="1"/>
  <c r="V439" i="11"/>
  <c r="T440" i="11" s="1"/>
  <c r="U439" i="11"/>
  <c r="N439" i="11" l="1"/>
  <c r="O439" i="11" s="1"/>
  <c r="S440" i="11"/>
  <c r="Q440" i="11"/>
  <c r="K440" i="11" l="1"/>
  <c r="P440" i="11"/>
  <c r="H440" i="11" s="1"/>
  <c r="I440" i="11" l="1"/>
  <c r="J440" i="11" s="1"/>
  <c r="L440" i="11" s="1"/>
  <c r="R440" i="11"/>
  <c r="M440" i="11" a="1"/>
  <c r="M440" i="11" l="1"/>
  <c r="U440" i="11"/>
  <c r="V440" i="11"/>
  <c r="T441" i="11" s="1"/>
  <c r="Q441" i="11" l="1"/>
  <c r="N440" i="11"/>
  <c r="O440" i="11" s="1"/>
  <c r="S441" i="11"/>
  <c r="K441" i="11" l="1"/>
  <c r="P441" i="11"/>
  <c r="H441" i="11" s="1"/>
  <c r="R441" i="11" l="1"/>
  <c r="I441" i="11"/>
  <c r="J441" i="11" s="1"/>
  <c r="L441" i="11" s="1"/>
  <c r="M441" i="11" a="1"/>
  <c r="M441" i="11" l="1"/>
  <c r="V441" i="11"/>
  <c r="T442" i="11" s="1"/>
  <c r="U441" i="11"/>
  <c r="N441" i="11" l="1"/>
  <c r="O441" i="11" s="1"/>
  <c r="S442" i="11"/>
  <c r="Q442" i="11"/>
  <c r="K442" i="11" l="1"/>
  <c r="P442" i="11"/>
  <c r="H442" i="11" s="1"/>
  <c r="I442" i="11" l="1"/>
  <c r="J442" i="11" s="1"/>
  <c r="L442" i="11" s="1"/>
  <c r="R442" i="11"/>
  <c r="M442" i="11" a="1"/>
  <c r="M442" i="11" l="1"/>
  <c r="V442" i="11" s="1"/>
  <c r="T443" i="11" s="1"/>
  <c r="U442" i="11" l="1"/>
  <c r="S443" i="11" s="1"/>
  <c r="Q443" i="11"/>
  <c r="N442" i="11" l="1"/>
  <c r="O442" i="11" s="1"/>
  <c r="K443" i="11"/>
  <c r="P443" i="11"/>
  <c r="H443" i="11" s="1"/>
  <c r="R443" i="11" l="1"/>
  <c r="I443" i="11"/>
  <c r="J443" i="11" s="1"/>
  <c r="L443" i="11" s="1"/>
  <c r="M443" i="11" a="1"/>
  <c r="M443" i="11" l="1"/>
  <c r="V443" i="11" s="1"/>
  <c r="T444" i="11" s="1"/>
  <c r="U443" i="11"/>
  <c r="Q444" i="11" l="1"/>
  <c r="N443" i="11"/>
  <c r="O443" i="11" s="1"/>
  <c r="S444" i="11"/>
  <c r="K444" i="11" l="1"/>
  <c r="P444" i="11"/>
  <c r="H444" i="11" s="1"/>
  <c r="R444" i="11" l="1"/>
  <c r="I444" i="11"/>
  <c r="J444" i="11" s="1"/>
  <c r="L444" i="11" s="1"/>
  <c r="M444" i="11" a="1"/>
  <c r="M444" i="11" l="1"/>
  <c r="V444" i="11"/>
  <c r="T445" i="11" s="1"/>
  <c r="U444" i="11"/>
  <c r="N444" i="11" l="1"/>
  <c r="O444" i="11" s="1"/>
  <c r="S445" i="11"/>
  <c r="Q445" i="11"/>
  <c r="K445" i="11" l="1"/>
  <c r="P445" i="11"/>
  <c r="H445" i="11" s="1"/>
  <c r="I445" i="11" l="1"/>
  <c r="J445" i="11" s="1"/>
  <c r="L445" i="11" s="1"/>
  <c r="R445" i="11"/>
  <c r="M445" i="11" a="1"/>
  <c r="M445" i="11" l="1"/>
  <c r="V445" i="11" s="1"/>
  <c r="T446" i="11" s="1"/>
  <c r="U445" i="11"/>
  <c r="Q446" i="11" l="1"/>
  <c r="N445" i="11"/>
  <c r="O445" i="11" s="1"/>
  <c r="S446" i="11"/>
  <c r="K446" i="11" l="1"/>
  <c r="P446" i="11"/>
  <c r="H446" i="11" s="1"/>
  <c r="I446" i="11" l="1"/>
  <c r="J446" i="11" s="1"/>
  <c r="L446" i="11" s="1"/>
  <c r="R446" i="11"/>
  <c r="M446" i="11" a="1"/>
  <c r="M446" i="11" l="1"/>
  <c r="V446" i="11" s="1"/>
  <c r="T447" i="11" s="1"/>
  <c r="U446" i="11" l="1"/>
  <c r="N446" i="11" s="1"/>
  <c r="O446" i="11" s="1"/>
  <c r="Q447" i="11"/>
  <c r="S447" i="11"/>
  <c r="K447" i="11" l="1"/>
  <c r="P447" i="11"/>
  <c r="H447" i="11" s="1"/>
  <c r="I447" i="11" l="1"/>
  <c r="J447" i="11" s="1"/>
  <c r="L447" i="11" s="1"/>
  <c r="R447" i="11"/>
  <c r="M447" i="11" a="1"/>
  <c r="M447" i="11" l="1"/>
  <c r="V447" i="11" s="1"/>
  <c r="T448" i="11" s="1"/>
  <c r="U447" i="11" l="1"/>
  <c r="N447" i="11" s="1"/>
  <c r="O447" i="11" s="1"/>
  <c r="Q448" i="11"/>
  <c r="S448" i="11" l="1"/>
  <c r="K448" i="11" s="1"/>
  <c r="P448" i="11" l="1"/>
  <c r="H448" i="11" s="1"/>
  <c r="R448" i="11"/>
  <c r="I448" i="11"/>
  <c r="J448" i="11" s="1"/>
  <c r="L448" i="11" s="1"/>
  <c r="M448" i="11" a="1"/>
  <c r="M448" i="11" l="1"/>
  <c r="V448" i="11" s="1"/>
  <c r="T449" i="11" s="1"/>
  <c r="U448" i="11" l="1"/>
  <c r="N448" i="11" s="1"/>
  <c r="O448" i="11" s="1"/>
  <c r="Q449" i="11"/>
  <c r="S449" i="11" l="1"/>
  <c r="K449" i="11" s="1"/>
  <c r="P449" i="11" l="1"/>
  <c r="H449" i="11" s="1"/>
  <c r="R449" i="11"/>
  <c r="I449" i="11"/>
  <c r="J449" i="11" s="1"/>
  <c r="L449" i="11" s="1"/>
  <c r="M449" i="11" a="1"/>
  <c r="M449" i="11" l="1"/>
  <c r="U449" i="11" s="1"/>
  <c r="V449" i="11"/>
  <c r="T450" i="11" s="1"/>
  <c r="Q450" i="11" l="1"/>
  <c r="N449" i="11"/>
  <c r="O449" i="11" s="1"/>
  <c r="S450" i="11"/>
  <c r="K450" i="11" l="1"/>
  <c r="P450" i="11"/>
  <c r="H450" i="11" s="1"/>
  <c r="R450" i="11" l="1"/>
  <c r="I450" i="11"/>
  <c r="J450" i="11" s="1"/>
  <c r="L450" i="11" s="1"/>
  <c r="M450" i="11" a="1"/>
  <c r="M450" i="11" l="1"/>
  <c r="U450" i="11"/>
  <c r="V450" i="11"/>
  <c r="T451" i="11" s="1"/>
  <c r="Q451" i="11" l="1"/>
  <c r="N450" i="11"/>
  <c r="O450" i="11" s="1"/>
  <c r="S451" i="11"/>
  <c r="K451" i="11" l="1"/>
  <c r="P451" i="11"/>
  <c r="H451" i="11" s="1"/>
  <c r="R451" i="11" l="1"/>
  <c r="I451" i="11"/>
  <c r="J451" i="11" s="1"/>
  <c r="L451" i="11" s="1"/>
  <c r="M451" i="11" a="1"/>
  <c r="M451" i="11" l="1"/>
  <c r="U451" i="11" s="1"/>
  <c r="V451" i="11" l="1"/>
  <c r="T452" i="11" s="1"/>
  <c r="Q452" i="11" s="1"/>
  <c r="S452" i="11"/>
  <c r="N451" i="11" l="1"/>
  <c r="O451" i="11" s="1"/>
  <c r="K452" i="11"/>
  <c r="P452" i="11"/>
  <c r="H452" i="11" s="1"/>
  <c r="I452" i="11" l="1"/>
  <c r="J452" i="11" s="1"/>
  <c r="L452" i="11" s="1"/>
  <c r="R452" i="11"/>
  <c r="M452" i="11" a="1"/>
  <c r="M452" i="11" l="1"/>
  <c r="U452" i="11" s="1"/>
  <c r="V452" i="11" l="1"/>
  <c r="T453" i="11" s="1"/>
  <c r="Q453" i="11"/>
  <c r="N452" i="11"/>
  <c r="O452" i="11" s="1"/>
  <c r="S453" i="11"/>
  <c r="K453" i="11" l="1"/>
  <c r="P453" i="11"/>
  <c r="H453" i="11" s="1"/>
  <c r="I453" i="11" l="1"/>
  <c r="J453" i="11" s="1"/>
  <c r="L453" i="11" s="1"/>
  <c r="R453" i="11"/>
  <c r="M453" i="11" a="1"/>
  <c r="M453" i="11" l="1"/>
  <c r="U453" i="11"/>
  <c r="V453" i="11"/>
  <c r="T454" i="11" s="1"/>
  <c r="Q454" i="11" l="1"/>
  <c r="N453" i="11"/>
  <c r="O453" i="11" s="1"/>
  <c r="S454" i="11"/>
  <c r="K454" i="11" l="1"/>
  <c r="P454" i="11"/>
  <c r="H454" i="11" s="1"/>
  <c r="R454" i="11" l="1"/>
  <c r="I454" i="11"/>
  <c r="J454" i="11" s="1"/>
  <c r="L454" i="11" s="1"/>
  <c r="M454" i="11" a="1"/>
  <c r="M454" i="11" l="1"/>
  <c r="U454" i="11" s="1"/>
  <c r="V454" i="11" l="1"/>
  <c r="T455" i="11" s="1"/>
  <c r="Q455" i="11" s="1"/>
  <c r="S455" i="11"/>
  <c r="N454" i="11" l="1"/>
  <c r="O454" i="11" s="1"/>
  <c r="K455" i="11"/>
  <c r="P455" i="11"/>
  <c r="H455" i="11" s="1"/>
  <c r="R455" i="11" l="1"/>
  <c r="I455" i="11"/>
  <c r="J455" i="11" s="1"/>
  <c r="L455" i="11" s="1"/>
  <c r="M455" i="11" a="1"/>
  <c r="M455" i="11" l="1"/>
  <c r="V455" i="11"/>
  <c r="T456" i="11" s="1"/>
  <c r="U455" i="11"/>
  <c r="N455" i="11" l="1"/>
  <c r="O455" i="11" s="1"/>
  <c r="S456" i="11"/>
  <c r="Q456" i="11"/>
  <c r="K456" i="11" l="1"/>
  <c r="P456" i="11"/>
  <c r="H456" i="11" s="1"/>
  <c r="I456" i="11" l="1"/>
  <c r="J456" i="11" s="1"/>
  <c r="L456" i="11" s="1"/>
  <c r="R456" i="11"/>
  <c r="M456" i="11" a="1"/>
  <c r="M456" i="11" l="1"/>
  <c r="V456" i="11" s="1"/>
  <c r="T457" i="11" s="1"/>
  <c r="U456" i="11" l="1"/>
  <c r="N456" i="11" s="1"/>
  <c r="O456" i="11" s="1"/>
  <c r="Q457" i="11"/>
  <c r="S457" i="11" l="1"/>
  <c r="K457" i="11" s="1"/>
  <c r="P457" i="11"/>
  <c r="H457" i="11" s="1"/>
  <c r="I457" i="11" l="1"/>
  <c r="J457" i="11" s="1"/>
  <c r="L457" i="11" s="1"/>
  <c r="R457" i="11"/>
  <c r="M457" i="11" a="1"/>
  <c r="M457" i="11" l="1"/>
  <c r="V457" i="11" s="1"/>
  <c r="T458" i="11" s="1"/>
  <c r="U457" i="11" l="1"/>
  <c r="N457" i="11" s="1"/>
  <c r="O457" i="11" s="1"/>
  <c r="Q458" i="11"/>
  <c r="S458" i="11" l="1"/>
  <c r="K458" i="11"/>
  <c r="P458" i="11"/>
  <c r="H458" i="11" s="1"/>
  <c r="R458" i="11" l="1"/>
  <c r="I458" i="11"/>
  <c r="J458" i="11" s="1"/>
  <c r="L458" i="11" s="1"/>
  <c r="M458" i="11" a="1"/>
  <c r="M458" i="11" l="1"/>
  <c r="V458" i="11"/>
  <c r="T459" i="11" s="1"/>
  <c r="U458" i="11"/>
  <c r="N458" i="11" l="1"/>
  <c r="O458" i="11" s="1"/>
  <c r="S459" i="11"/>
  <c r="Q459" i="11"/>
  <c r="K459" i="11" l="1"/>
  <c r="P459" i="11"/>
  <c r="H459" i="11" s="1"/>
  <c r="I459" i="11" l="1"/>
  <c r="J459" i="11" s="1"/>
  <c r="L459" i="11" s="1"/>
  <c r="R459" i="11"/>
  <c r="M459" i="11" a="1"/>
  <c r="M459" i="11" l="1"/>
  <c r="V459" i="11" s="1"/>
  <c r="T460" i="11" s="1"/>
  <c r="U459" i="11" l="1"/>
  <c r="N459" i="11" s="1"/>
  <c r="O459" i="11" s="1"/>
  <c r="Q460" i="11"/>
  <c r="S460" i="11" l="1"/>
  <c r="K460" i="11"/>
  <c r="P460" i="11"/>
  <c r="H460" i="11" s="1"/>
  <c r="R460" i="11" l="1"/>
  <c r="I460" i="11"/>
  <c r="J460" i="11" s="1"/>
  <c r="L460" i="11" s="1"/>
  <c r="M460" i="11" a="1"/>
  <c r="M460" i="11" l="1"/>
  <c r="U460" i="11"/>
  <c r="V460" i="11"/>
  <c r="T461" i="11" s="1"/>
  <c r="Q461" i="11" l="1"/>
  <c r="N460" i="11"/>
  <c r="O460" i="11" s="1"/>
  <c r="S461" i="11"/>
  <c r="K461" i="11" l="1"/>
  <c r="P461" i="11"/>
  <c r="H461" i="11" s="1"/>
  <c r="R461" i="11" l="1"/>
  <c r="I461" i="11"/>
  <c r="J461" i="11" s="1"/>
  <c r="L461" i="11" s="1"/>
  <c r="M461" i="11" a="1"/>
  <c r="M461" i="11" l="1"/>
  <c r="U461" i="11" s="1"/>
  <c r="V461" i="11"/>
  <c r="T462" i="11" s="1"/>
  <c r="Q462" i="11" l="1"/>
  <c r="N461" i="11"/>
  <c r="O461" i="11" s="1"/>
  <c r="S462" i="11"/>
  <c r="K462" i="11" l="1"/>
  <c r="P462" i="11"/>
  <c r="H462" i="11" s="1"/>
  <c r="R462" i="11" l="1"/>
  <c r="I462" i="11"/>
  <c r="J462" i="11" s="1"/>
  <c r="L462" i="11" s="1"/>
  <c r="M462" i="11" a="1"/>
  <c r="M462" i="11" l="1"/>
  <c r="V462" i="11" s="1"/>
  <c r="T463" i="11" s="1"/>
  <c r="U462" i="11"/>
  <c r="Q463" i="11" l="1"/>
  <c r="N462" i="11"/>
  <c r="O462" i="11" s="1"/>
  <c r="S463" i="11"/>
  <c r="K463" i="11" l="1"/>
  <c r="P463" i="11"/>
  <c r="H463" i="11" s="1"/>
  <c r="I463" i="11" l="1"/>
  <c r="J463" i="11" s="1"/>
  <c r="L463" i="11" s="1"/>
  <c r="R463" i="11"/>
  <c r="M463" i="11" a="1"/>
  <c r="M463" i="11" l="1"/>
  <c r="V463" i="11"/>
  <c r="T464" i="11" s="1"/>
  <c r="U463" i="11"/>
  <c r="Q464" i="11" l="1"/>
  <c r="N463" i="11"/>
  <c r="O463" i="11" s="1"/>
  <c r="S464" i="11"/>
  <c r="K464" i="11" l="1"/>
  <c r="P464" i="11"/>
  <c r="H464" i="11" s="1"/>
  <c r="R464" i="11" l="1"/>
  <c r="I464" i="11"/>
  <c r="J464" i="11" s="1"/>
  <c r="L464" i="11" s="1"/>
  <c r="M464" i="11" a="1"/>
  <c r="M464" i="11" l="1"/>
  <c r="V464" i="11" s="1"/>
  <c r="T465" i="11" s="1"/>
  <c r="U464" i="11" l="1"/>
  <c r="N464" i="11" s="1"/>
  <c r="O464" i="11" s="1"/>
  <c r="Q465" i="11"/>
  <c r="S465" i="11" l="1"/>
  <c r="K465" i="11"/>
  <c r="P465" i="11"/>
  <c r="H465" i="11" s="1"/>
  <c r="R465" i="11" l="1"/>
  <c r="I465" i="11"/>
  <c r="J465" i="11" s="1"/>
  <c r="L465" i="11" s="1"/>
  <c r="M465" i="11" a="1"/>
  <c r="M465" i="11" l="1"/>
  <c r="V465" i="11" s="1"/>
  <c r="T466" i="11" s="1"/>
  <c r="U465" i="11" l="1"/>
  <c r="N465" i="11" s="1"/>
  <c r="O465" i="11" s="1"/>
  <c r="Q466" i="11"/>
  <c r="S466" i="11" l="1"/>
  <c r="K466" i="11" s="1"/>
  <c r="P466" i="11" l="1"/>
  <c r="H466" i="11" s="1"/>
  <c r="I466" i="11" l="1"/>
  <c r="J466" i="11" s="1"/>
  <c r="L466" i="11" s="1"/>
  <c r="R466" i="11"/>
  <c r="M466" i="11" a="1"/>
  <c r="M466" i="11" l="1"/>
  <c r="V466" i="11" s="1"/>
  <c r="T467" i="11" s="1"/>
  <c r="Q467" i="11" s="1"/>
  <c r="U466" i="11"/>
  <c r="N466" i="11" s="1"/>
  <c r="O466" i="11" s="1"/>
  <c r="S467" i="11" l="1"/>
  <c r="K467" i="11"/>
  <c r="P467" i="11"/>
  <c r="H467" i="11" s="1"/>
  <c r="I467" i="11" l="1"/>
  <c r="J467" i="11" s="1"/>
  <c r="L467" i="11" s="1"/>
  <c r="R467" i="11"/>
  <c r="M467" i="11" a="1"/>
  <c r="M467" i="11" l="1"/>
  <c r="V467" i="11" s="1"/>
  <c r="T468" i="11" s="1"/>
  <c r="U467" i="11" l="1"/>
  <c r="N467" i="11" s="1"/>
  <c r="O467" i="11" s="1"/>
  <c r="Q468" i="11"/>
  <c r="S468" i="11" l="1"/>
  <c r="K468" i="11"/>
  <c r="P468" i="11"/>
  <c r="H468" i="11" s="1"/>
  <c r="R468" i="11" l="1"/>
  <c r="I468" i="11"/>
  <c r="J468" i="11" s="1"/>
  <c r="L468" i="11" s="1"/>
  <c r="M468" i="11" a="1"/>
  <c r="M468" i="11" l="1"/>
  <c r="U468" i="11"/>
  <c r="V468" i="11"/>
  <c r="T469" i="11" s="1"/>
  <c r="Q469" i="11" s="1"/>
  <c r="N468" i="11" l="1"/>
  <c r="O468" i="11" s="1"/>
  <c r="S469" i="11"/>
  <c r="K469" i="11" l="1"/>
  <c r="P469" i="11"/>
  <c r="H469" i="11" s="1"/>
  <c r="R469" i="11" l="1"/>
  <c r="I469" i="11"/>
  <c r="J469" i="11" s="1"/>
  <c r="L469" i="11" s="1"/>
  <c r="M469" i="11" a="1"/>
  <c r="M469" i="11" l="1"/>
  <c r="V469" i="11"/>
  <c r="T470" i="11" s="1"/>
  <c r="U469" i="11"/>
  <c r="N469" i="11" l="1"/>
  <c r="O469" i="11" s="1"/>
  <c r="S470" i="11"/>
  <c r="Q470" i="11"/>
  <c r="K470" i="11" l="1"/>
  <c r="P470" i="11"/>
  <c r="H470" i="11" s="1"/>
  <c r="I470" i="11" l="1"/>
  <c r="J470" i="11" s="1"/>
  <c r="L470" i="11" s="1"/>
  <c r="R470" i="11"/>
  <c r="M470" i="11" a="1"/>
  <c r="M470" i="11" l="1"/>
  <c r="U470" i="11" s="1"/>
  <c r="V470" i="11"/>
  <c r="T471" i="11" s="1"/>
  <c r="Q471" i="11" l="1"/>
  <c r="N470" i="11"/>
  <c r="O470" i="11" s="1"/>
  <c r="S471" i="11"/>
  <c r="K471" i="11" l="1"/>
  <c r="P471" i="11"/>
  <c r="H471" i="11" s="1"/>
  <c r="R471" i="11" l="1"/>
  <c r="I471" i="11"/>
  <c r="J471" i="11" s="1"/>
  <c r="L471" i="11" s="1"/>
  <c r="M471" i="11" a="1"/>
  <c r="M471" i="11" l="1"/>
  <c r="U471" i="11" s="1"/>
  <c r="V471" i="11"/>
  <c r="T472" i="11" s="1"/>
  <c r="Q472" i="11" l="1"/>
  <c r="N471" i="11"/>
  <c r="O471" i="11" s="1"/>
  <c r="S472" i="11"/>
  <c r="K472" i="11" l="1"/>
  <c r="P472" i="11"/>
  <c r="H472" i="11" s="1"/>
  <c r="R472" i="11" l="1"/>
  <c r="I472" i="11"/>
  <c r="J472" i="11" s="1"/>
  <c r="L472" i="11" s="1"/>
  <c r="M472" i="11" a="1"/>
  <c r="M472" i="11" l="1"/>
  <c r="V472" i="11" s="1"/>
  <c r="T473" i="11" s="1"/>
  <c r="U472" i="11"/>
  <c r="N472" i="11" l="1"/>
  <c r="O472" i="11" s="1"/>
  <c r="S473" i="11"/>
  <c r="Q473" i="11"/>
  <c r="K473" i="11" l="1"/>
  <c r="P473" i="11"/>
  <c r="H473" i="11" s="1"/>
  <c r="I473" i="11" l="1"/>
  <c r="J473" i="11" s="1"/>
  <c r="L473" i="11" s="1"/>
  <c r="R473" i="11"/>
  <c r="M473" i="11" a="1"/>
  <c r="M473" i="11" l="1"/>
  <c r="V473" i="11" s="1"/>
  <c r="T474" i="11" s="1"/>
  <c r="U473" i="11" l="1"/>
  <c r="N473" i="11" s="1"/>
  <c r="O473" i="11" s="1"/>
  <c r="Q474" i="11"/>
  <c r="S474" i="11" l="1"/>
  <c r="K474" i="11"/>
  <c r="P474" i="11"/>
  <c r="H474" i="11" s="1"/>
  <c r="R474" i="11" l="1"/>
  <c r="I474" i="11"/>
  <c r="J474" i="11" s="1"/>
  <c r="L474" i="11" s="1"/>
  <c r="M474" i="11" a="1"/>
  <c r="M474" i="11" l="1"/>
  <c r="V474" i="11" s="1"/>
  <c r="T475" i="11" s="1"/>
  <c r="U474" i="11"/>
  <c r="Q475" i="11" l="1"/>
  <c r="N474" i="11"/>
  <c r="O474" i="11" s="1"/>
  <c r="S475" i="11"/>
  <c r="K475" i="11" l="1"/>
  <c r="P475" i="11"/>
  <c r="H475" i="11" s="1"/>
  <c r="I475" i="11" l="1"/>
  <c r="J475" i="11" s="1"/>
  <c r="L475" i="11" s="1"/>
  <c r="R475" i="11"/>
  <c r="M475" i="11" a="1"/>
  <c r="M475" i="11" l="1"/>
  <c r="V475" i="11" s="1"/>
  <c r="T476" i="11" s="1"/>
  <c r="U475" i="11" l="1"/>
  <c r="N475" i="11" s="1"/>
  <c r="O475" i="11" s="1"/>
  <c r="Q476" i="11"/>
  <c r="S476" i="11" l="1"/>
  <c r="K476" i="11"/>
  <c r="P476" i="11"/>
  <c r="H476" i="11" s="1"/>
  <c r="R476" i="11" l="1"/>
  <c r="I476" i="11"/>
  <c r="J476" i="11" s="1"/>
  <c r="L476" i="11" s="1"/>
  <c r="M476" i="11" a="1"/>
  <c r="M476" i="11" l="1"/>
  <c r="U476" i="11"/>
  <c r="V476" i="11"/>
  <c r="T477" i="11" s="1"/>
  <c r="N476" i="11" l="1"/>
  <c r="O476" i="11" s="1"/>
  <c r="S477" i="11"/>
  <c r="Q477" i="11"/>
  <c r="K477" i="11" l="1"/>
  <c r="P477" i="11"/>
  <c r="H477" i="11" s="1"/>
  <c r="I477" i="11" l="1"/>
  <c r="J477" i="11" s="1"/>
  <c r="L477" i="11" s="1"/>
  <c r="R477" i="11"/>
  <c r="M477" i="11" a="1"/>
  <c r="M477" i="11" l="1"/>
  <c r="V477" i="11" s="1"/>
  <c r="T478" i="11" s="1"/>
  <c r="U477" i="11"/>
  <c r="N477" i="11" l="1"/>
  <c r="O477" i="11" s="1"/>
  <c r="S478" i="11"/>
  <c r="Q478" i="11"/>
  <c r="K478" i="11" l="1"/>
  <c r="P478" i="11"/>
  <c r="H478" i="11" s="1"/>
  <c r="I478" i="11" l="1"/>
  <c r="J478" i="11" s="1"/>
  <c r="L478" i="11" s="1"/>
  <c r="R478" i="11"/>
  <c r="M478" i="11" a="1"/>
  <c r="M478" i="11" l="1"/>
  <c r="V478" i="11" s="1"/>
  <c r="T479" i="11" s="1"/>
  <c r="U478" i="11" l="1"/>
  <c r="N478" i="11" s="1"/>
  <c r="O478" i="11" s="1"/>
  <c r="Q479" i="11"/>
  <c r="S479" i="11" l="1"/>
  <c r="K479" i="11" s="1"/>
  <c r="P479" i="11"/>
  <c r="H479" i="11" s="1"/>
  <c r="I479" i="11" l="1"/>
  <c r="J479" i="11" s="1"/>
  <c r="L479" i="11" s="1"/>
  <c r="R479" i="11"/>
  <c r="M479" i="11" a="1"/>
  <c r="M479" i="11" l="1"/>
  <c r="U479" i="11" s="1"/>
  <c r="V479" i="11"/>
  <c r="T480" i="11" s="1"/>
  <c r="N479" i="11" l="1"/>
  <c r="O479" i="11" s="1"/>
  <c r="S480" i="11"/>
  <c r="Q480" i="11"/>
  <c r="K480" i="11" l="1"/>
  <c r="P480" i="11"/>
  <c r="H480" i="11" s="1"/>
  <c r="I480" i="11" l="1"/>
  <c r="J480" i="11" s="1"/>
  <c r="R480" i="11"/>
  <c r="L480" i="11"/>
  <c r="M480" i="11" a="1"/>
  <c r="M480" i="11" l="1"/>
  <c r="V480" i="11" s="1"/>
  <c r="T481" i="11" s="1"/>
  <c r="U480" i="11" l="1"/>
  <c r="N480" i="11" s="1"/>
  <c r="O480" i="11" s="1"/>
  <c r="Q481" i="11"/>
  <c r="S481" i="11" l="1"/>
  <c r="K481" i="11"/>
  <c r="P481" i="11"/>
  <c r="H481" i="11" s="1"/>
  <c r="I481" i="11" l="1"/>
  <c r="J481" i="11" s="1"/>
  <c r="L481" i="11" s="1"/>
  <c r="R481" i="11"/>
  <c r="M481" i="11" a="1"/>
  <c r="M481" i="11" l="1"/>
  <c r="U481" i="11"/>
  <c r="V481" i="11"/>
  <c r="T482" i="11" s="1"/>
  <c r="Q482" i="11" l="1"/>
  <c r="N481" i="11"/>
  <c r="O481" i="11" s="1"/>
  <c r="S482" i="11"/>
  <c r="K482" i="11" l="1"/>
  <c r="P482" i="11"/>
  <c r="H482" i="11" s="1"/>
  <c r="I482" i="11" l="1"/>
  <c r="J482" i="11" s="1"/>
  <c r="L482" i="11" s="1"/>
  <c r="R482" i="11"/>
  <c r="M482" i="11" a="1"/>
  <c r="M482" i="11" l="1"/>
  <c r="V482" i="11" s="1"/>
  <c r="T483" i="11" s="1"/>
  <c r="U482" i="11" l="1"/>
  <c r="N482" i="11" s="1"/>
  <c r="O482" i="11" s="1"/>
  <c r="Q483" i="11"/>
  <c r="S483" i="11" l="1"/>
  <c r="K483" i="11" s="1"/>
  <c r="P483" i="11"/>
  <c r="H483" i="11" s="1"/>
  <c r="R483" i="11" l="1"/>
  <c r="I483" i="11"/>
  <c r="J483" i="11" s="1"/>
  <c r="L483" i="11" s="1"/>
  <c r="M483" i="11" a="1"/>
  <c r="M483" i="11" l="1"/>
  <c r="V483" i="11" s="1"/>
  <c r="T484" i="11" s="1"/>
  <c r="U483" i="11" l="1"/>
  <c r="N483" i="11" s="1"/>
  <c r="O483" i="11" s="1"/>
  <c r="Q484" i="11"/>
  <c r="S484" i="11" l="1"/>
  <c r="K484" i="11" s="1"/>
  <c r="P484" i="11"/>
  <c r="H484" i="11" s="1"/>
  <c r="R484" i="11" l="1"/>
  <c r="I484" i="11"/>
  <c r="J484" i="11" s="1"/>
  <c r="L484" i="11" s="1"/>
  <c r="M484" i="11" a="1"/>
  <c r="M484" i="11" l="1"/>
  <c r="U484" i="11" s="1"/>
  <c r="V484" i="11" l="1"/>
  <c r="T485" i="11" s="1"/>
  <c r="Q485" i="11" s="1"/>
  <c r="S485" i="11"/>
  <c r="N484" i="11" l="1"/>
  <c r="O484" i="11" s="1"/>
  <c r="K485" i="11"/>
  <c r="P485" i="11"/>
  <c r="H485" i="11" s="1"/>
  <c r="I485" i="11" l="1"/>
  <c r="J485" i="11" s="1"/>
  <c r="L485" i="11" s="1"/>
  <c r="R485" i="11"/>
  <c r="M485" i="11" a="1"/>
  <c r="M485" i="11" l="1"/>
  <c r="U485" i="11" s="1"/>
  <c r="V485" i="11" l="1"/>
  <c r="T486" i="11" s="1"/>
  <c r="Q486" i="11" s="1"/>
  <c r="S486" i="11"/>
  <c r="N485" i="11" l="1"/>
  <c r="O485" i="11" s="1"/>
  <c r="K486" i="11"/>
  <c r="P486" i="11"/>
  <c r="H486" i="11" s="1"/>
  <c r="R486" i="11" l="1"/>
  <c r="I486" i="11"/>
  <c r="J486" i="11" s="1"/>
  <c r="L486" i="11" s="1"/>
  <c r="M486" i="11" a="1"/>
  <c r="M486" i="11" l="1"/>
  <c r="U486" i="11" s="1"/>
  <c r="V486" i="11" l="1"/>
  <c r="T487" i="11" s="1"/>
  <c r="Q487" i="11" s="1"/>
  <c r="S487" i="11"/>
  <c r="N486" i="11" l="1"/>
  <c r="O486" i="11" s="1"/>
  <c r="K487" i="11"/>
  <c r="P487" i="11"/>
  <c r="H487" i="11" s="1"/>
  <c r="I487" i="11" l="1"/>
  <c r="J487" i="11" s="1"/>
  <c r="L487" i="11" s="1"/>
  <c r="R487" i="11"/>
  <c r="M487" i="11" a="1"/>
  <c r="M487" i="11" l="1"/>
  <c r="U487" i="11" s="1"/>
  <c r="V487" i="11"/>
  <c r="T488" i="11" s="1"/>
  <c r="Q488" i="11" l="1"/>
  <c r="N487" i="11"/>
  <c r="O487" i="11" s="1"/>
  <c r="S488" i="11"/>
  <c r="K488" i="11" l="1"/>
  <c r="P488" i="11"/>
  <c r="H488" i="11" s="1"/>
  <c r="R488" i="11" l="1"/>
  <c r="I488" i="11"/>
  <c r="J488" i="11" s="1"/>
  <c r="L488" i="11" s="1"/>
  <c r="M488" i="11" a="1"/>
  <c r="M488" i="11" l="1"/>
  <c r="U488" i="11"/>
  <c r="V488" i="11"/>
  <c r="T489" i="11" s="1"/>
  <c r="Q489" i="11" l="1"/>
  <c r="N488" i="11"/>
  <c r="O488" i="11" s="1"/>
  <c r="S489" i="11"/>
  <c r="K489" i="11" l="1"/>
  <c r="P489" i="11"/>
  <c r="H489" i="11" s="1"/>
  <c r="R489" i="11" l="1"/>
  <c r="I489" i="11"/>
  <c r="J489" i="11" s="1"/>
  <c r="L489" i="11" s="1"/>
  <c r="M489" i="11" a="1"/>
  <c r="M489" i="11" l="1"/>
  <c r="U489" i="11" s="1"/>
  <c r="V489" i="11" l="1"/>
  <c r="T490" i="11" s="1"/>
  <c r="Q490" i="11" s="1"/>
  <c r="S490" i="11"/>
  <c r="N489" i="11" l="1"/>
  <c r="O489" i="11" s="1"/>
  <c r="K490" i="11"/>
  <c r="P490" i="11"/>
  <c r="H490" i="11" s="1"/>
  <c r="R490" i="11" l="1"/>
  <c r="I490" i="11"/>
  <c r="J490" i="11" s="1"/>
  <c r="L490" i="11" s="1"/>
  <c r="M490" i="11" a="1"/>
  <c r="M490" i="11" l="1"/>
  <c r="U490" i="11" s="1"/>
  <c r="V490" i="11" l="1"/>
  <c r="T491" i="11" s="1"/>
  <c r="Q491" i="11" s="1"/>
  <c r="N490" i="11"/>
  <c r="O490" i="11" s="1"/>
  <c r="S491" i="11"/>
  <c r="K491" i="11" l="1"/>
  <c r="P491" i="11"/>
  <c r="H491" i="11" s="1"/>
  <c r="R491" i="11" l="1"/>
  <c r="I491" i="11"/>
  <c r="J491" i="11" s="1"/>
  <c r="L491" i="11" s="1"/>
  <c r="M491" i="11" a="1"/>
  <c r="M491" i="11" l="1"/>
  <c r="U491" i="11" s="1"/>
  <c r="V491" i="11" l="1"/>
  <c r="T492" i="11" s="1"/>
  <c r="Q492" i="11" s="1"/>
  <c r="S492" i="11"/>
  <c r="N491" i="11" l="1"/>
  <c r="O491" i="11" s="1"/>
  <c r="K492" i="11"/>
  <c r="P492" i="11"/>
  <c r="H492" i="11" s="1"/>
  <c r="R492" i="11" l="1"/>
  <c r="I492" i="11"/>
  <c r="J492" i="11" s="1"/>
  <c r="L492" i="11" s="1"/>
  <c r="M492" i="11" a="1"/>
  <c r="M492" i="11" l="1"/>
  <c r="V492" i="11" s="1"/>
  <c r="T493" i="11" s="1"/>
  <c r="U492" i="11"/>
  <c r="N492" i="11" l="1"/>
  <c r="O492" i="11" s="1"/>
  <c r="S493" i="11"/>
  <c r="Q493" i="11"/>
  <c r="K493" i="11" l="1"/>
  <c r="P493" i="11"/>
  <c r="H493" i="11" s="1"/>
  <c r="R493" i="11" l="1"/>
  <c r="I493" i="11"/>
  <c r="J493" i="11" s="1"/>
  <c r="L493" i="11" s="1"/>
  <c r="M493" i="11" a="1"/>
  <c r="M493" i="11" l="1"/>
  <c r="U493" i="11"/>
  <c r="V493" i="11"/>
  <c r="T494" i="11" s="1"/>
  <c r="N493" i="11" l="1"/>
  <c r="O493" i="11" s="1"/>
  <c r="S494" i="11"/>
  <c r="Q494" i="11"/>
  <c r="K494" i="11" l="1"/>
  <c r="P494" i="11"/>
  <c r="H494" i="11" s="1"/>
  <c r="R494" i="11" l="1"/>
  <c r="I494" i="11"/>
  <c r="J494" i="11" s="1"/>
  <c r="L494" i="11" s="1"/>
  <c r="M494" i="11" a="1"/>
  <c r="M494" i="11" l="1"/>
  <c r="V494" i="11" s="1"/>
  <c r="T495" i="11" s="1"/>
  <c r="U494" i="11" l="1"/>
  <c r="N494" i="11" s="1"/>
  <c r="O494" i="11" s="1"/>
  <c r="Q495" i="11"/>
  <c r="S495" i="11" l="1"/>
  <c r="K495" i="11"/>
  <c r="P495" i="11"/>
  <c r="H495" i="11" s="1"/>
  <c r="R495" i="11" l="1"/>
  <c r="I495" i="11"/>
  <c r="J495" i="11" s="1"/>
  <c r="L495" i="11" s="1"/>
  <c r="M495" i="11" a="1"/>
  <c r="M495" i="11" l="1"/>
  <c r="V495" i="11"/>
  <c r="T496" i="11" s="1"/>
  <c r="U495" i="11"/>
  <c r="N495" i="11" l="1"/>
  <c r="O495" i="11" s="1"/>
  <c r="S496" i="11"/>
  <c r="Q496" i="11"/>
  <c r="K496" i="11" l="1"/>
  <c r="P496" i="11"/>
  <c r="H496" i="11" s="1"/>
  <c r="R496" i="11" l="1"/>
  <c r="I496" i="11"/>
  <c r="J496" i="11" s="1"/>
  <c r="L496" i="11" s="1"/>
  <c r="M496" i="11" a="1"/>
  <c r="M496" i="11" l="1"/>
  <c r="U496" i="11" s="1"/>
  <c r="V496" i="11"/>
  <c r="T497" i="11" s="1"/>
  <c r="Q497" i="11" l="1"/>
  <c r="N496" i="11"/>
  <c r="O496" i="11" s="1"/>
  <c r="S497" i="11"/>
  <c r="K497" i="11" l="1"/>
  <c r="P497" i="11"/>
  <c r="H497" i="11" s="1"/>
  <c r="I497" i="11" l="1"/>
  <c r="J497" i="11" s="1"/>
  <c r="L497" i="11" s="1"/>
  <c r="R497" i="11"/>
  <c r="M497" i="11" a="1"/>
  <c r="M497" i="11" l="1"/>
  <c r="V497" i="11" s="1"/>
  <c r="T498" i="11" s="1"/>
  <c r="U497" i="11" l="1"/>
  <c r="N497" i="11" s="1"/>
  <c r="O497" i="11" s="1"/>
  <c r="S498" i="11"/>
  <c r="Q498" i="11"/>
  <c r="K498" i="11" l="1"/>
  <c r="P498" i="11"/>
  <c r="H498" i="11" s="1"/>
  <c r="R498" i="11" l="1"/>
  <c r="I498" i="11"/>
  <c r="J498" i="11" s="1"/>
  <c r="L498" i="11" s="1"/>
  <c r="M498" i="11" a="1"/>
  <c r="M498" i="11" l="1"/>
  <c r="U498" i="11"/>
  <c r="V498" i="11"/>
  <c r="T499" i="11" s="1"/>
  <c r="N498" i="11" l="1"/>
  <c r="O498" i="11" s="1"/>
  <c r="S499" i="11"/>
  <c r="Q499" i="11"/>
  <c r="K499" i="11" l="1"/>
  <c r="P499" i="11"/>
  <c r="H499" i="11" s="1"/>
  <c r="R499" i="11" l="1"/>
  <c r="I499" i="11"/>
  <c r="J499" i="11" s="1"/>
  <c r="L499" i="11" s="1"/>
  <c r="M499" i="11" a="1"/>
  <c r="M499" i="11" l="1"/>
  <c r="U499" i="11" s="1"/>
  <c r="V499" i="11" l="1"/>
  <c r="T500" i="11" s="1"/>
  <c r="Q500" i="11" s="1"/>
  <c r="S500" i="11"/>
  <c r="N499" i="11" l="1"/>
  <c r="O499" i="11" s="1"/>
  <c r="K500" i="11"/>
  <c r="P500" i="11"/>
  <c r="H500" i="11" s="1"/>
  <c r="R500" i="11" l="1"/>
  <c r="I500" i="11"/>
  <c r="J500" i="11" s="1"/>
  <c r="L500" i="11" s="1"/>
  <c r="M500" i="11" a="1"/>
  <c r="M500" i="11" l="1"/>
  <c r="U500" i="11"/>
  <c r="V500" i="11"/>
  <c r="T501" i="11" s="1"/>
  <c r="N500" i="11" l="1"/>
  <c r="O500" i="11" s="1"/>
  <c r="S501" i="11"/>
  <c r="Q501" i="11"/>
  <c r="K501" i="11" l="1"/>
  <c r="P501" i="11"/>
  <c r="H501" i="11" s="1"/>
  <c r="I501" i="11" l="1"/>
  <c r="J501" i="11" s="1"/>
  <c r="L501" i="11" s="1"/>
  <c r="R501" i="11"/>
  <c r="M501" i="11" a="1"/>
  <c r="M501" i="11" l="1"/>
  <c r="U501" i="11"/>
  <c r="V501" i="11"/>
  <c r="T502" i="11" s="1"/>
  <c r="N501" i="11" l="1"/>
  <c r="O501" i="11" s="1"/>
  <c r="S502" i="11"/>
  <c r="Q502" i="11"/>
  <c r="K502" i="11" l="1"/>
  <c r="P502" i="11"/>
  <c r="H502" i="11" s="1"/>
  <c r="I502" i="11" l="1"/>
  <c r="J502" i="11" s="1"/>
  <c r="L502" i="11" s="1"/>
  <c r="R502" i="11"/>
  <c r="M502" i="11" a="1"/>
  <c r="M502" i="11" l="1"/>
  <c r="U502" i="11" s="1"/>
  <c r="V502" i="11"/>
  <c r="T503" i="11" s="1"/>
  <c r="N502" i="11" l="1"/>
  <c r="O502" i="11" s="1"/>
  <c r="S503" i="11"/>
  <c r="Q503" i="11"/>
  <c r="K503" i="11" l="1"/>
  <c r="P503" i="11"/>
  <c r="H503" i="11" s="1"/>
  <c r="R503" i="11" l="1"/>
  <c r="I503" i="11"/>
  <c r="J503" i="11" s="1"/>
  <c r="L503" i="11" s="1"/>
  <c r="M503" i="11" a="1"/>
  <c r="M503" i="11" l="1"/>
  <c r="U503" i="11" s="1"/>
  <c r="V503" i="11" l="1"/>
  <c r="T504" i="11" s="1"/>
  <c r="Q504" i="11" s="1"/>
  <c r="S504" i="11"/>
  <c r="N503" i="11" l="1"/>
  <c r="O503" i="11" s="1"/>
  <c r="K504" i="11"/>
  <c r="P504" i="11"/>
  <c r="H504" i="11" s="1"/>
  <c r="R504" i="11" l="1"/>
  <c r="I504" i="11"/>
  <c r="J504" i="11" s="1"/>
  <c r="L504" i="11" s="1"/>
  <c r="M504" i="11" a="1"/>
  <c r="M504" i="11" l="1"/>
  <c r="V504" i="11" s="1"/>
  <c r="T505" i="11" s="1"/>
  <c r="U504" i="11" l="1"/>
  <c r="N504" i="11" s="1"/>
  <c r="O504" i="11" s="1"/>
  <c r="Q505" i="11"/>
  <c r="S505" i="11" l="1"/>
  <c r="K505" i="11" s="1"/>
  <c r="P505" i="11" l="1"/>
  <c r="H505" i="11" s="1"/>
  <c r="I505" i="11"/>
  <c r="J505" i="11" s="1"/>
  <c r="L505" i="11" s="1"/>
  <c r="R505" i="11"/>
  <c r="M505" i="11" a="1"/>
  <c r="M505" i="11" l="1"/>
  <c r="U505" i="11" s="1"/>
  <c r="V505" i="11" l="1"/>
  <c r="T506" i="11" s="1"/>
  <c r="Q506" i="11" s="1"/>
  <c r="S506" i="11"/>
  <c r="N505" i="11" l="1"/>
  <c r="O505" i="11" s="1"/>
  <c r="K506" i="11"/>
  <c r="P506" i="11"/>
  <c r="H506" i="11" s="1"/>
  <c r="I506" i="11" l="1"/>
  <c r="J506" i="11" s="1"/>
  <c r="L506" i="11" s="1"/>
  <c r="R506" i="11"/>
  <c r="M506" i="11" a="1"/>
  <c r="M506" i="11" l="1"/>
  <c r="V506" i="11" s="1"/>
  <c r="T507" i="11" s="1"/>
  <c r="U506" i="11"/>
  <c r="Q507" i="11" l="1"/>
  <c r="N506" i="11"/>
  <c r="O506" i="11" s="1"/>
  <c r="S507" i="11"/>
  <c r="K507" i="11" l="1"/>
  <c r="P507" i="11"/>
  <c r="H507" i="11" s="1"/>
  <c r="R507" i="11" l="1"/>
  <c r="I507" i="11"/>
  <c r="J507" i="11" s="1"/>
  <c r="L507" i="11" s="1"/>
  <c r="M507" i="11" a="1"/>
  <c r="M507" i="11" l="1"/>
  <c r="U507" i="11" s="1"/>
  <c r="V507" i="11" l="1"/>
  <c r="T508" i="11" s="1"/>
  <c r="Q508" i="11" s="1"/>
  <c r="S508" i="11"/>
  <c r="N507" i="11" l="1"/>
  <c r="O507" i="11" s="1"/>
  <c r="K508" i="11"/>
  <c r="P508" i="11"/>
  <c r="H508" i="11" s="1"/>
  <c r="R508" i="11" l="1"/>
  <c r="I508" i="11"/>
  <c r="J508" i="11" s="1"/>
  <c r="L508" i="11" s="1"/>
  <c r="M508" i="11" a="1"/>
  <c r="M508" i="11" l="1"/>
  <c r="V508" i="11" s="1"/>
  <c r="T509" i="11" s="1"/>
  <c r="U508" i="11"/>
  <c r="N508" i="11" l="1"/>
  <c r="O508" i="11" s="1"/>
  <c r="S509" i="11"/>
  <c r="Q509" i="11"/>
  <c r="K509" i="11" l="1"/>
  <c r="P509" i="11"/>
  <c r="H509" i="11" s="1"/>
  <c r="I509" i="11" l="1"/>
  <c r="J509" i="11" s="1"/>
  <c r="L509" i="11" s="1"/>
  <c r="R509" i="11"/>
  <c r="M509" i="11" a="1"/>
  <c r="M509" i="11" l="1"/>
  <c r="U509" i="11"/>
  <c r="V509" i="11"/>
  <c r="T510" i="11" s="1"/>
  <c r="N509" i="11" l="1"/>
  <c r="O509" i="11" s="1"/>
  <c r="S510" i="11"/>
  <c r="Q510" i="11"/>
  <c r="K510" i="11" l="1"/>
  <c r="P510" i="11"/>
  <c r="H510" i="11" s="1"/>
  <c r="R510" i="11" l="1"/>
  <c r="I510" i="11"/>
  <c r="J510" i="11" s="1"/>
  <c r="L510" i="11" s="1"/>
  <c r="M510" i="11" a="1"/>
  <c r="M510" i="11" l="1"/>
  <c r="V510" i="11" s="1"/>
  <c r="T511" i="11" s="1"/>
  <c r="U510" i="11"/>
  <c r="N510" i="11" l="1"/>
  <c r="O510" i="11" s="1"/>
  <c r="S511" i="11"/>
  <c r="Q511" i="11"/>
  <c r="K511" i="11" l="1"/>
  <c r="P511" i="11"/>
  <c r="H511" i="11" s="1"/>
  <c r="I511" i="11" l="1"/>
  <c r="J511" i="11" s="1"/>
  <c r="L511" i="11" s="1"/>
  <c r="R511" i="11"/>
  <c r="M511" i="11" a="1"/>
  <c r="M511" i="11" l="1"/>
  <c r="V511" i="11" s="1"/>
  <c r="T512" i="11" s="1"/>
  <c r="U511" i="11" l="1"/>
  <c r="N511" i="11" s="1"/>
  <c r="O511" i="11" s="1"/>
  <c r="Q512" i="11"/>
  <c r="S512" i="11" l="1"/>
  <c r="K512" i="11" s="1"/>
  <c r="P512" i="11" l="1"/>
  <c r="H512" i="11" s="1"/>
  <c r="I512" i="11"/>
  <c r="J512" i="11" s="1"/>
  <c r="L512" i="11" s="1"/>
  <c r="M512" i="11" a="1"/>
  <c r="R512" i="11" l="1"/>
  <c r="M512" i="11"/>
  <c r="V512" i="11" l="1"/>
  <c r="T513" i="11" s="1"/>
  <c r="U512" i="11"/>
  <c r="S513" i="11" s="1"/>
  <c r="Q513" i="11"/>
  <c r="N512" i="11" l="1"/>
  <c r="O512" i="11" s="1"/>
  <c r="K513" i="11"/>
  <c r="P513" i="11"/>
  <c r="H513" i="11" s="1"/>
  <c r="I513" i="11" l="1"/>
  <c r="J513" i="11" s="1"/>
  <c r="L513" i="11" s="1"/>
  <c r="R513" i="11"/>
  <c r="M513" i="11" a="1"/>
  <c r="M513" i="11" l="1"/>
  <c r="U513" i="11"/>
  <c r="V513" i="11"/>
  <c r="T514" i="11" s="1"/>
  <c r="Q514" i="11" l="1"/>
  <c r="N513" i="11"/>
  <c r="O513" i="11" s="1"/>
  <c r="S514" i="11"/>
  <c r="K514" i="11" l="1"/>
  <c r="P514" i="11"/>
  <c r="H514" i="11" s="1"/>
  <c r="I514" i="11" l="1"/>
  <c r="J514" i="11" s="1"/>
  <c r="L514" i="11" s="1"/>
  <c r="R514" i="11"/>
  <c r="M514" i="11" a="1"/>
  <c r="M514" i="11" l="1"/>
  <c r="U514" i="11" s="1"/>
  <c r="V514" i="11" l="1"/>
  <c r="T515" i="11" s="1"/>
  <c r="S515" i="11"/>
  <c r="Q515" i="11"/>
  <c r="N514" i="11" l="1"/>
  <c r="O514" i="11" s="1"/>
  <c r="K515" i="11"/>
  <c r="P515" i="11"/>
  <c r="H515" i="11" s="1"/>
  <c r="I515" i="11" l="1"/>
  <c r="J515" i="11" s="1"/>
  <c r="L515" i="11" s="1"/>
  <c r="R515" i="11"/>
  <c r="M515" i="11" a="1"/>
  <c r="M515" i="11" l="1"/>
  <c r="U515" i="11" s="1"/>
  <c r="V515" i="11"/>
  <c r="T516" i="11" s="1"/>
  <c r="Q516" i="11" l="1"/>
  <c r="N515" i="11"/>
  <c r="O515" i="11" s="1"/>
  <c r="S516" i="11"/>
  <c r="K516" i="11" l="1"/>
  <c r="P516" i="11"/>
  <c r="H516" i="11" s="1"/>
  <c r="I516" i="11" l="1"/>
  <c r="J516" i="11" s="1"/>
  <c r="L516" i="11" s="1"/>
  <c r="R516" i="11"/>
  <c r="M516" i="11" a="1"/>
  <c r="M516" i="11" l="1"/>
  <c r="V516" i="11" s="1"/>
  <c r="T517" i="11" s="1"/>
  <c r="U516" i="11"/>
  <c r="Q517" i="11" l="1"/>
  <c r="N516" i="11"/>
  <c r="O516" i="11" s="1"/>
  <c r="S517" i="11"/>
  <c r="K517" i="11" l="1"/>
  <c r="P517" i="11"/>
  <c r="H517" i="11" s="1"/>
  <c r="I517" i="11" l="1"/>
  <c r="J517" i="11" s="1"/>
  <c r="L517" i="11" s="1"/>
  <c r="R517" i="11"/>
  <c r="M517" i="11" a="1"/>
  <c r="M517" i="11" l="1"/>
  <c r="U517" i="11" s="1"/>
  <c r="V517" i="11" l="1"/>
  <c r="T518" i="11" s="1"/>
  <c r="Q518" i="11" s="1"/>
  <c r="S518" i="11"/>
  <c r="N517" i="11" l="1"/>
  <c r="O517" i="11" s="1"/>
  <c r="K518" i="11"/>
  <c r="P518" i="11"/>
  <c r="H518" i="11" s="1"/>
  <c r="I518" i="11" l="1"/>
  <c r="J518" i="11" s="1"/>
  <c r="L518" i="11" s="1"/>
  <c r="R518" i="11"/>
  <c r="M518" i="11" a="1"/>
  <c r="M518" i="11" l="1"/>
  <c r="V518" i="11" s="1"/>
  <c r="T519" i="11" s="1"/>
  <c r="U518" i="11" l="1"/>
  <c r="N518" i="11" s="1"/>
  <c r="O518" i="11" s="1"/>
  <c r="Q519" i="11"/>
  <c r="S519" i="11" l="1"/>
  <c r="K519" i="11" s="1"/>
  <c r="P519" i="11" l="1"/>
  <c r="H519" i="11" s="1"/>
  <c r="I519" i="11" l="1"/>
  <c r="J519" i="11" s="1"/>
  <c r="L519" i="11" s="1"/>
  <c r="R519" i="11"/>
  <c r="M519" i="11" a="1"/>
  <c r="M519" i="11" l="1"/>
  <c r="V519" i="11" s="1"/>
  <c r="T520" i="11" s="1"/>
  <c r="Q520" i="11" s="1"/>
  <c r="U519" i="11"/>
  <c r="N519" i="11" s="1"/>
  <c r="O519" i="11" s="1"/>
  <c r="S520" i="11" l="1"/>
  <c r="K520" i="11" s="1"/>
  <c r="P520" i="11" l="1"/>
  <c r="H520" i="11" s="1"/>
  <c r="R520" i="11"/>
  <c r="I520" i="11"/>
  <c r="J520" i="11" s="1"/>
  <c r="L520" i="11" s="1"/>
  <c r="M520" i="11" a="1"/>
  <c r="M520" i="11" l="1"/>
  <c r="U520" i="11" s="1"/>
  <c r="V520" i="11" l="1"/>
  <c r="T521" i="11" s="1"/>
  <c r="Q521" i="11" s="1"/>
  <c r="S521" i="11"/>
  <c r="N520" i="11" l="1"/>
  <c r="O520" i="11" s="1"/>
  <c r="K521" i="11"/>
  <c r="P521" i="11"/>
  <c r="H521" i="11" s="1"/>
  <c r="I521" i="11" l="1"/>
  <c r="J521" i="11" s="1"/>
  <c r="L521" i="11" s="1"/>
  <c r="R521" i="11"/>
  <c r="M521" i="11" a="1"/>
  <c r="M521" i="11" l="1"/>
  <c r="V521" i="11" s="1"/>
  <c r="T522" i="11" s="1"/>
  <c r="U521" i="11" l="1"/>
  <c r="N521" i="11" s="1"/>
  <c r="O521" i="11" s="1"/>
  <c r="Q522" i="11"/>
  <c r="S522" i="11" l="1"/>
  <c r="K522" i="11" s="1"/>
  <c r="P522" i="11" l="1"/>
  <c r="H522" i="11" s="1"/>
  <c r="I522" i="11"/>
  <c r="J522" i="11" s="1"/>
  <c r="L522" i="11" s="1"/>
  <c r="R522" i="11"/>
  <c r="M522" i="11" a="1"/>
  <c r="M522" i="11" l="1"/>
  <c r="V522" i="11" s="1"/>
  <c r="T523" i="11" s="1"/>
  <c r="U522" i="11" l="1"/>
  <c r="N522" i="11" s="1"/>
  <c r="O522" i="11" s="1"/>
  <c r="Q523" i="11"/>
  <c r="S523" i="11" l="1"/>
  <c r="K523" i="11"/>
  <c r="P523" i="11"/>
  <c r="H523" i="11" s="1"/>
  <c r="I523" i="11" l="1"/>
  <c r="J523" i="11" s="1"/>
  <c r="L523" i="11" s="1"/>
  <c r="R523" i="11"/>
  <c r="M523" i="11" a="1"/>
  <c r="M523" i="11" l="1"/>
  <c r="U523" i="11" s="1"/>
  <c r="V523" i="11" l="1"/>
  <c r="T524" i="11" s="1"/>
  <c r="Q524" i="11" s="1"/>
  <c r="S524" i="11"/>
  <c r="N523" i="11" l="1"/>
  <c r="O523" i="11" s="1"/>
  <c r="K524" i="11"/>
  <c r="P524" i="11"/>
  <c r="H524" i="11" s="1"/>
  <c r="I524" i="11" l="1"/>
  <c r="J524" i="11" s="1"/>
  <c r="L524" i="11" s="1"/>
  <c r="R524" i="11"/>
  <c r="M524" i="11" a="1"/>
  <c r="M524" i="11" l="1"/>
  <c r="V524" i="11" s="1"/>
  <c r="T525" i="11" s="1"/>
  <c r="U524" i="11"/>
  <c r="N524" i="11" l="1"/>
  <c r="O524" i="11" s="1"/>
  <c r="S525" i="11"/>
  <c r="Q525" i="11"/>
  <c r="K525" i="11" l="1"/>
  <c r="P525" i="11"/>
  <c r="H525" i="11" s="1"/>
  <c r="R525" i="11" l="1"/>
  <c r="I525" i="11"/>
  <c r="J525" i="11" s="1"/>
  <c r="L525" i="11" s="1"/>
  <c r="M525" i="11" a="1"/>
  <c r="M525" i="11" l="1"/>
  <c r="U525" i="11" s="1"/>
  <c r="V525" i="11" l="1"/>
  <c r="T526" i="11" s="1"/>
  <c r="Q526" i="11" s="1"/>
  <c r="S526" i="11"/>
  <c r="N525" i="11" l="1"/>
  <c r="O525" i="11" s="1"/>
  <c r="K526" i="11"/>
  <c r="P526" i="11"/>
  <c r="H526" i="11" s="1"/>
  <c r="R526" i="11" l="1"/>
  <c r="I526" i="11"/>
  <c r="J526" i="11" s="1"/>
  <c r="L526" i="11" s="1"/>
  <c r="M526" i="11" a="1"/>
  <c r="M526" i="11" l="1"/>
  <c r="U526" i="11" s="1"/>
  <c r="V526" i="11" l="1"/>
  <c r="T527" i="11" s="1"/>
  <c r="Q527" i="11" s="1"/>
  <c r="S527" i="11"/>
  <c r="N526" i="11" l="1"/>
  <c r="O526" i="11" s="1"/>
  <c r="K527" i="11"/>
  <c r="P527" i="11"/>
  <c r="H527" i="11" s="1"/>
  <c r="R527" i="11" l="1"/>
  <c r="I527" i="11"/>
  <c r="J527" i="11" s="1"/>
  <c r="L527" i="11" s="1"/>
  <c r="M527" i="11" a="1"/>
  <c r="M527" i="11" l="1"/>
  <c r="V527" i="11" s="1"/>
  <c r="T528" i="11" s="1"/>
  <c r="U527" i="11"/>
  <c r="N527" i="11" l="1"/>
  <c r="O527" i="11" s="1"/>
  <c r="S528" i="11"/>
  <c r="Q528" i="11"/>
  <c r="K528" i="11" l="1"/>
  <c r="P528" i="11"/>
  <c r="H528" i="11" s="1"/>
  <c r="I528" i="11" l="1"/>
  <c r="J528" i="11" s="1"/>
  <c r="L528" i="11" s="1"/>
  <c r="R528" i="11"/>
  <c r="M528" i="11" a="1"/>
  <c r="M528" i="11" l="1"/>
  <c r="U528" i="11"/>
  <c r="V528" i="11"/>
  <c r="T529" i="11" s="1"/>
  <c r="Q529" i="11" l="1"/>
  <c r="N528" i="11"/>
  <c r="O528" i="11" s="1"/>
  <c r="S529" i="11"/>
  <c r="K529" i="11" l="1"/>
  <c r="P529" i="11"/>
  <c r="H529" i="11" s="1"/>
  <c r="I529" i="11" l="1"/>
  <c r="J529" i="11" s="1"/>
  <c r="L529" i="11" s="1"/>
  <c r="R529" i="11"/>
  <c r="M529" i="11" a="1"/>
  <c r="M529" i="11" l="1"/>
  <c r="V529" i="11" s="1"/>
  <c r="T530" i="11" s="1"/>
  <c r="U529" i="11" l="1"/>
  <c r="N529" i="11" s="1"/>
  <c r="O529" i="11" s="1"/>
  <c r="Q530" i="11"/>
  <c r="S530" i="11" l="1"/>
  <c r="P530" i="11" s="1"/>
  <c r="H530" i="11" s="1"/>
  <c r="K530" i="11" l="1"/>
  <c r="R530" i="11"/>
  <c r="I530" i="11"/>
  <c r="J530" i="11" s="1"/>
  <c r="L530" i="11" s="1"/>
  <c r="M530" i="11" a="1"/>
  <c r="M530" i="11" l="1"/>
  <c r="U530" i="11" s="1"/>
  <c r="V530" i="11" l="1"/>
  <c r="T531" i="11" s="1"/>
  <c r="Q531" i="11" s="1"/>
  <c r="S531" i="11"/>
  <c r="N530" i="11" l="1"/>
  <c r="O530" i="11" s="1"/>
  <c r="K531" i="11"/>
  <c r="P531" i="11"/>
  <c r="H531" i="11" s="1"/>
  <c r="R531" i="11" l="1"/>
  <c r="I531" i="11"/>
  <c r="J531" i="11" s="1"/>
  <c r="L531" i="11" s="1"/>
  <c r="M531" i="11" a="1"/>
  <c r="M531" i="11" l="1"/>
  <c r="V531" i="11" s="1"/>
  <c r="T532" i="11" s="1"/>
  <c r="U531" i="11"/>
  <c r="N531" i="11" l="1"/>
  <c r="O531" i="11" s="1"/>
  <c r="S532" i="11"/>
  <c r="Q532" i="11"/>
  <c r="K532" i="11" l="1"/>
  <c r="P532" i="11"/>
  <c r="H532" i="11" s="1"/>
  <c r="R532" i="11" l="1"/>
  <c r="I532" i="11"/>
  <c r="J532" i="11" s="1"/>
  <c r="L532" i="11" s="1"/>
  <c r="M532" i="11" a="1"/>
  <c r="M532" i="11" l="1"/>
  <c r="U532" i="11" s="1"/>
  <c r="V532" i="11" l="1"/>
  <c r="T533" i="11" s="1"/>
  <c r="Q533" i="11" s="1"/>
  <c r="S533" i="11"/>
  <c r="N532" i="11" l="1"/>
  <c r="O532" i="11" s="1"/>
  <c r="K533" i="11"/>
  <c r="P533" i="11"/>
  <c r="H533" i="11" s="1"/>
  <c r="I533" i="11" l="1"/>
  <c r="J533" i="11" s="1"/>
  <c r="L533" i="11" s="1"/>
  <c r="R533" i="11"/>
  <c r="M533" i="11" a="1"/>
  <c r="M533" i="11" l="1"/>
  <c r="V533" i="11" s="1"/>
  <c r="T534" i="11" s="1"/>
  <c r="U533" i="11" l="1"/>
  <c r="N533" i="11" s="1"/>
  <c r="O533" i="11" s="1"/>
  <c r="Q534" i="11"/>
  <c r="S534" i="11" l="1"/>
  <c r="K534" i="11" s="1"/>
  <c r="P534" i="11"/>
  <c r="H534" i="11" s="1"/>
  <c r="I534" i="11" l="1"/>
  <c r="J534" i="11" s="1"/>
  <c r="L534" i="11" s="1"/>
  <c r="R534" i="11"/>
  <c r="M534" i="11" a="1"/>
  <c r="M534" i="11" l="1"/>
  <c r="V534" i="11" s="1"/>
  <c r="T535" i="11" s="1"/>
  <c r="U534" i="11" l="1"/>
  <c r="N534" i="11" s="1"/>
  <c r="O534" i="11" s="1"/>
  <c r="Q535" i="11"/>
  <c r="S535" i="11" l="1"/>
  <c r="K535" i="11" s="1"/>
  <c r="P535" i="11" l="1"/>
  <c r="H535" i="11" s="1"/>
  <c r="I535" i="11"/>
  <c r="J535" i="11" s="1"/>
  <c r="L535" i="11" s="1"/>
  <c r="M535" i="11" a="1"/>
  <c r="R535" i="11" l="1"/>
  <c r="M535" i="11"/>
  <c r="U535" i="11" l="1"/>
  <c r="V535" i="11"/>
  <c r="T536" i="11" s="1"/>
  <c r="Q536" i="11" s="1"/>
  <c r="S536" i="11"/>
  <c r="N535" i="11" l="1"/>
  <c r="O535" i="11" s="1"/>
  <c r="K536" i="11"/>
  <c r="P536" i="11"/>
  <c r="H536" i="11" s="1"/>
  <c r="R536" i="11" l="1"/>
  <c r="I536" i="11"/>
  <c r="J536" i="11" s="1"/>
  <c r="L536" i="11" s="1"/>
  <c r="M536" i="11" a="1"/>
  <c r="M536" i="11" l="1"/>
  <c r="V536" i="11" s="1"/>
  <c r="T537" i="11" s="1"/>
  <c r="U536" i="11" l="1"/>
  <c r="N536" i="11" s="1"/>
  <c r="O536" i="11" s="1"/>
  <c r="Q537" i="11"/>
  <c r="S537" i="11" l="1"/>
  <c r="K537" i="11"/>
  <c r="P537" i="11"/>
  <c r="H537" i="11" s="1"/>
  <c r="I537" i="11" l="1"/>
  <c r="J537" i="11" s="1"/>
  <c r="L537" i="11" s="1"/>
  <c r="R537" i="11"/>
  <c r="M537" i="11" a="1"/>
  <c r="M537" i="11" l="1"/>
  <c r="V537" i="11" s="1"/>
  <c r="T538" i="11" s="1"/>
  <c r="U537" i="11" l="1"/>
  <c r="N537" i="11" s="1"/>
  <c r="O537" i="11" s="1"/>
  <c r="Q538" i="11"/>
  <c r="S538" i="11" l="1"/>
  <c r="K538" i="11"/>
  <c r="P538" i="11"/>
  <c r="H538" i="11" s="1"/>
  <c r="R538" i="11" l="1"/>
  <c r="I538" i="11"/>
  <c r="J538" i="11" s="1"/>
  <c r="L538" i="11" s="1"/>
  <c r="M538" i="11" a="1"/>
  <c r="M538" i="11" l="1"/>
  <c r="V538" i="11" s="1"/>
  <c r="T539" i="11" s="1"/>
  <c r="U538" i="11"/>
  <c r="N538" i="11" l="1"/>
  <c r="O538" i="11" s="1"/>
  <c r="S539" i="11"/>
  <c r="Q539" i="11"/>
  <c r="K539" i="11" l="1"/>
  <c r="P539" i="11"/>
  <c r="H539" i="11" s="1"/>
  <c r="I539" i="11" l="1"/>
  <c r="J539" i="11" s="1"/>
  <c r="L539" i="11" s="1"/>
  <c r="R539" i="11"/>
  <c r="M539" i="11" a="1"/>
  <c r="M539" i="11" l="1"/>
  <c r="V539" i="11" s="1"/>
  <c r="T540" i="11" s="1"/>
  <c r="U539" i="11" l="1"/>
  <c r="N539" i="11" s="1"/>
  <c r="O539" i="11" s="1"/>
  <c r="Q540" i="11"/>
  <c r="S540" i="11" l="1"/>
  <c r="P540" i="11" s="1"/>
  <c r="H540" i="11" s="1"/>
  <c r="K540" i="11"/>
  <c r="R540" i="11" l="1"/>
  <c r="I540" i="11"/>
  <c r="J540" i="11" s="1"/>
  <c r="L540" i="11" s="1"/>
  <c r="M540" i="11" a="1"/>
  <c r="M540" i="11" l="1"/>
  <c r="U540" i="11" s="1"/>
  <c r="V540" i="11"/>
  <c r="T541" i="11" s="1"/>
  <c r="Q541" i="11" l="1"/>
  <c r="N540" i="11"/>
  <c r="O540" i="11" s="1"/>
  <c r="S541" i="11"/>
  <c r="K541" i="11" l="1"/>
  <c r="P541" i="11"/>
  <c r="H541" i="11" s="1"/>
  <c r="I541" i="11" l="1"/>
  <c r="J541" i="11" s="1"/>
  <c r="L541" i="11" s="1"/>
  <c r="R541" i="11"/>
  <c r="M541" i="11" a="1"/>
  <c r="M541" i="11" l="1"/>
  <c r="U541" i="11" s="1"/>
  <c r="V541" i="11"/>
  <c r="T542" i="11" s="1"/>
  <c r="N541" i="11" l="1"/>
  <c r="O541" i="11" s="1"/>
  <c r="S542" i="11"/>
  <c r="Q542" i="11"/>
  <c r="K542" i="11" l="1"/>
  <c r="P542" i="11"/>
  <c r="H542" i="11" s="1"/>
  <c r="R542" i="11" l="1"/>
  <c r="I542" i="11"/>
  <c r="J542" i="11" s="1"/>
  <c r="L542" i="11" s="1"/>
  <c r="M542" i="11" a="1"/>
  <c r="M542" i="11" l="1"/>
  <c r="V542" i="11" s="1"/>
  <c r="T543" i="11" s="1"/>
  <c r="U542" i="11" l="1"/>
  <c r="N542" i="11" s="1"/>
  <c r="O542" i="11" s="1"/>
  <c r="Q543" i="11"/>
  <c r="S543" i="11" l="1"/>
  <c r="K543" i="11"/>
  <c r="P543" i="11"/>
  <c r="H543" i="11" s="1"/>
  <c r="R543" i="11" l="1"/>
  <c r="I543" i="11"/>
  <c r="J543" i="11" s="1"/>
  <c r="L543" i="11" s="1"/>
  <c r="M543" i="11" a="1"/>
  <c r="M543" i="11" l="1"/>
  <c r="U543" i="11"/>
  <c r="V543" i="11"/>
  <c r="T544" i="11" s="1"/>
  <c r="Q544" i="11" l="1"/>
  <c r="N543" i="11"/>
  <c r="O543" i="11" s="1"/>
  <c r="S544" i="11"/>
  <c r="K544" i="11" l="1"/>
  <c r="P544" i="11"/>
  <c r="H544" i="11" s="1"/>
  <c r="I544" i="11" l="1"/>
  <c r="J544" i="11" s="1"/>
  <c r="L544" i="11" s="1"/>
  <c r="R544" i="11"/>
  <c r="M544" i="11" a="1"/>
  <c r="M544" i="11" l="1"/>
  <c r="V544" i="11" s="1"/>
  <c r="T545" i="11" s="1"/>
  <c r="U544" i="11" l="1"/>
  <c r="N544" i="11" s="1"/>
  <c r="O544" i="11" s="1"/>
  <c r="Q545" i="11"/>
  <c r="S545" i="11" l="1"/>
  <c r="K545" i="11" s="1"/>
  <c r="P545" i="11" l="1"/>
  <c r="H545" i="11" s="1"/>
  <c r="R545" i="11" l="1"/>
  <c r="I545" i="11"/>
  <c r="J545" i="11" s="1"/>
  <c r="L545" i="11" s="1"/>
  <c r="M545" i="11" a="1"/>
  <c r="M545" i="11" l="1"/>
  <c r="V545" i="11" l="1"/>
  <c r="T546" i="11" s="1"/>
  <c r="Q546" i="11" s="1"/>
  <c r="U545" i="11"/>
  <c r="N545" i="11" l="1"/>
  <c r="O545" i="11" s="1"/>
  <c r="S546" i="11"/>
  <c r="P546" i="11" l="1"/>
  <c r="K546" i="11"/>
  <c r="H546" i="11" l="1"/>
  <c r="R546" i="11"/>
  <c r="I546" i="11"/>
  <c r="J546" i="11" s="1"/>
  <c r="L546" i="11" s="1"/>
  <c r="M546" i="11" a="1"/>
  <c r="M546" i="11" l="1"/>
  <c r="U546" i="11" s="1"/>
  <c r="V546" i="11"/>
  <c r="T547" i="11" s="1"/>
  <c r="Q547" i="11" s="1"/>
  <c r="N546" i="11" l="1"/>
  <c r="O546" i="11" s="1"/>
  <c r="S547" i="11"/>
  <c r="K547" i="11" l="1"/>
  <c r="P547" i="11"/>
  <c r="H547" i="11" l="1"/>
  <c r="I547" i="11"/>
  <c r="J547" i="11" s="1"/>
  <c r="L547" i="11" s="1"/>
  <c r="R547" i="11"/>
  <c r="M547" i="11" a="1"/>
  <c r="M547" i="11" l="1"/>
  <c r="U547" i="11" s="1"/>
  <c r="S548" i="11" s="1"/>
  <c r="K548" i="11" s="1"/>
  <c r="V547" i="11"/>
  <c r="T548" i="11" s="1"/>
  <c r="Q548" i="11" s="1"/>
  <c r="P548" i="11"/>
  <c r="H548" i="11" s="1"/>
  <c r="N547" i="11" l="1"/>
  <c r="O547" i="11" s="1"/>
  <c r="I548" i="11"/>
  <c r="J548" i="11" s="1"/>
  <c r="L548" i="11" s="1"/>
  <c r="R548" i="11"/>
  <c r="M548" i="11" a="1"/>
  <c r="M548" i="11" l="1"/>
  <c r="U548" i="11" s="1"/>
  <c r="V548" i="11" l="1"/>
  <c r="T549" i="11" s="1"/>
  <c r="Q549" i="11" s="1"/>
  <c r="S549" i="11"/>
  <c r="N548" i="11" l="1"/>
  <c r="O548" i="11" s="1"/>
  <c r="K549" i="11"/>
  <c r="P549" i="11"/>
  <c r="H549" i="11" s="1"/>
  <c r="I549" i="11" l="1"/>
  <c r="J549" i="11" s="1"/>
  <c r="L549" i="11" s="1"/>
  <c r="R549" i="11"/>
  <c r="M549" i="11" a="1"/>
  <c r="M549" i="11" l="1"/>
  <c r="V549" i="11" s="1"/>
  <c r="T550" i="11" s="1"/>
  <c r="U549" i="11"/>
  <c r="Q550" i="11" l="1"/>
  <c r="N549" i="11"/>
  <c r="O549" i="11" s="1"/>
  <c r="S550" i="11"/>
  <c r="K550" i="11" l="1"/>
  <c r="P550" i="11"/>
  <c r="H550" i="11" s="1"/>
  <c r="I550" i="11" l="1"/>
  <c r="J550" i="11" s="1"/>
  <c r="L550" i="11" s="1"/>
  <c r="R550" i="11"/>
  <c r="M550" i="11" a="1"/>
  <c r="M550" i="11" l="1"/>
  <c r="U550" i="11" s="1"/>
  <c r="V550" i="11"/>
  <c r="T551" i="11" s="1"/>
  <c r="N550" i="11" l="1"/>
  <c r="O550" i="11" s="1"/>
  <c r="S551" i="11"/>
  <c r="Q551" i="11"/>
  <c r="K551" i="11" l="1"/>
  <c r="P551" i="11"/>
  <c r="H551" i="11" s="1"/>
  <c r="I551" i="11" l="1"/>
  <c r="J551" i="11" s="1"/>
  <c r="L551" i="11" s="1"/>
  <c r="R551" i="11"/>
  <c r="M551" i="11" a="1"/>
  <c r="M551" i="11" l="1"/>
  <c r="V551" i="11"/>
  <c r="T552" i="11" s="1"/>
  <c r="U551" i="11"/>
  <c r="N551" i="11" l="1"/>
  <c r="O551" i="11" s="1"/>
  <c r="S552" i="11"/>
  <c r="Q552" i="11"/>
  <c r="K552" i="11" l="1"/>
  <c r="P552" i="11"/>
  <c r="H552" i="11" s="1"/>
  <c r="I552" i="11" l="1"/>
  <c r="J552" i="11" s="1"/>
  <c r="L552" i="11" s="1"/>
  <c r="R552" i="11"/>
  <c r="M552" i="11" a="1"/>
  <c r="M552" i="11" l="1"/>
  <c r="V552" i="11" s="1"/>
  <c r="T553" i="11" s="1"/>
  <c r="U552" i="11"/>
  <c r="Q553" i="11" l="1"/>
  <c r="N552" i="11"/>
  <c r="O552" i="11" s="1"/>
  <c r="S553" i="11"/>
  <c r="K553" i="11" l="1"/>
  <c r="P553" i="11"/>
  <c r="H553" i="11" s="1"/>
  <c r="R553" i="11" l="1"/>
  <c r="I553" i="11"/>
  <c r="J553" i="11" s="1"/>
  <c r="L553" i="11" s="1"/>
  <c r="M553" i="11" a="1"/>
  <c r="M553" i="11" l="1"/>
  <c r="U553" i="11" s="1"/>
  <c r="V553" i="11" l="1"/>
  <c r="T554" i="11" s="1"/>
  <c r="Q554" i="11" s="1"/>
  <c r="S554" i="11"/>
  <c r="N553" i="11" l="1"/>
  <c r="O553" i="11" s="1"/>
  <c r="K554" i="11"/>
  <c r="P554" i="11"/>
  <c r="H554" i="11" s="1"/>
  <c r="I554" i="11" l="1"/>
  <c r="J554" i="11" s="1"/>
  <c r="L554" i="11" s="1"/>
  <c r="R554" i="11"/>
  <c r="M554" i="11" a="1"/>
  <c r="M554" i="11" l="1"/>
  <c r="U554" i="11"/>
  <c r="V554" i="11"/>
  <c r="T555" i="11" s="1"/>
  <c r="Q555" i="11" l="1"/>
  <c r="N554" i="11"/>
  <c r="O554" i="11" s="1"/>
  <c r="S555" i="11"/>
  <c r="K555" i="11" l="1"/>
  <c r="P555" i="11"/>
  <c r="H555" i="11" s="1"/>
  <c r="I555" i="11" l="1"/>
  <c r="J555" i="11" s="1"/>
  <c r="L555" i="11" s="1"/>
  <c r="R555" i="11"/>
  <c r="M555" i="11" a="1"/>
  <c r="M555" i="11" l="1"/>
  <c r="U555" i="11"/>
  <c r="V555" i="11"/>
  <c r="T556" i="11" s="1"/>
  <c r="Q556" i="11" l="1"/>
  <c r="N555" i="11"/>
  <c r="O555" i="11" s="1"/>
  <c r="S556" i="11"/>
  <c r="K556" i="11" l="1"/>
  <c r="P556" i="11"/>
  <c r="H556" i="11" s="1"/>
  <c r="R556" i="11" l="1"/>
  <c r="I556" i="11"/>
  <c r="J556" i="11" s="1"/>
  <c r="L556" i="11" s="1"/>
  <c r="M556" i="11" a="1"/>
  <c r="M556" i="11" l="1"/>
  <c r="U556" i="11"/>
  <c r="V556" i="11"/>
  <c r="T557" i="11" s="1"/>
  <c r="Q557" i="11" l="1"/>
  <c r="N556" i="11"/>
  <c r="O556" i="11" s="1"/>
  <c r="S557" i="11"/>
  <c r="K557" i="11" l="1"/>
  <c r="P557" i="11"/>
  <c r="H557" i="11" s="1"/>
  <c r="R557" i="11" l="1"/>
  <c r="I557" i="11"/>
  <c r="J557" i="11" s="1"/>
  <c r="L557" i="11" s="1"/>
  <c r="M557" i="11" a="1"/>
  <c r="M557" i="11" l="1"/>
  <c r="V557" i="11" s="1"/>
  <c r="T558" i="11" s="1"/>
  <c r="U557" i="11"/>
  <c r="N557" i="11" l="1"/>
  <c r="O557" i="11" s="1"/>
  <c r="S558" i="11"/>
  <c r="Q558" i="11"/>
  <c r="K558" i="11" l="1"/>
  <c r="P558" i="11"/>
  <c r="H558" i="11" s="1"/>
  <c r="I558" i="11" l="1"/>
  <c r="J558" i="11" s="1"/>
  <c r="L558" i="11" s="1"/>
  <c r="R558" i="11"/>
  <c r="M558" i="11" a="1"/>
  <c r="M558" i="11" l="1"/>
  <c r="V558" i="11"/>
  <c r="T559" i="11" s="1"/>
  <c r="U558" i="11"/>
  <c r="N558" i="11" l="1"/>
  <c r="O558" i="11" s="1"/>
  <c r="S559" i="11"/>
  <c r="Q559" i="11"/>
  <c r="K559" i="11" l="1"/>
  <c r="P559" i="11"/>
  <c r="H559" i="11" s="1"/>
  <c r="R559" i="11" l="1"/>
  <c r="I559" i="11"/>
  <c r="J559" i="11" s="1"/>
  <c r="L559" i="11" s="1"/>
  <c r="M559" i="11" a="1"/>
  <c r="M559" i="11" l="1"/>
  <c r="V559" i="11" s="1"/>
  <c r="T560" i="11" s="1"/>
  <c r="U559" i="11"/>
  <c r="Q560" i="11" l="1"/>
  <c r="N559" i="11"/>
  <c r="O559" i="11" s="1"/>
  <c r="S560" i="11"/>
  <c r="K560" i="11" l="1"/>
  <c r="P560" i="11"/>
  <c r="H560" i="11" s="1"/>
  <c r="R560" i="11" l="1"/>
  <c r="I560" i="11"/>
  <c r="J560" i="11" s="1"/>
  <c r="L560" i="11" s="1"/>
  <c r="M560" i="11" a="1"/>
  <c r="M560" i="11" l="1"/>
  <c r="V560" i="11" s="1"/>
  <c r="T561" i="11" s="1"/>
  <c r="U560" i="11"/>
  <c r="N560" i="11" l="1"/>
  <c r="O560" i="11" s="1"/>
  <c r="S561" i="11"/>
  <c r="Q561" i="11"/>
  <c r="K561" i="11" l="1"/>
  <c r="P561" i="11"/>
  <c r="H561" i="11" s="1"/>
  <c r="I561" i="11" l="1"/>
  <c r="J561" i="11" s="1"/>
  <c r="L561" i="11" s="1"/>
  <c r="R561" i="11"/>
  <c r="M561" i="11" a="1"/>
  <c r="M561" i="11" l="1"/>
  <c r="U561" i="11" s="1"/>
  <c r="V561" i="11" l="1"/>
  <c r="T562" i="11" s="1"/>
  <c r="Q562" i="11" s="1"/>
  <c r="N561" i="11"/>
  <c r="O561" i="11" s="1"/>
  <c r="S562" i="11"/>
  <c r="K562" i="11" l="1"/>
  <c r="P562" i="11"/>
  <c r="H562" i="11" s="1"/>
  <c r="R562" i="11" l="1"/>
  <c r="I562" i="11"/>
  <c r="J562" i="11" s="1"/>
  <c r="L562" i="11" s="1"/>
  <c r="M562" i="11" a="1"/>
  <c r="M562" i="11" l="1"/>
  <c r="V562" i="11" s="1"/>
  <c r="T563" i="11" s="1"/>
  <c r="U562" i="11" l="1"/>
  <c r="N562" i="11" s="1"/>
  <c r="O562" i="11" s="1"/>
  <c r="Q563" i="11"/>
  <c r="S563" i="11" l="1"/>
  <c r="P563" i="11" s="1"/>
  <c r="H563" i="11" s="1"/>
  <c r="K563" i="11"/>
  <c r="R563" i="11" l="1"/>
  <c r="I563" i="11"/>
  <c r="J563" i="11" s="1"/>
  <c r="L563" i="11" s="1"/>
  <c r="M563" i="11" a="1"/>
  <c r="M563" i="11" l="1"/>
  <c r="V563" i="11" s="1"/>
  <c r="T564" i="11" s="1"/>
  <c r="U563" i="11" l="1"/>
  <c r="S564" i="11" s="1"/>
  <c r="Q564" i="11"/>
  <c r="N563" i="11" l="1"/>
  <c r="O563" i="11" s="1"/>
  <c r="K564" i="11"/>
  <c r="P564" i="11"/>
  <c r="H564" i="11" s="1"/>
  <c r="R564" i="11" l="1"/>
  <c r="I564" i="11"/>
  <c r="J564" i="11" s="1"/>
  <c r="L564" i="11" s="1"/>
  <c r="M564" i="11" a="1"/>
  <c r="M564" i="11" l="1"/>
  <c r="U564" i="11"/>
  <c r="V564" i="11"/>
  <c r="T565" i="11" s="1"/>
  <c r="Q565" i="11" l="1"/>
  <c r="N564" i="11"/>
  <c r="O564" i="11" s="1"/>
  <c r="S565" i="11"/>
  <c r="K565" i="11" l="1"/>
  <c r="P565" i="11"/>
  <c r="H565" i="11" s="1"/>
  <c r="R565" i="11" l="1"/>
  <c r="I565" i="11"/>
  <c r="J565" i="11" s="1"/>
  <c r="L565" i="11" s="1"/>
  <c r="M565" i="11" a="1"/>
  <c r="M565" i="11" l="1"/>
  <c r="U565" i="11" s="1"/>
  <c r="V565" i="11"/>
  <c r="T566" i="11" s="1"/>
  <c r="Q566" i="11" l="1"/>
  <c r="N565" i="11"/>
  <c r="O565" i="11" s="1"/>
  <c r="S566" i="11"/>
  <c r="K566" i="11" l="1"/>
  <c r="P566" i="11"/>
  <c r="H566" i="11" s="1"/>
  <c r="R566" i="11" l="1"/>
  <c r="I566" i="11"/>
  <c r="J566" i="11" s="1"/>
  <c r="L566" i="11" s="1"/>
  <c r="M566" i="11" a="1"/>
  <c r="M566" i="11" l="1"/>
  <c r="V566" i="11" s="1"/>
  <c r="T567" i="11" s="1"/>
  <c r="U566" i="11" l="1"/>
  <c r="N566" i="11" s="1"/>
  <c r="O566" i="11" s="1"/>
  <c r="Q567" i="11"/>
  <c r="S567" i="11" l="1"/>
  <c r="P567" i="11" s="1"/>
  <c r="H567" i="11" s="1"/>
  <c r="K567" i="11" l="1"/>
  <c r="I567" i="11"/>
  <c r="J567" i="11" s="1"/>
  <c r="L567" i="11" s="1"/>
  <c r="R567" i="11"/>
  <c r="M567" i="11" a="1"/>
  <c r="M567" i="11" l="1"/>
  <c r="V567" i="11" s="1"/>
  <c r="T568" i="11" s="1"/>
  <c r="U567" i="11"/>
  <c r="N567" i="11" l="1"/>
  <c r="O567" i="11" s="1"/>
  <c r="S568" i="11"/>
  <c r="Q568" i="11"/>
  <c r="K568" i="11" l="1"/>
  <c r="P568" i="11"/>
  <c r="H568" i="11" s="1"/>
  <c r="R568" i="11" l="1"/>
  <c r="I568" i="11"/>
  <c r="J568" i="11" s="1"/>
  <c r="L568" i="11" s="1"/>
  <c r="M568" i="11" a="1"/>
  <c r="M568" i="11" l="1"/>
  <c r="U568" i="11" s="1"/>
  <c r="V568" i="11"/>
  <c r="T569" i="11" s="1"/>
  <c r="Q569" i="11" l="1"/>
  <c r="N568" i="11"/>
  <c r="O568" i="11" s="1"/>
  <c r="S569" i="11"/>
  <c r="K569" i="11" l="1"/>
  <c r="P569" i="11"/>
  <c r="H569" i="11" s="1"/>
  <c r="R569" i="11" l="1"/>
  <c r="I569" i="11"/>
  <c r="J569" i="11" s="1"/>
  <c r="L569" i="11" s="1"/>
  <c r="M569" i="11" a="1"/>
  <c r="M569" i="11" l="1"/>
  <c r="V569" i="11"/>
  <c r="T570" i="11" s="1"/>
  <c r="U569" i="11"/>
  <c r="Q570" i="11" l="1"/>
  <c r="N569" i="11"/>
  <c r="O569" i="11" s="1"/>
  <c r="S570" i="11"/>
  <c r="K570" i="11" l="1"/>
  <c r="P570" i="11"/>
  <c r="H570" i="11" s="1"/>
  <c r="I570" i="11" l="1"/>
  <c r="J570" i="11" s="1"/>
  <c r="L570" i="11" s="1"/>
  <c r="R570" i="11"/>
  <c r="M570" i="11" a="1"/>
  <c r="M570" i="11" l="1"/>
  <c r="U570" i="11" s="1"/>
  <c r="V570" i="11" l="1"/>
  <c r="T571" i="11" s="1"/>
  <c r="Q571" i="11" s="1"/>
  <c r="S571" i="11"/>
  <c r="N570" i="11" l="1"/>
  <c r="O570" i="11" s="1"/>
  <c r="K571" i="11"/>
  <c r="P571" i="11"/>
  <c r="H571" i="11" s="1"/>
  <c r="R571" i="11" l="1"/>
  <c r="I571" i="11"/>
  <c r="J571" i="11" s="1"/>
  <c r="L571" i="11" s="1"/>
  <c r="M571" i="11" a="1"/>
  <c r="M571" i="11" l="1"/>
  <c r="U571" i="11" s="1"/>
  <c r="V571" i="11"/>
  <c r="T572" i="11" s="1"/>
  <c r="N571" i="11" l="1"/>
  <c r="O571" i="11" s="1"/>
  <c r="S572" i="11"/>
  <c r="Q572" i="11"/>
  <c r="K572" i="11" l="1"/>
  <c r="P572" i="11"/>
  <c r="H572" i="11" s="1"/>
  <c r="R572" i="11" l="1"/>
  <c r="I572" i="11"/>
  <c r="J572" i="11" s="1"/>
  <c r="L572" i="11" s="1"/>
  <c r="M572" i="11" a="1"/>
  <c r="M572" i="11" l="1"/>
  <c r="U572" i="11"/>
  <c r="V572" i="11"/>
  <c r="T573" i="11" s="1"/>
  <c r="Q573" i="11" l="1"/>
  <c r="N572" i="11"/>
  <c r="O572" i="11" s="1"/>
  <c r="S573" i="11"/>
  <c r="K573" i="11" l="1"/>
  <c r="P573" i="11"/>
  <c r="H573" i="11" s="1"/>
  <c r="R573" i="11" l="1"/>
  <c r="I573" i="11"/>
  <c r="J573" i="11" s="1"/>
  <c r="L573" i="11" s="1"/>
  <c r="M573" i="11" a="1"/>
  <c r="M573" i="11" l="1"/>
  <c r="U573" i="11"/>
  <c r="V573" i="11"/>
  <c r="T574" i="11" s="1"/>
  <c r="N573" i="11" l="1"/>
  <c r="O573" i="11" s="1"/>
  <c r="S574" i="11"/>
  <c r="Q574" i="11"/>
  <c r="K574" i="11" l="1"/>
  <c r="P574" i="11"/>
  <c r="H574" i="11" s="1"/>
  <c r="I574" i="11" l="1"/>
  <c r="J574" i="11" s="1"/>
  <c r="L574" i="11" s="1"/>
  <c r="R574" i="11"/>
  <c r="M574" i="11" a="1"/>
  <c r="M574" i="11" l="1"/>
  <c r="V574" i="11"/>
  <c r="T575" i="11" s="1"/>
  <c r="U574" i="11"/>
  <c r="N574" i="11" l="1"/>
  <c r="O574" i="11" s="1"/>
  <c r="S575" i="11"/>
  <c r="Q575" i="11"/>
  <c r="K575" i="11" l="1"/>
  <c r="P575" i="11"/>
  <c r="H575" i="11" s="1"/>
  <c r="I575" i="11" l="1"/>
  <c r="J575" i="11" s="1"/>
  <c r="L575" i="11" s="1"/>
  <c r="R575" i="11"/>
  <c r="M575" i="11" a="1"/>
  <c r="M575" i="11" l="1"/>
  <c r="U575" i="11"/>
  <c r="V575" i="11"/>
  <c r="T576" i="11" s="1"/>
  <c r="Q576" i="11" l="1"/>
  <c r="N575" i="11"/>
  <c r="O575" i="11" s="1"/>
  <c r="S576" i="11"/>
  <c r="K576" i="11" l="1"/>
  <c r="P576" i="11"/>
  <c r="H576" i="11" s="1"/>
  <c r="R576" i="11" l="1"/>
  <c r="I576" i="11"/>
  <c r="J576" i="11" s="1"/>
  <c r="L576" i="11" s="1"/>
  <c r="M576" i="11" a="1"/>
  <c r="M576" i="11" l="1"/>
  <c r="V576" i="11"/>
  <c r="T577" i="11" s="1"/>
  <c r="U576" i="11"/>
  <c r="N576" i="11" l="1"/>
  <c r="O576" i="11" s="1"/>
  <c r="S577" i="11"/>
  <c r="Q577" i="11"/>
  <c r="K577" i="11" l="1"/>
  <c r="P577" i="11"/>
  <c r="H577" i="11" s="1"/>
  <c r="I577" i="11" l="1"/>
  <c r="J577" i="11" s="1"/>
  <c r="L577" i="11" s="1"/>
  <c r="R577" i="11"/>
  <c r="M577" i="11" a="1"/>
  <c r="M577" i="11" l="1"/>
  <c r="U577" i="11" s="1"/>
  <c r="V577" i="11"/>
  <c r="T578" i="11" s="1"/>
  <c r="Q578" i="11" l="1"/>
  <c r="N577" i="11"/>
  <c r="O577" i="11" s="1"/>
  <c r="S578" i="11"/>
  <c r="K578" i="11" l="1"/>
  <c r="P578" i="11"/>
  <c r="H578" i="11" s="1"/>
  <c r="R578" i="11" l="1"/>
  <c r="I578" i="11"/>
  <c r="J578" i="11" s="1"/>
  <c r="L578" i="11" s="1"/>
  <c r="M578" i="11" a="1"/>
  <c r="M578" i="11" l="1"/>
  <c r="U578" i="11" s="1"/>
  <c r="V578" i="11"/>
  <c r="T579" i="11" s="1"/>
  <c r="Q579" i="11" l="1"/>
  <c r="N578" i="11"/>
  <c r="O578" i="11" s="1"/>
  <c r="S579" i="11"/>
  <c r="K579" i="11" l="1"/>
  <c r="P579" i="11"/>
  <c r="H579" i="11" s="1"/>
  <c r="I579" i="11" l="1"/>
  <c r="J579" i="11" s="1"/>
  <c r="L579" i="11" s="1"/>
  <c r="R579" i="11"/>
  <c r="M579" i="11" a="1"/>
  <c r="M579" i="11" l="1"/>
  <c r="V579" i="11"/>
  <c r="T580" i="11" s="1"/>
  <c r="U579" i="11"/>
  <c r="N579" i="11" l="1"/>
  <c r="O579" i="11" s="1"/>
  <c r="S580" i="11"/>
  <c r="Q580" i="11"/>
  <c r="K580" i="11" l="1"/>
  <c r="P580" i="11"/>
  <c r="H580" i="11" s="1"/>
  <c r="I580" i="11" l="1"/>
  <c r="J580" i="11" s="1"/>
  <c r="L580" i="11" s="1"/>
  <c r="R580" i="11"/>
  <c r="M580" i="11" a="1"/>
  <c r="M580" i="11" l="1"/>
  <c r="U580" i="11" s="1"/>
  <c r="V580" i="11" l="1"/>
  <c r="T581" i="11" s="1"/>
  <c r="Q581" i="11" s="1"/>
  <c r="S581" i="11"/>
  <c r="N580" i="11" l="1"/>
  <c r="O580" i="11" s="1"/>
  <c r="K581" i="11"/>
  <c r="P581" i="11"/>
  <c r="H581" i="11" s="1"/>
  <c r="R581" i="11" l="1"/>
  <c r="I581" i="11"/>
  <c r="J581" i="11" s="1"/>
  <c r="L581" i="11" s="1"/>
  <c r="M581" i="11" a="1"/>
  <c r="M581" i="11" l="1"/>
  <c r="V581" i="11" s="1"/>
  <c r="T582" i="11" s="1"/>
  <c r="U581" i="11" l="1"/>
  <c r="N581" i="11" s="1"/>
  <c r="O581" i="11" s="1"/>
  <c r="Q582" i="11"/>
  <c r="S582" i="11" l="1"/>
  <c r="K582" i="11" s="1"/>
  <c r="P582" i="11" l="1"/>
  <c r="H582" i="11" s="1"/>
  <c r="I582" i="11" l="1"/>
  <c r="J582" i="11" s="1"/>
  <c r="L582" i="11" s="1"/>
  <c r="R582" i="11"/>
  <c r="M582" i="11" a="1"/>
  <c r="M582" i="11" l="1"/>
  <c r="V582" i="11"/>
  <c r="T583" i="11" s="1"/>
  <c r="U582" i="11"/>
  <c r="N582" i="11" s="1"/>
  <c r="O582" i="11" s="1"/>
  <c r="Q583" i="11"/>
  <c r="S583" i="11" l="1"/>
  <c r="K583" i="11"/>
  <c r="P583" i="11"/>
  <c r="H583" i="11" s="1"/>
  <c r="R583" i="11" l="1"/>
  <c r="I583" i="11"/>
  <c r="J583" i="11" s="1"/>
  <c r="L583" i="11" s="1"/>
  <c r="M583" i="11" a="1"/>
  <c r="M583" i="11" l="1"/>
  <c r="V583" i="11"/>
  <c r="T584" i="11" s="1"/>
  <c r="U583" i="11"/>
  <c r="N583" i="11" l="1"/>
  <c r="O583" i="11" s="1"/>
  <c r="S584" i="11"/>
  <c r="Q584" i="11"/>
  <c r="K584" i="11" l="1"/>
  <c r="P584" i="11"/>
  <c r="H584" i="11" s="1"/>
  <c r="I584" i="11" l="1"/>
  <c r="J584" i="11" s="1"/>
  <c r="L584" i="11" s="1"/>
  <c r="R584" i="11"/>
  <c r="M584" i="11" a="1"/>
  <c r="M584" i="11" l="1"/>
  <c r="V584" i="11"/>
  <c r="T585" i="11" s="1"/>
  <c r="U584" i="11"/>
  <c r="N584" i="11" l="1"/>
  <c r="O584" i="11" s="1"/>
  <c r="S585" i="11"/>
  <c r="Q585" i="11"/>
  <c r="K585" i="11" l="1"/>
  <c r="P585" i="11"/>
  <c r="H585" i="11" s="1"/>
  <c r="R585" i="11" l="1"/>
  <c r="I585" i="11"/>
  <c r="J585" i="11" s="1"/>
  <c r="L585" i="11" s="1"/>
  <c r="M585" i="11" a="1"/>
  <c r="M585" i="11" l="1"/>
  <c r="U585" i="11" s="1"/>
  <c r="V585" i="11"/>
  <c r="T586" i="11" s="1"/>
  <c r="N585" i="11" l="1"/>
  <c r="O585" i="11" s="1"/>
  <c r="S586" i="11"/>
  <c r="Q586" i="11"/>
  <c r="K586" i="11" l="1"/>
  <c r="P586" i="11"/>
  <c r="H586" i="11" s="1"/>
  <c r="R586" i="11" l="1"/>
  <c r="I586" i="11"/>
  <c r="J586" i="11" s="1"/>
  <c r="L586" i="11" s="1"/>
  <c r="M586" i="11" a="1"/>
  <c r="M586" i="11" l="1"/>
  <c r="U586" i="11" s="1"/>
  <c r="V586" i="11" l="1"/>
  <c r="T587" i="11" s="1"/>
  <c r="Q587" i="11" s="1"/>
  <c r="S587" i="11"/>
  <c r="N586" i="11" l="1"/>
  <c r="O586" i="11" s="1"/>
  <c r="K587" i="11"/>
  <c r="P587" i="11"/>
  <c r="H587" i="11" s="1"/>
  <c r="I587" i="11" l="1"/>
  <c r="J587" i="11" s="1"/>
  <c r="L587" i="11" s="1"/>
  <c r="R587" i="11"/>
  <c r="M587" i="11" a="1"/>
  <c r="M587" i="11" l="1"/>
  <c r="V587" i="11"/>
  <c r="T588" i="11" s="1"/>
  <c r="U587" i="11"/>
  <c r="N587" i="11" l="1"/>
  <c r="O587" i="11" s="1"/>
  <c r="S588" i="11"/>
  <c r="Q588" i="11"/>
  <c r="K588" i="11" l="1"/>
  <c r="P588" i="11"/>
  <c r="H588" i="11" s="1"/>
  <c r="R588" i="11" l="1"/>
  <c r="I588" i="11"/>
  <c r="J588" i="11" s="1"/>
  <c r="L588" i="11" s="1"/>
  <c r="M588" i="11" a="1"/>
  <c r="M588" i="11" l="1"/>
  <c r="V588" i="11" s="1"/>
  <c r="T589" i="11" s="1"/>
  <c r="U588" i="11"/>
  <c r="N588" i="11" l="1"/>
  <c r="O588" i="11" s="1"/>
  <c r="S589" i="11"/>
  <c r="Q589" i="11"/>
  <c r="K589" i="11" l="1"/>
  <c r="P589" i="11"/>
  <c r="H589" i="11" s="1"/>
  <c r="I589" i="11" l="1"/>
  <c r="J589" i="11" s="1"/>
  <c r="L589" i="11" s="1"/>
  <c r="R589" i="11"/>
  <c r="M589" i="11" a="1"/>
  <c r="M589" i="11" l="1"/>
  <c r="U589" i="11" s="1"/>
  <c r="V589" i="11" l="1"/>
  <c r="T590" i="11" s="1"/>
  <c r="Q590" i="11" s="1"/>
  <c r="S590" i="11"/>
  <c r="N589" i="11" l="1"/>
  <c r="O589" i="11" s="1"/>
  <c r="K590" i="11"/>
  <c r="P590" i="11"/>
  <c r="H590" i="11" s="1"/>
  <c r="R590" i="11" l="1"/>
  <c r="I590" i="11"/>
  <c r="J590" i="11" s="1"/>
  <c r="L590" i="11" s="1"/>
  <c r="M590" i="11" a="1"/>
  <c r="M590" i="11" l="1"/>
  <c r="V590" i="11"/>
  <c r="T591" i="11" s="1"/>
  <c r="U590" i="11"/>
  <c r="N590" i="11" l="1"/>
  <c r="O590" i="11" s="1"/>
  <c r="S591" i="11"/>
  <c r="Q591" i="11"/>
  <c r="K591" i="11" l="1"/>
  <c r="P591" i="11"/>
  <c r="H591" i="11" s="1"/>
  <c r="I591" i="11" l="1"/>
  <c r="J591" i="11" s="1"/>
  <c r="L591" i="11" s="1"/>
  <c r="R591" i="11"/>
  <c r="M591" i="11" a="1"/>
  <c r="M591" i="11" l="1"/>
  <c r="V591" i="11" s="1"/>
  <c r="T592" i="11" s="1"/>
  <c r="U591" i="11" l="1"/>
  <c r="S592" i="11" s="1"/>
  <c r="Q592" i="11"/>
  <c r="N591" i="11" l="1"/>
  <c r="O591" i="11" s="1"/>
  <c r="K592" i="11"/>
  <c r="P592" i="11"/>
  <c r="H592" i="11" s="1"/>
  <c r="I592" i="11" l="1"/>
  <c r="J592" i="11" s="1"/>
  <c r="L592" i="11" s="1"/>
  <c r="R592" i="11"/>
  <c r="M592" i="11" a="1"/>
  <c r="M592" i="11" l="1"/>
  <c r="U592" i="11"/>
  <c r="V592" i="11"/>
  <c r="T593" i="11" s="1"/>
  <c r="Q593" i="11" l="1"/>
  <c r="N592" i="11"/>
  <c r="O592" i="11" s="1"/>
  <c r="S593" i="11"/>
  <c r="K593" i="11" l="1"/>
  <c r="P593" i="11"/>
  <c r="H593" i="11" s="1"/>
  <c r="R593" i="11" l="1"/>
  <c r="I593" i="11"/>
  <c r="J593" i="11" s="1"/>
  <c r="L593" i="11" s="1"/>
  <c r="M593" i="11" a="1"/>
  <c r="M593" i="11" l="1"/>
  <c r="V593" i="11"/>
  <c r="T594" i="11" s="1"/>
  <c r="U593" i="11"/>
  <c r="Q594" i="11" l="1"/>
  <c r="N593" i="11"/>
  <c r="O593" i="11" s="1"/>
  <c r="S594" i="11"/>
  <c r="K594" i="11" l="1"/>
  <c r="P594" i="11"/>
  <c r="H594" i="11" s="1"/>
  <c r="R594" i="11" l="1"/>
  <c r="I594" i="11"/>
  <c r="J594" i="11" s="1"/>
  <c r="L594" i="11" s="1"/>
  <c r="M594" i="11" a="1"/>
  <c r="M594" i="11" l="1"/>
  <c r="V594" i="11" s="1"/>
  <c r="T595" i="11" s="1"/>
  <c r="U594" i="11" l="1"/>
  <c r="N594" i="11" s="1"/>
  <c r="O594" i="11" s="1"/>
  <c r="Q595" i="11"/>
  <c r="S595" i="11" l="1"/>
  <c r="K595" i="11" s="1"/>
  <c r="P595" i="11"/>
  <c r="H595" i="11" s="1"/>
  <c r="R595" i="11" l="1"/>
  <c r="I595" i="11"/>
  <c r="J595" i="11" s="1"/>
  <c r="L595" i="11" s="1"/>
  <c r="M595" i="11" a="1"/>
  <c r="M595" i="11" l="1"/>
  <c r="V595" i="11"/>
  <c r="T596" i="11" s="1"/>
  <c r="U595" i="11"/>
  <c r="N595" i="11" l="1"/>
  <c r="O595" i="11" s="1"/>
  <c r="S596" i="11"/>
  <c r="Q596" i="11"/>
  <c r="K596" i="11" l="1"/>
  <c r="P596" i="11"/>
  <c r="H596" i="11" s="1"/>
  <c r="I596" i="11" l="1"/>
  <c r="J596" i="11" s="1"/>
  <c r="L596" i="11" s="1"/>
  <c r="R596" i="11"/>
  <c r="M596" i="11" a="1"/>
  <c r="M596" i="11" l="1"/>
  <c r="V596" i="11" s="1"/>
  <c r="T597" i="11" s="1"/>
  <c r="U596" i="11" l="1"/>
  <c r="N596" i="11" s="1"/>
  <c r="O596" i="11" s="1"/>
  <c r="Q597" i="11"/>
  <c r="S597" i="11" l="1"/>
  <c r="K597" i="11" s="1"/>
  <c r="P597" i="11" l="1"/>
  <c r="H597" i="11" s="1"/>
  <c r="R597" i="11"/>
  <c r="I597" i="11"/>
  <c r="J597" i="11" s="1"/>
  <c r="L597" i="11" s="1"/>
  <c r="M597" i="11" a="1"/>
  <c r="M597" i="11" l="1"/>
  <c r="V597" i="11" s="1"/>
  <c r="T598" i="11" s="1"/>
  <c r="U597" i="11" l="1"/>
  <c r="N597" i="11" s="1"/>
  <c r="O597" i="11" s="1"/>
  <c r="Q598" i="11"/>
  <c r="S598" i="11" l="1"/>
  <c r="K598" i="11" s="1"/>
  <c r="P598" i="11" l="1"/>
  <c r="H598" i="11" s="1"/>
  <c r="I598" i="11" l="1"/>
  <c r="J598" i="11" s="1"/>
  <c r="L598" i="11" s="1"/>
  <c r="R598" i="11"/>
  <c r="M598" i="11" a="1"/>
  <c r="M598" i="11" l="1"/>
  <c r="V598" i="11" s="1"/>
  <c r="T599" i="11" s="1"/>
  <c r="Q599" i="11" s="1"/>
  <c r="U598" i="11"/>
  <c r="N598" i="11" l="1"/>
  <c r="O598" i="11" s="1"/>
  <c r="S599" i="11"/>
  <c r="K599" i="11" s="1"/>
  <c r="P599" i="11"/>
  <c r="H599" i="11" s="1"/>
  <c r="I599" i="11" l="1"/>
  <c r="J599" i="11" s="1"/>
  <c r="L599" i="11" s="1"/>
  <c r="R599" i="11"/>
  <c r="M599" i="11" a="1"/>
  <c r="M599" i="11" l="1"/>
  <c r="U599" i="11" s="1"/>
  <c r="V599" i="11"/>
  <c r="T600" i="11" s="1"/>
  <c r="Q600" i="11" l="1"/>
  <c r="N599" i="11"/>
  <c r="O599" i="11" s="1"/>
  <c r="S600" i="11"/>
  <c r="K600" i="11" l="1"/>
  <c r="P600" i="11"/>
  <c r="H600" i="11" s="1"/>
  <c r="I600" i="11" l="1"/>
  <c r="J600" i="11" s="1"/>
  <c r="L600" i="11" s="1"/>
  <c r="R600" i="11"/>
  <c r="M600" i="11" a="1"/>
  <c r="M600" i="11" l="1"/>
  <c r="V600" i="11" s="1"/>
  <c r="T601" i="11" s="1"/>
  <c r="U600" i="11"/>
  <c r="N600" i="11" l="1"/>
  <c r="O600" i="11" s="1"/>
  <c r="S601" i="11"/>
  <c r="Q601" i="11"/>
  <c r="K601" i="11" l="1"/>
  <c r="P601" i="11"/>
  <c r="H601" i="11" s="1"/>
  <c r="R601" i="11" l="1"/>
  <c r="I601" i="11"/>
  <c r="J601" i="11" s="1"/>
  <c r="L601" i="11" s="1"/>
  <c r="M601" i="11" a="1"/>
  <c r="M601" i="11" l="1"/>
  <c r="U601" i="11" s="1"/>
  <c r="V601" i="11" l="1"/>
  <c r="T602" i="11" s="1"/>
  <c r="Q602" i="11" s="1"/>
  <c r="S602" i="11"/>
  <c r="N601" i="11" l="1"/>
  <c r="O601" i="11" s="1"/>
  <c r="K602" i="11"/>
  <c r="P602" i="11"/>
  <c r="H602" i="11" s="1"/>
  <c r="I602" i="11" l="1"/>
  <c r="J602" i="11" s="1"/>
  <c r="L602" i="11" s="1"/>
  <c r="R602" i="11"/>
  <c r="M602" i="11" a="1"/>
  <c r="M602" i="11" l="1"/>
  <c r="U602" i="11" s="1"/>
  <c r="V602" i="11" l="1"/>
  <c r="T603" i="11" s="1"/>
  <c r="Q603" i="11" s="1"/>
  <c r="S603" i="11"/>
  <c r="N602" i="11" l="1"/>
  <c r="O602" i="11" s="1"/>
  <c r="K603" i="11"/>
  <c r="P603" i="11"/>
  <c r="H603" i="11" s="1"/>
  <c r="I603" i="11" l="1"/>
  <c r="J603" i="11" s="1"/>
  <c r="L603" i="11" s="1"/>
  <c r="R603" i="11"/>
  <c r="M603" i="11" a="1"/>
  <c r="M603" i="11" l="1"/>
  <c r="U603" i="11" s="1"/>
  <c r="V603" i="11" l="1"/>
  <c r="T604" i="11" s="1"/>
  <c r="Q604" i="11" s="1"/>
  <c r="S604" i="11"/>
  <c r="N603" i="11" l="1"/>
  <c r="O603" i="11" s="1"/>
  <c r="K604" i="11"/>
  <c r="P604" i="11"/>
  <c r="H604" i="11" s="1"/>
  <c r="R604" i="11" l="1"/>
  <c r="I604" i="11"/>
  <c r="J604" i="11" s="1"/>
  <c r="L604" i="11" s="1"/>
  <c r="M604" i="11" a="1"/>
  <c r="M604" i="11" l="1"/>
  <c r="V604" i="11" s="1"/>
  <c r="T605" i="11" s="1"/>
  <c r="U604" i="11" l="1"/>
  <c r="N604" i="11" s="1"/>
  <c r="O604" i="11" s="1"/>
  <c r="Q605" i="11"/>
  <c r="S605" i="11" l="1"/>
  <c r="K605" i="11" s="1"/>
  <c r="P605" i="11" l="1"/>
  <c r="H605" i="11" s="1"/>
  <c r="R605" i="11"/>
  <c r="I605" i="11" l="1"/>
  <c r="J605" i="11" s="1"/>
  <c r="L605" i="11" s="1"/>
  <c r="M605" i="11" a="1"/>
  <c r="M605" i="11" l="1"/>
  <c r="V605" i="11" s="1"/>
  <c r="T606" i="11" s="1"/>
  <c r="U605" i="11"/>
  <c r="N605" i="11" s="1"/>
  <c r="O605" i="11" s="1"/>
  <c r="Q606" i="11"/>
  <c r="S606" i="11" l="1"/>
  <c r="P606" i="11" s="1"/>
  <c r="H606" i="11" s="1"/>
  <c r="K606" i="11"/>
  <c r="I606" i="11" l="1"/>
  <c r="J606" i="11" s="1"/>
  <c r="L606" i="11" s="1"/>
  <c r="R606" i="11"/>
  <c r="M606" i="11" a="1"/>
  <c r="M606" i="11" l="1"/>
  <c r="U606" i="11"/>
  <c r="V606" i="11"/>
  <c r="T607" i="11" s="1"/>
  <c r="Q607" i="11" l="1"/>
  <c r="N606" i="11"/>
  <c r="O606" i="11" s="1"/>
  <c r="S607" i="11"/>
  <c r="K607" i="11" l="1"/>
  <c r="P607" i="11"/>
  <c r="H607" i="11" s="1"/>
  <c r="I607" i="11" l="1"/>
  <c r="J607" i="11" s="1"/>
  <c r="L607" i="11" s="1"/>
  <c r="R607" i="11"/>
  <c r="M607" i="11" a="1"/>
  <c r="M607" i="11" l="1"/>
  <c r="V607" i="11" s="1"/>
  <c r="T608" i="11" s="1"/>
  <c r="U607" i="11" l="1"/>
  <c r="N607" i="11" s="1"/>
  <c r="O607" i="11" s="1"/>
  <c r="Q608" i="11"/>
  <c r="S608" i="11"/>
  <c r="K608" i="11" l="1"/>
  <c r="P608" i="11"/>
  <c r="H608" i="11" s="1"/>
  <c r="R608" i="11" l="1"/>
  <c r="I608" i="11"/>
  <c r="J608" i="11" s="1"/>
  <c r="L608" i="11" s="1"/>
  <c r="M608" i="11" a="1"/>
  <c r="M608" i="11" l="1"/>
  <c r="U608" i="11"/>
  <c r="V608" i="11"/>
  <c r="T609" i="11" s="1"/>
  <c r="Q609" i="11" l="1"/>
  <c r="N608" i="11"/>
  <c r="O608" i="11" s="1"/>
  <c r="S609" i="11"/>
  <c r="K609" i="11" l="1"/>
  <c r="P609" i="11"/>
  <c r="H609" i="11" s="1"/>
  <c r="R609" i="11" l="1"/>
  <c r="I609" i="11"/>
  <c r="J609" i="11" s="1"/>
  <c r="L609" i="11" s="1"/>
  <c r="M609" i="11" a="1"/>
  <c r="M609" i="11" l="1"/>
  <c r="V609" i="11" s="1"/>
  <c r="T610" i="11" s="1"/>
  <c r="U609" i="11"/>
  <c r="N609" i="11" l="1"/>
  <c r="O609" i="11" s="1"/>
  <c r="S610" i="11"/>
  <c r="Q610" i="11"/>
  <c r="K610" i="11" l="1"/>
  <c r="P610" i="11"/>
  <c r="H610" i="11" s="1"/>
  <c r="I610" i="11" l="1"/>
  <c r="J610" i="11" s="1"/>
  <c r="L610" i="11" s="1"/>
  <c r="R610" i="11"/>
  <c r="M610" i="11" a="1"/>
  <c r="M610" i="11" l="1"/>
  <c r="U610" i="11" s="1"/>
  <c r="V610" i="11" l="1"/>
  <c r="T611" i="11" s="1"/>
  <c r="Q611" i="11" s="1"/>
  <c r="S611" i="11"/>
  <c r="N610" i="11" l="1"/>
  <c r="O610" i="11" s="1"/>
  <c r="K611" i="11"/>
  <c r="P611" i="11"/>
  <c r="H611" i="11" s="1"/>
  <c r="I611" i="11" l="1"/>
  <c r="J611" i="11" s="1"/>
  <c r="L611" i="11" s="1"/>
  <c r="R611" i="11"/>
  <c r="M611" i="11" a="1"/>
  <c r="M611" i="11" l="1"/>
  <c r="V611" i="11" s="1"/>
  <c r="T612" i="11" s="1"/>
  <c r="U611" i="11" l="1"/>
  <c r="S612" i="11" s="1"/>
  <c r="Q612" i="11"/>
  <c r="N611" i="11" l="1"/>
  <c r="O611" i="11" s="1"/>
  <c r="K612" i="11"/>
  <c r="P612" i="11"/>
  <c r="H612" i="11" s="1"/>
  <c r="R612" i="11" l="1"/>
  <c r="I612" i="11"/>
  <c r="J612" i="11" s="1"/>
  <c r="L612" i="11" s="1"/>
  <c r="M612" i="11" a="1"/>
  <c r="M612" i="11" l="1"/>
  <c r="V612" i="11" s="1"/>
  <c r="T613" i="11" s="1"/>
  <c r="U612" i="11" l="1"/>
  <c r="N612" i="11" s="1"/>
  <c r="O612" i="11" s="1"/>
  <c r="Q613" i="11"/>
  <c r="S613" i="11" l="1"/>
  <c r="K613" i="11" s="1"/>
  <c r="P613" i="11"/>
  <c r="H613" i="11" s="1"/>
  <c r="R613" i="11" l="1"/>
  <c r="I613" i="11"/>
  <c r="J613" i="11" s="1"/>
  <c r="L613" i="11" s="1"/>
  <c r="M613" i="11" a="1"/>
  <c r="M613" i="11" l="1"/>
  <c r="V613" i="11" s="1"/>
  <c r="T614" i="11" s="1"/>
  <c r="U613" i="11" l="1"/>
  <c r="N613" i="11" s="1"/>
  <c r="O613" i="11" s="1"/>
  <c r="Q614" i="11"/>
  <c r="S614" i="11" l="1"/>
  <c r="K614" i="11" s="1"/>
  <c r="P614" i="11" l="1"/>
  <c r="H614" i="11" s="1"/>
  <c r="R614" i="11"/>
  <c r="I614" i="11" l="1"/>
  <c r="J614" i="11" s="1"/>
  <c r="L614" i="11" s="1"/>
  <c r="M614" i="11" a="1"/>
  <c r="M614" i="11" l="1"/>
  <c r="U614" i="11" l="1"/>
  <c r="V614" i="11"/>
  <c r="T615" i="11" s="1"/>
  <c r="Q615" i="11" s="1"/>
  <c r="N614" i="11" l="1"/>
  <c r="O614" i="11" s="1"/>
  <c r="S615" i="11"/>
  <c r="K615" i="11" l="1"/>
  <c r="P615" i="11"/>
  <c r="H615" i="11" l="1"/>
  <c r="R615" i="11"/>
  <c r="I615" i="11"/>
  <c r="J615" i="11" s="1"/>
  <c r="L615" i="11" s="1"/>
  <c r="M615" i="11" a="1"/>
  <c r="M615" i="11" l="1"/>
  <c r="V615" i="11" l="1"/>
  <c r="T616" i="11" s="1"/>
  <c r="Q616" i="11" s="1"/>
  <c r="U615" i="11"/>
  <c r="N615" i="11" l="1"/>
  <c r="O615" i="11" s="1"/>
  <c r="S616" i="11"/>
  <c r="K616" i="11" l="1"/>
  <c r="P616" i="11"/>
  <c r="H616" i="11" l="1"/>
  <c r="I616" i="11"/>
  <c r="J616" i="11" s="1"/>
  <c r="L616" i="11" s="1"/>
  <c r="R616" i="11"/>
  <c r="M616" i="11" a="1"/>
  <c r="M616" i="11" l="1"/>
  <c r="V616" i="11"/>
  <c r="T617" i="11" s="1"/>
  <c r="Q617" i="11" s="1"/>
  <c r="U616" i="11"/>
  <c r="N616" i="11" l="1"/>
  <c r="O616" i="11" s="1"/>
  <c r="S617" i="11"/>
  <c r="P617" i="11" l="1"/>
  <c r="K617" i="11"/>
  <c r="H617" i="11" l="1"/>
  <c r="R617" i="11"/>
  <c r="I617" i="11"/>
  <c r="J617" i="11" s="1"/>
  <c r="L617" i="11" s="1"/>
  <c r="M617" i="11" a="1"/>
  <c r="M617" i="11" l="1"/>
  <c r="V617" i="11" s="1"/>
  <c r="T618" i="11" s="1"/>
  <c r="Q618" i="11" s="1"/>
  <c r="U617" i="11"/>
  <c r="N617" i="11" l="1"/>
  <c r="O617" i="11" s="1"/>
  <c r="S618" i="11"/>
  <c r="K618" i="11" l="1"/>
  <c r="P618" i="11"/>
  <c r="H618" i="11" l="1"/>
  <c r="R618" i="11"/>
  <c r="I618" i="11"/>
  <c r="J618" i="11" s="1"/>
  <c r="L618" i="11" s="1"/>
  <c r="M618" i="11" a="1"/>
  <c r="M618" i="11" l="1"/>
  <c r="V618" i="11"/>
  <c r="T619" i="11" s="1"/>
  <c r="Q619" i="11" s="1"/>
  <c r="U618" i="11"/>
  <c r="S619" i="11" l="1"/>
  <c r="N618" i="11"/>
  <c r="O618" i="11" s="1"/>
  <c r="K619" i="11" l="1"/>
  <c r="P619" i="11"/>
  <c r="H619" i="11" l="1"/>
  <c r="R619" i="11"/>
  <c r="I619" i="11"/>
  <c r="J619" i="11" s="1"/>
  <c r="L619" i="11" s="1"/>
  <c r="M619" i="11" a="1"/>
  <c r="M619" i="11" l="1"/>
  <c r="V619" i="11" s="1"/>
  <c r="T620" i="11" s="1"/>
  <c r="Q620" i="11" s="1"/>
  <c r="U619" i="11"/>
  <c r="N619" i="11" l="1"/>
  <c r="O619" i="11" s="1"/>
  <c r="S620" i="11"/>
  <c r="K620" i="11" l="1"/>
  <c r="P620" i="11"/>
  <c r="H620" i="11" l="1"/>
  <c r="I620" i="11"/>
  <c r="J620" i="11" s="1"/>
  <c r="L620" i="11" s="1"/>
  <c r="R620" i="11"/>
  <c r="M620" i="11" a="1"/>
  <c r="M620" i="11" l="1"/>
  <c r="U620" i="11" s="1"/>
  <c r="V620" i="11"/>
  <c r="T621" i="11" s="1"/>
  <c r="Q621" i="11" s="1"/>
  <c r="N620" i="11" l="1"/>
  <c r="O620" i="11" s="1"/>
  <c r="S621" i="11"/>
  <c r="P621" i="11" l="1"/>
  <c r="K621" i="11"/>
  <c r="H621" i="11" l="1"/>
  <c r="R621" i="11"/>
  <c r="I621" i="11"/>
  <c r="J621" i="11" s="1"/>
  <c r="L621" i="11" s="1"/>
  <c r="M621" i="11" a="1"/>
  <c r="M621" i="11" l="1"/>
  <c r="U621" i="11"/>
  <c r="V621" i="11"/>
  <c r="T622" i="11" s="1"/>
  <c r="Q622" i="11" s="1"/>
  <c r="N621" i="11" l="1"/>
  <c r="O621" i="11" s="1"/>
  <c r="S622" i="11"/>
  <c r="K622" i="11" l="1"/>
  <c r="P622" i="11"/>
  <c r="H622" i="11" l="1"/>
  <c r="R622" i="11"/>
  <c r="I622" i="11"/>
  <c r="J622" i="11" s="1"/>
  <c r="L622" i="11" s="1"/>
  <c r="M622" i="11" a="1"/>
  <c r="M622" i="11" l="1"/>
  <c r="U622" i="11" s="1"/>
  <c r="V622" i="11" l="1"/>
  <c r="T623" i="11" s="1"/>
  <c r="Q623" i="11" s="1"/>
  <c r="S623" i="11"/>
  <c r="N622" i="11"/>
  <c r="O622" i="11" s="1"/>
  <c r="K623" i="11" l="1"/>
  <c r="P623" i="11"/>
  <c r="H623" i="11" l="1"/>
  <c r="R623" i="11"/>
  <c r="I623" i="11"/>
  <c r="J623" i="11" s="1"/>
  <c r="L623" i="11" s="1"/>
  <c r="M623" i="11" a="1"/>
  <c r="M623" i="11" l="1"/>
  <c r="V623" i="11"/>
  <c r="T624" i="11" s="1"/>
  <c r="Q624" i="11" s="1"/>
  <c r="U623" i="11"/>
  <c r="N623" i="11" l="1"/>
  <c r="O623" i="11" s="1"/>
  <c r="S624" i="11"/>
  <c r="P624" i="11" l="1"/>
  <c r="K624" i="11"/>
  <c r="H624" i="11" l="1"/>
  <c r="R624" i="11"/>
  <c r="I624" i="11"/>
  <c r="J624" i="11" s="1"/>
  <c r="L624" i="11" s="1"/>
  <c r="M624" i="11" a="1"/>
  <c r="M624" i="11" l="1"/>
  <c r="V624" i="11"/>
  <c r="T625" i="11" s="1"/>
  <c r="Q625" i="11" s="1"/>
  <c r="U624" i="11"/>
  <c r="S625" i="11" l="1"/>
  <c r="N624" i="11"/>
  <c r="O624" i="11" s="1"/>
  <c r="K625" i="11" l="1"/>
  <c r="P625" i="11"/>
  <c r="H625" i="11" l="1"/>
  <c r="I625" i="11"/>
  <c r="J625" i="11" s="1"/>
  <c r="L625" i="11" s="1"/>
  <c r="R625" i="11"/>
  <c r="M625" i="11" a="1"/>
  <c r="M625" i="11" l="1"/>
  <c r="V625" i="11" s="1"/>
  <c r="T626" i="11" s="1"/>
  <c r="Q626" i="11" s="1"/>
  <c r="U625" i="11" l="1"/>
  <c r="S626" i="11" l="1"/>
  <c r="N625" i="11"/>
  <c r="O625" i="11" s="1"/>
  <c r="K626" i="11" l="1"/>
  <c r="P626" i="11"/>
  <c r="H626" i="11" l="1"/>
  <c r="I626" i="11"/>
  <c r="J626" i="11" s="1"/>
  <c r="L626" i="11" s="1"/>
  <c r="R626" i="11"/>
  <c r="M626" i="11" a="1"/>
  <c r="M626" i="11" l="1"/>
  <c r="V626" i="11" s="1"/>
  <c r="T627" i="11" s="1"/>
  <c r="Q627" i="11" s="1"/>
  <c r="U626" i="11"/>
  <c r="N626" i="11" l="1"/>
  <c r="O626" i="11" s="1"/>
  <c r="S627" i="11"/>
  <c r="K627" i="11" l="1"/>
  <c r="P627" i="11"/>
  <c r="H627" i="11" l="1"/>
  <c r="R627" i="11"/>
  <c r="I627" i="11"/>
  <c r="J627" i="11" s="1"/>
  <c r="L627" i="11" s="1"/>
  <c r="M627" i="11" a="1"/>
  <c r="M627" i="11" l="1"/>
  <c r="V627" i="11"/>
  <c r="T628" i="11" s="1"/>
  <c r="Q628" i="11" s="1"/>
  <c r="U627" i="11"/>
  <c r="N627" i="11" l="1"/>
  <c r="O627" i="11" s="1"/>
  <c r="S628" i="11"/>
  <c r="K628" i="11" l="1"/>
  <c r="P628" i="11"/>
  <c r="H628" i="11" l="1"/>
  <c r="R628" i="11"/>
  <c r="I628" i="11"/>
  <c r="J628" i="11" s="1"/>
  <c r="L628" i="11" s="1"/>
  <c r="M628" i="11" a="1"/>
  <c r="M628" i="11" l="1"/>
  <c r="U628" i="11"/>
  <c r="V628" i="11"/>
  <c r="T629" i="11" s="1"/>
  <c r="Q629" i="11" s="1"/>
  <c r="S629" i="11" l="1"/>
  <c r="N628" i="11"/>
  <c r="O628" i="11" s="1"/>
  <c r="P629" i="11" l="1"/>
  <c r="K629" i="11"/>
  <c r="H629" i="11" l="1"/>
  <c r="R629" i="11"/>
  <c r="I629" i="11"/>
  <c r="J629" i="11" s="1"/>
  <c r="L629" i="11" s="1"/>
  <c r="M629" i="11" a="1"/>
  <c r="M629" i="11" l="1"/>
  <c r="U629" i="11" s="1"/>
  <c r="V629" i="11"/>
  <c r="T630" i="11" s="1"/>
  <c r="Q630" i="11" s="1"/>
  <c r="S630" i="11" l="1"/>
  <c r="N629" i="11"/>
  <c r="O629" i="11" s="1"/>
  <c r="K630" i="11" l="1"/>
  <c r="P630" i="11"/>
  <c r="H630" i="11" l="1"/>
  <c r="R630" i="11"/>
  <c r="I630" i="11"/>
  <c r="J630" i="11" s="1"/>
  <c r="L630" i="11" s="1"/>
  <c r="M630" i="11" a="1"/>
  <c r="M630" i="11" l="1"/>
  <c r="V630" i="11" s="1"/>
  <c r="T631" i="11" s="1"/>
  <c r="Q631" i="11" s="1"/>
  <c r="U630" i="11"/>
  <c r="N630" i="11" l="1"/>
  <c r="O630" i="11" s="1"/>
  <c r="S631" i="11"/>
  <c r="K631" i="11" l="1"/>
  <c r="P631" i="11"/>
  <c r="H631" i="11" l="1"/>
  <c r="R631" i="11"/>
  <c r="I631" i="11"/>
  <c r="J631" i="11" s="1"/>
  <c r="L631" i="11" s="1"/>
  <c r="M631" i="11" a="1"/>
  <c r="M631" i="11" l="1"/>
  <c r="U631" i="11" s="1"/>
  <c r="V631" i="11"/>
  <c r="T632" i="11" s="1"/>
  <c r="Q632" i="11" s="1"/>
  <c r="S632" i="11" l="1"/>
  <c r="N631" i="11"/>
  <c r="O631" i="11" s="1"/>
  <c r="P632" i="11" l="1"/>
  <c r="K632" i="11"/>
  <c r="H632" i="11" l="1"/>
  <c r="R632" i="11"/>
  <c r="I632" i="11"/>
  <c r="J632" i="11" s="1"/>
  <c r="L632" i="11" s="1"/>
  <c r="M632" i="11" a="1"/>
  <c r="M632" i="11" l="1"/>
  <c r="U632" i="11" s="1"/>
  <c r="V632" i="11"/>
  <c r="T633" i="11" s="1"/>
  <c r="Q633" i="11" s="1"/>
  <c r="S633" i="11" l="1"/>
  <c r="N632" i="11"/>
  <c r="O632" i="11" s="1"/>
  <c r="K633" i="11" l="1"/>
  <c r="P633" i="11"/>
  <c r="H633" i="11" l="1"/>
  <c r="I633" i="11"/>
  <c r="J633" i="11" s="1"/>
  <c r="L633" i="11" s="1"/>
  <c r="R633" i="11"/>
  <c r="M633" i="11" a="1"/>
  <c r="M633" i="11" l="1"/>
  <c r="U633" i="11" s="1"/>
  <c r="V633" i="11" l="1"/>
  <c r="T634" i="11" s="1"/>
  <c r="Q634" i="11" s="1"/>
  <c r="S634" i="11"/>
  <c r="N633" i="11" l="1"/>
  <c r="O633" i="11" s="1"/>
  <c r="K634" i="11"/>
  <c r="P634" i="11"/>
  <c r="H634" i="11" l="1"/>
  <c r="R634" i="11"/>
  <c r="I634" i="11"/>
  <c r="J634" i="11" s="1"/>
  <c r="L634" i="11" s="1"/>
  <c r="M634" i="11" a="1"/>
  <c r="M634" i="11" l="1"/>
  <c r="V634" i="11" s="1"/>
  <c r="T635" i="11" s="1"/>
  <c r="Q635" i="11" s="1"/>
  <c r="U634" i="11"/>
  <c r="N634" i="11" l="1"/>
  <c r="O634" i="11" s="1"/>
  <c r="S635" i="11"/>
  <c r="K635" i="11" l="1"/>
  <c r="P635" i="11"/>
  <c r="H635" i="11" l="1"/>
  <c r="I635" i="11"/>
  <c r="J635" i="11" s="1"/>
  <c r="L635" i="11" s="1"/>
  <c r="R635" i="11"/>
  <c r="M635" i="11" a="1"/>
  <c r="M635" i="11" l="1"/>
  <c r="U635" i="11" s="1"/>
  <c r="V635" i="11"/>
  <c r="T636" i="11" s="1"/>
  <c r="Q636" i="11" s="1"/>
  <c r="S636" i="11" l="1"/>
  <c r="N635" i="11"/>
  <c r="O635" i="11" s="1"/>
  <c r="K636" i="11" l="1"/>
  <c r="P636" i="11"/>
  <c r="H636" i="11" l="1"/>
  <c r="R636" i="11"/>
  <c r="I636" i="11"/>
  <c r="J636" i="11" s="1"/>
  <c r="L636" i="11" s="1"/>
  <c r="M636" i="11" a="1"/>
  <c r="M636" i="11" l="1"/>
  <c r="U636" i="11" s="1"/>
  <c r="V636" i="11"/>
  <c r="T637" i="11" s="1"/>
  <c r="Q637" i="11" s="1"/>
  <c r="S637" i="11" l="1"/>
  <c r="N636" i="11"/>
  <c r="O636" i="11" s="1"/>
  <c r="P637" i="11" l="1"/>
  <c r="K637" i="11"/>
  <c r="H637" i="11" l="1"/>
  <c r="R637" i="11"/>
  <c r="I637" i="11"/>
  <c r="J637" i="11" s="1"/>
  <c r="L637" i="11" s="1"/>
  <c r="M637" i="11" a="1"/>
  <c r="M637" i="11" l="1"/>
  <c r="U637" i="11" s="1"/>
  <c r="V637" i="11"/>
  <c r="T638" i="11" s="1"/>
  <c r="Q638" i="11" s="1"/>
  <c r="N637" i="11" l="1"/>
  <c r="O637" i="11" s="1"/>
  <c r="S638" i="11"/>
  <c r="P638" i="11" l="1"/>
  <c r="K638" i="11"/>
  <c r="H638" i="11" l="1"/>
  <c r="I638" i="11"/>
  <c r="J638" i="11" s="1"/>
  <c r="L638" i="11" s="1"/>
  <c r="R638" i="11"/>
  <c r="M638" i="11" a="1"/>
  <c r="M638" i="11" l="1"/>
  <c r="V638" i="11" s="1"/>
  <c r="T639" i="11" s="1"/>
  <c r="Q639" i="11" s="1"/>
  <c r="U638" i="11"/>
  <c r="S639" i="11" l="1"/>
  <c r="N638" i="11"/>
  <c r="O638" i="11" s="1"/>
  <c r="P639" i="11" l="1"/>
  <c r="K639" i="11"/>
  <c r="H639" i="11" l="1"/>
  <c r="I639" i="11"/>
  <c r="J639" i="11" s="1"/>
  <c r="L639" i="11" s="1"/>
  <c r="R639" i="11"/>
  <c r="M639" i="11" a="1"/>
  <c r="M639" i="11" l="1"/>
  <c r="V639" i="11"/>
  <c r="T640" i="11" s="1"/>
  <c r="Q640" i="11" s="1"/>
  <c r="U639" i="11"/>
  <c r="S640" i="11" l="1"/>
  <c r="N639" i="11"/>
  <c r="O639" i="11" s="1"/>
  <c r="P640" i="11" l="1"/>
  <c r="K640" i="11"/>
  <c r="H640" i="11" l="1"/>
  <c r="R640" i="11"/>
  <c r="I640" i="11"/>
  <c r="J640" i="11" s="1"/>
  <c r="L640" i="11" s="1"/>
  <c r="M640" i="11" a="1"/>
  <c r="M640" i="11" l="1"/>
  <c r="V640" i="11" s="1"/>
  <c r="T641" i="11" s="1"/>
  <c r="Q641" i="11" s="1"/>
  <c r="U640" i="11"/>
  <c r="S641" i="11" l="1"/>
  <c r="N640" i="11"/>
  <c r="O640" i="11" s="1"/>
  <c r="K641" i="11" l="1"/>
  <c r="P641" i="11"/>
  <c r="H641" i="11" l="1"/>
  <c r="I641" i="11"/>
  <c r="J641" i="11" s="1"/>
  <c r="L641" i="11" s="1"/>
  <c r="R641" i="11"/>
  <c r="M641" i="11" a="1"/>
  <c r="M641" i="11" l="1"/>
  <c r="U641" i="11" s="1"/>
  <c r="V641" i="11"/>
  <c r="T642" i="11" s="1"/>
  <c r="Q642" i="11" s="1"/>
  <c r="S642" i="11" l="1"/>
  <c r="N641" i="11"/>
  <c r="O641" i="11" s="1"/>
  <c r="P642" i="11" l="1"/>
  <c r="K642" i="11"/>
  <c r="H642" i="11" l="1"/>
  <c r="I642" i="11"/>
  <c r="J642" i="11" s="1"/>
  <c r="L642" i="11" s="1"/>
  <c r="R642" i="11"/>
  <c r="M642" i="11" a="1"/>
  <c r="M642" i="11" l="1"/>
  <c r="V642" i="11" s="1"/>
  <c r="T643" i="11" s="1"/>
  <c r="Q643" i="11" s="1"/>
  <c r="U642" i="11"/>
  <c r="S643" i="11" l="1"/>
  <c r="N642" i="11"/>
  <c r="O642" i="11" s="1"/>
  <c r="P643" i="11" l="1"/>
  <c r="K643" i="11"/>
  <c r="H643" i="11" l="1"/>
  <c r="I643" i="11"/>
  <c r="J643" i="11" s="1"/>
  <c r="L643" i="11" s="1"/>
  <c r="R643" i="11"/>
  <c r="M643" i="11" a="1"/>
  <c r="M643" i="11" l="1"/>
  <c r="U643" i="11" s="1"/>
  <c r="V643" i="11"/>
  <c r="T644" i="11" s="1"/>
  <c r="Q644" i="11" s="1"/>
  <c r="N643" i="11" l="1"/>
  <c r="O643" i="11" s="1"/>
  <c r="S644" i="11"/>
  <c r="K644" i="11" l="1"/>
  <c r="P644" i="11"/>
  <c r="H644" i="11" l="1"/>
  <c r="R644" i="11"/>
  <c r="I644" i="11"/>
  <c r="J644" i="11" s="1"/>
  <c r="L644" i="11" s="1"/>
  <c r="M644" i="11" a="1"/>
  <c r="M644" i="11" l="1"/>
  <c r="V644" i="11"/>
  <c r="T645" i="11" s="1"/>
  <c r="Q645" i="11" s="1"/>
  <c r="U644" i="11"/>
  <c r="S645" i="11" l="1"/>
  <c r="N644" i="11"/>
  <c r="O644" i="11" s="1"/>
  <c r="K645" i="11" l="1"/>
  <c r="P645" i="11"/>
  <c r="H645" i="11" l="1"/>
  <c r="R645" i="11"/>
  <c r="I645" i="11"/>
  <c r="J645" i="11" s="1"/>
  <c r="L645" i="11" s="1"/>
  <c r="M645" i="11" a="1"/>
  <c r="M645" i="11" l="1"/>
  <c r="V645" i="11"/>
  <c r="T646" i="11" s="1"/>
  <c r="Q646" i="11" s="1"/>
  <c r="U645" i="11"/>
  <c r="N645" i="11" l="1"/>
  <c r="O645" i="11" s="1"/>
  <c r="S646" i="11"/>
  <c r="K646" i="11" l="1"/>
  <c r="P646" i="11"/>
  <c r="H646" i="11" l="1"/>
  <c r="I646" i="11"/>
  <c r="J646" i="11" s="1"/>
  <c r="L646" i="11" s="1"/>
  <c r="R646" i="11"/>
  <c r="M646" i="11" a="1"/>
  <c r="M646" i="11" l="1"/>
  <c r="U646" i="11" s="1"/>
  <c r="V646" i="11"/>
  <c r="T647" i="11" s="1"/>
  <c r="Q647" i="11" s="1"/>
  <c r="N646" i="11" l="1"/>
  <c r="O646" i="11" s="1"/>
  <c r="S647" i="11"/>
  <c r="K647" i="11" l="1"/>
  <c r="P647" i="11"/>
  <c r="H647" i="11" l="1"/>
  <c r="I647" i="11"/>
  <c r="J647" i="11" s="1"/>
  <c r="L647" i="11" s="1"/>
  <c r="R647" i="11"/>
  <c r="M647" i="11" a="1"/>
  <c r="M647" i="11" l="1"/>
  <c r="V647" i="11"/>
  <c r="T648" i="11" s="1"/>
  <c r="Q648" i="11" s="1"/>
  <c r="U647" i="11"/>
  <c r="N647" i="11" l="1"/>
  <c r="O647" i="11" s="1"/>
  <c r="S648" i="11"/>
  <c r="K648" i="11" l="1"/>
  <c r="P648" i="11"/>
  <c r="H648" i="11" l="1"/>
  <c r="R648" i="11"/>
  <c r="I648" i="11"/>
  <c r="J648" i="11" s="1"/>
  <c r="L648" i="11" s="1"/>
  <c r="M648" i="11" a="1"/>
  <c r="M648" i="11" l="1"/>
  <c r="U648" i="11" s="1"/>
  <c r="V648" i="11"/>
  <c r="T649" i="11" s="1"/>
  <c r="Q649" i="11" s="1"/>
  <c r="N648" i="11" l="1"/>
  <c r="O648" i="11" s="1"/>
  <c r="S649" i="11"/>
  <c r="K649" i="11" l="1"/>
  <c r="P649" i="11"/>
  <c r="H649" i="11" l="1"/>
  <c r="R649" i="11"/>
  <c r="I649" i="11"/>
  <c r="J649" i="11" s="1"/>
  <c r="L649" i="11" s="1"/>
  <c r="M649" i="11" a="1"/>
  <c r="M649" i="11" l="1"/>
  <c r="U649" i="11" s="1"/>
  <c r="V649" i="11"/>
  <c r="T650" i="11" s="1"/>
  <c r="Q650" i="11" s="1"/>
  <c r="N649" i="11" l="1"/>
  <c r="O649" i="11" s="1"/>
  <c r="S650" i="11"/>
  <c r="P650" i="11" l="1"/>
  <c r="K650" i="11"/>
  <c r="H650" i="11" l="1"/>
  <c r="I650" i="11"/>
  <c r="J650" i="11" s="1"/>
  <c r="L650" i="11" s="1"/>
  <c r="R650" i="11"/>
  <c r="M650" i="11" a="1"/>
  <c r="M650" i="11" l="1"/>
  <c r="V650" i="11" s="1"/>
  <c r="T651" i="11" s="1"/>
  <c r="Q651" i="11" s="1"/>
  <c r="U650" i="11"/>
  <c r="N650" i="11" l="1"/>
  <c r="O650" i="11" s="1"/>
  <c r="S651" i="11"/>
  <c r="K651" i="11" l="1"/>
  <c r="P651" i="11"/>
  <c r="H651" i="11" l="1"/>
  <c r="R651" i="11"/>
  <c r="I651" i="11"/>
  <c r="J651" i="11" s="1"/>
  <c r="L651" i="11" s="1"/>
  <c r="M651" i="11" a="1"/>
  <c r="M651" i="11" l="1"/>
  <c r="U651" i="11" s="1"/>
  <c r="V651" i="11" l="1"/>
  <c r="T652" i="11" s="1"/>
  <c r="Q652" i="11" s="1"/>
  <c r="S652" i="11"/>
  <c r="N651" i="11"/>
  <c r="O651" i="11" s="1"/>
  <c r="K652" i="11" l="1"/>
  <c r="P652" i="11"/>
  <c r="H652" i="11" l="1"/>
  <c r="I652" i="11"/>
  <c r="J652" i="11" s="1"/>
  <c r="L652" i="11" s="1"/>
  <c r="R652" i="11"/>
  <c r="M652" i="11" a="1"/>
  <c r="M652" i="11" l="1"/>
  <c r="U652" i="11"/>
  <c r="V652" i="11"/>
  <c r="T653" i="11" s="1"/>
  <c r="Q653" i="11" s="1"/>
  <c r="N652" i="11" l="1"/>
  <c r="O652" i="11" s="1"/>
  <c r="S653" i="11"/>
  <c r="K653" i="11" l="1"/>
  <c r="P653" i="11"/>
  <c r="H653" i="11" l="1"/>
  <c r="I653" i="11"/>
  <c r="J653" i="11" s="1"/>
  <c r="L653" i="11" s="1"/>
  <c r="R653" i="11"/>
  <c r="M653" i="11" a="1"/>
  <c r="M653" i="11" l="1"/>
  <c r="V653" i="11" s="1"/>
  <c r="T654" i="11" s="1"/>
  <c r="Q654" i="11" s="1"/>
  <c r="U653" i="11"/>
  <c r="N653" i="11" l="1"/>
  <c r="O653" i="11" s="1"/>
  <c r="S654" i="11"/>
  <c r="P654" i="11" l="1"/>
  <c r="K654" i="11"/>
  <c r="H654" i="11" l="1"/>
  <c r="R654" i="11"/>
  <c r="I654" i="11"/>
  <c r="J654" i="11" s="1"/>
  <c r="L654" i="11" s="1"/>
  <c r="M654" i="11" a="1"/>
  <c r="M654" i="11" l="1"/>
  <c r="V654" i="11"/>
  <c r="T655" i="11" s="1"/>
  <c r="Q655" i="11" s="1"/>
  <c r="U654" i="11"/>
  <c r="N654" i="11" l="1"/>
  <c r="O654" i="11" s="1"/>
  <c r="S655" i="11"/>
  <c r="K655" i="11" l="1"/>
  <c r="P655" i="11"/>
  <c r="H655" i="11" l="1"/>
  <c r="I655" i="11"/>
  <c r="J655" i="11" s="1"/>
  <c r="L655" i="11" s="1"/>
  <c r="R655" i="11"/>
  <c r="M655" i="11" a="1"/>
  <c r="M655" i="11" l="1"/>
  <c r="V655" i="11" s="1"/>
  <c r="T656" i="11" s="1"/>
  <c r="Q656" i="11" s="1"/>
  <c r="U655" i="11"/>
  <c r="N655" i="11" l="1"/>
  <c r="O655" i="11" s="1"/>
  <c r="S656" i="11"/>
  <c r="P656" i="11" l="1"/>
  <c r="K656" i="11"/>
  <c r="H656" i="11" l="1"/>
  <c r="I656" i="11"/>
  <c r="J656" i="11" s="1"/>
  <c r="L656" i="11" s="1"/>
  <c r="R656" i="11"/>
  <c r="M656" i="11" a="1"/>
  <c r="M656" i="11" l="1"/>
  <c r="U656" i="11" s="1"/>
  <c r="V656" i="11"/>
  <c r="T657" i="11" s="1"/>
  <c r="Q657" i="11" s="1"/>
  <c r="S657" i="11" l="1"/>
  <c r="N656" i="11"/>
  <c r="O656" i="11" s="1"/>
  <c r="P657" i="11" l="1"/>
  <c r="K657" i="11"/>
  <c r="H657" i="11" l="1"/>
  <c r="R657" i="11"/>
  <c r="I657" i="11"/>
  <c r="J657" i="11" s="1"/>
  <c r="L657" i="11" s="1"/>
  <c r="M657" i="11" a="1"/>
  <c r="M657" i="11" l="1"/>
  <c r="V657" i="11" s="1"/>
  <c r="T658" i="11" s="1"/>
  <c r="Q658" i="11" s="1"/>
  <c r="U657" i="11"/>
  <c r="N657" i="11" l="1"/>
  <c r="O657" i="11" s="1"/>
  <c r="S658" i="11"/>
  <c r="K658" i="11" l="1"/>
  <c r="P658" i="11"/>
  <c r="H658" i="11" l="1"/>
  <c r="I658" i="11"/>
  <c r="J658" i="11" s="1"/>
  <c r="L658" i="11" s="1"/>
  <c r="R658" i="11"/>
  <c r="M658" i="11" a="1"/>
  <c r="M658" i="11" l="1"/>
  <c r="V658" i="11" s="1"/>
  <c r="T659" i="11" s="1"/>
  <c r="Q659" i="11" s="1"/>
  <c r="U658" i="11"/>
  <c r="S659" i="11" l="1"/>
  <c r="N658" i="11"/>
  <c r="O658" i="11" s="1"/>
  <c r="K659" i="11" l="1"/>
  <c r="P659" i="11"/>
  <c r="H659" i="11" l="1"/>
  <c r="R659" i="11"/>
  <c r="I659" i="11"/>
  <c r="J659" i="11" s="1"/>
  <c r="L659" i="11" s="1"/>
  <c r="M659" i="11" a="1"/>
  <c r="M659" i="11" l="1"/>
  <c r="V659" i="11" s="1"/>
  <c r="T660" i="11" s="1"/>
  <c r="Q660" i="11" s="1"/>
  <c r="U659" i="11"/>
  <c r="N659" i="11" l="1"/>
  <c r="O659" i="11" s="1"/>
  <c r="S660" i="11"/>
  <c r="K660" i="11" l="1"/>
  <c r="P660" i="11"/>
  <c r="H660" i="11" l="1"/>
  <c r="R660" i="11"/>
  <c r="I660" i="11"/>
  <c r="J660" i="11" s="1"/>
  <c r="L660" i="11" s="1"/>
  <c r="M660" i="11" a="1"/>
  <c r="M660" i="11" l="1"/>
  <c r="V660" i="11" s="1"/>
  <c r="T661" i="11" s="1"/>
  <c r="Q661" i="11" s="1"/>
  <c r="U660" i="11"/>
  <c r="S661" i="11" l="1"/>
  <c r="N660" i="11"/>
  <c r="O660" i="11" s="1"/>
  <c r="P661" i="11" l="1"/>
  <c r="K661" i="11"/>
  <c r="H661" i="11" l="1"/>
  <c r="I661" i="11"/>
  <c r="J661" i="11" s="1"/>
  <c r="L661" i="11" s="1"/>
  <c r="R661" i="11"/>
  <c r="M661" i="11" a="1"/>
  <c r="M661" i="11" l="1"/>
  <c r="V661" i="11" s="1"/>
  <c r="T662" i="11" s="1"/>
  <c r="Q662" i="11" s="1"/>
  <c r="U661" i="11"/>
  <c r="S662" i="11" l="1"/>
  <c r="N661" i="11"/>
  <c r="O661" i="11" s="1"/>
  <c r="K662" i="11" l="1"/>
  <c r="P662" i="11"/>
  <c r="H662" i="11" l="1"/>
  <c r="I662" i="11"/>
  <c r="J662" i="11" s="1"/>
  <c r="L662" i="11" s="1"/>
  <c r="R662" i="11"/>
  <c r="M662" i="11" a="1"/>
  <c r="M662" i="11" l="1"/>
  <c r="V662" i="11" s="1"/>
  <c r="T663" i="11" s="1"/>
  <c r="Q663" i="11" s="1"/>
  <c r="U662" i="11"/>
  <c r="S663" i="11" l="1"/>
  <c r="N662" i="11"/>
  <c r="O662" i="11" s="1"/>
  <c r="P663" i="11" l="1"/>
  <c r="K663" i="11"/>
  <c r="H663" i="11" l="1"/>
  <c r="I663" i="11"/>
  <c r="J663" i="11" s="1"/>
  <c r="L663" i="11" s="1"/>
  <c r="R663" i="11"/>
  <c r="M663" i="11" a="1"/>
  <c r="M663" i="11" l="1"/>
  <c r="V663" i="11" s="1"/>
  <c r="T664" i="11" s="1"/>
  <c r="Q664" i="11" s="1"/>
  <c r="U663" i="11"/>
  <c r="N663" i="11" l="1"/>
  <c r="O663" i="11" s="1"/>
  <c r="S664" i="11"/>
  <c r="K664" i="11" l="1"/>
  <c r="P664" i="11"/>
  <c r="H664" i="11" l="1"/>
  <c r="I664" i="11"/>
  <c r="J664" i="11" s="1"/>
  <c r="L664" i="11" s="1"/>
  <c r="R664" i="11"/>
  <c r="M664" i="11" a="1"/>
  <c r="M664" i="11" l="1"/>
  <c r="V664" i="11" s="1"/>
  <c r="T665" i="11" s="1"/>
  <c r="Q665" i="11" s="1"/>
  <c r="U664" i="11"/>
  <c r="N664" i="11" l="1"/>
  <c r="O664" i="11" s="1"/>
  <c r="S665" i="11"/>
  <c r="P665" i="11" l="1"/>
  <c r="K665" i="11"/>
  <c r="H665" i="11" l="1"/>
  <c r="R665" i="11"/>
  <c r="I665" i="11"/>
  <c r="J665" i="11" s="1"/>
  <c r="L665" i="11" s="1"/>
  <c r="M665" i="11" a="1"/>
  <c r="M665" i="11" l="1"/>
  <c r="V665" i="11"/>
  <c r="T666" i="11" s="1"/>
  <c r="Q666" i="11" s="1"/>
  <c r="U665" i="11"/>
  <c r="N665" i="11" l="1"/>
  <c r="O665" i="11" s="1"/>
  <c r="S666" i="11"/>
  <c r="K666" i="11" l="1"/>
  <c r="P666" i="11"/>
  <c r="H666" i="11" l="1"/>
  <c r="I666" i="11"/>
  <c r="J666" i="11" s="1"/>
  <c r="L666" i="11" s="1"/>
  <c r="R666" i="11"/>
  <c r="M666" i="11" a="1"/>
  <c r="M666" i="11" l="1"/>
  <c r="V666" i="11" s="1"/>
  <c r="T667" i="11" s="1"/>
  <c r="Q667" i="11" s="1"/>
  <c r="U666" i="11"/>
  <c r="S667" i="11" l="1"/>
  <c r="N666" i="11"/>
  <c r="O666" i="11" s="1"/>
  <c r="K667" i="11" l="1"/>
  <c r="P667" i="11"/>
  <c r="H667" i="11" l="1"/>
  <c r="R667" i="11"/>
  <c r="I667" i="11"/>
  <c r="J667" i="11" s="1"/>
  <c r="L667" i="11" s="1"/>
  <c r="M667" i="11" a="1"/>
  <c r="M667" i="11" l="1"/>
  <c r="U667" i="11" s="1"/>
  <c r="V667" i="11"/>
  <c r="T668" i="11" s="1"/>
  <c r="Q668" i="11" s="1"/>
  <c r="N667" i="11" l="1"/>
  <c r="O667" i="11" s="1"/>
  <c r="S668" i="11"/>
  <c r="P668" i="11" l="1"/>
  <c r="K668" i="11"/>
  <c r="H668" i="11" l="1"/>
  <c r="R668" i="11"/>
  <c r="I668" i="11"/>
  <c r="J668" i="11" s="1"/>
  <c r="L668" i="11" s="1"/>
  <c r="M668" i="11" a="1"/>
  <c r="M668" i="11" l="1"/>
  <c r="V668" i="11" s="1"/>
  <c r="T669" i="11" s="1"/>
  <c r="Q669" i="11" s="1"/>
  <c r="U668" i="11"/>
  <c r="N668" i="11" l="1"/>
  <c r="O668" i="11" s="1"/>
  <c r="S669" i="11"/>
  <c r="K669" i="11" l="1"/>
  <c r="P669" i="11"/>
  <c r="H669" i="11" l="1"/>
  <c r="R669" i="11"/>
  <c r="I669" i="11"/>
  <c r="J669" i="11" s="1"/>
  <c r="L669" i="11" s="1"/>
  <c r="M669" i="11" a="1"/>
  <c r="M669" i="11" l="1"/>
  <c r="U669" i="11" s="1"/>
  <c r="V669" i="11"/>
  <c r="T670" i="11" s="1"/>
  <c r="Q670" i="11" s="1"/>
  <c r="N669" i="11" l="1"/>
  <c r="O669" i="11" s="1"/>
  <c r="S670" i="11"/>
  <c r="P670" i="11" l="1"/>
  <c r="K670" i="11"/>
  <c r="H670" i="11" l="1"/>
  <c r="R670" i="11"/>
  <c r="I670" i="11"/>
  <c r="J670" i="11" s="1"/>
  <c r="L670" i="11" s="1"/>
  <c r="M670" i="11" a="1"/>
  <c r="M670" i="11" l="1"/>
  <c r="U670" i="11" s="1"/>
  <c r="V670" i="11"/>
  <c r="T671" i="11" s="1"/>
  <c r="Q671" i="11" s="1"/>
  <c r="AG10" i="11" s="1"/>
  <c r="S671" i="11" l="1"/>
  <c r="N670" i="11"/>
  <c r="O670" i="11" s="1"/>
  <c r="K671" i="11" l="1"/>
  <c r="P671" i="11"/>
  <c r="AF10" i="11" l="1"/>
  <c r="R671" i="11"/>
  <c r="H671" i="11"/>
  <c r="I671" i="11"/>
  <c r="J671" i="11" s="1"/>
  <c r="L671" i="11" s="1"/>
  <c r="M671" i="11" a="1"/>
  <c r="M671" i="11" l="1"/>
  <c r="V671" i="11" s="1"/>
  <c r="T672" i="11" s="1"/>
  <c r="Q672" i="11" s="1"/>
  <c r="U671" i="11"/>
  <c r="N671" i="11" l="1"/>
  <c r="O671" i="11" s="1"/>
  <c r="S672" i="11"/>
  <c r="K672" i="11" l="1"/>
  <c r="P672" i="11"/>
  <c r="H672" i="11" l="1"/>
  <c r="I672" i="11"/>
  <c r="J672" i="11" s="1"/>
  <c r="L672" i="11" s="1"/>
  <c r="R672" i="11"/>
  <c r="M672" i="11" a="1"/>
  <c r="M672" i="11" l="1"/>
  <c r="V672" i="11"/>
  <c r="T673" i="11" s="1"/>
  <c r="Q673" i="11" s="1"/>
  <c r="U672" i="11"/>
  <c r="S673" i="11" l="1"/>
  <c r="N672" i="11"/>
  <c r="O672" i="11" s="1"/>
  <c r="P673" i="11" l="1"/>
  <c r="K673" i="11"/>
  <c r="H673" i="11" l="1"/>
  <c r="I673" i="11"/>
  <c r="J673" i="11" s="1"/>
  <c r="L673" i="11" s="1"/>
  <c r="R673" i="11"/>
  <c r="M673" i="11" a="1"/>
  <c r="M673" i="11" l="1"/>
  <c r="U673" i="11"/>
  <c r="V673" i="11"/>
  <c r="T674" i="11" s="1"/>
  <c r="Q674" i="11" s="1"/>
  <c r="N673" i="11" l="1"/>
  <c r="O673" i="11" s="1"/>
  <c r="S674" i="11"/>
  <c r="K674" i="11" l="1"/>
  <c r="P674" i="11"/>
  <c r="H674" i="11" l="1"/>
  <c r="I674" i="11"/>
  <c r="J674" i="11" s="1"/>
  <c r="L674" i="11" s="1"/>
  <c r="R674" i="11"/>
  <c r="M674" i="11" a="1"/>
  <c r="M674" i="11" l="1"/>
  <c r="U674" i="11" s="1"/>
  <c r="V674" i="11"/>
  <c r="T675" i="11" s="1"/>
  <c r="Q675" i="11" s="1"/>
  <c r="S675" i="11" l="1"/>
  <c r="N674" i="11"/>
  <c r="O674" i="11" s="1"/>
  <c r="K675" i="11" l="1"/>
  <c r="P675" i="11"/>
  <c r="H675" i="11" l="1"/>
  <c r="I675" i="11"/>
  <c r="J675" i="11" s="1"/>
  <c r="L675" i="11" s="1"/>
  <c r="R675" i="11"/>
  <c r="M675" i="11" a="1"/>
  <c r="M675" i="11" l="1"/>
  <c r="V675" i="11" s="1"/>
  <c r="T676" i="11" s="1"/>
  <c r="Q676" i="11" s="1"/>
  <c r="U675" i="11"/>
  <c r="S676" i="11" l="1"/>
  <c r="N675" i="11"/>
  <c r="O675" i="11" s="1"/>
  <c r="K676" i="11" l="1"/>
  <c r="P676" i="11"/>
  <c r="H676" i="11" l="1"/>
  <c r="I676" i="11"/>
  <c r="J676" i="11" s="1"/>
  <c r="L676" i="11" s="1"/>
  <c r="R676" i="11"/>
  <c r="M676" i="11" a="1"/>
  <c r="M676" i="11" l="1"/>
  <c r="V676" i="11" s="1"/>
  <c r="T677" i="11" s="1"/>
  <c r="Q677" i="11" s="1"/>
  <c r="U676" i="11"/>
  <c r="N676" i="11" l="1"/>
  <c r="O676" i="11" s="1"/>
  <c r="S677" i="11"/>
  <c r="K677" i="11" l="1"/>
  <c r="P677" i="11"/>
  <c r="H677" i="11" l="1"/>
  <c r="I677" i="11"/>
  <c r="J677" i="11" s="1"/>
  <c r="L677" i="11" s="1"/>
  <c r="R677" i="11"/>
  <c r="M677" i="11" a="1"/>
  <c r="M677" i="11" l="1"/>
  <c r="V677" i="11"/>
  <c r="T678" i="11" s="1"/>
  <c r="Q678" i="11" s="1"/>
  <c r="U677" i="11"/>
  <c r="S678" i="11" l="1"/>
  <c r="N677" i="11"/>
  <c r="O677" i="11" s="1"/>
  <c r="K678" i="11" l="1"/>
  <c r="P678" i="11"/>
  <c r="H678" i="11" l="1"/>
  <c r="I678" i="11"/>
  <c r="J678" i="11" s="1"/>
  <c r="L678" i="11" s="1"/>
  <c r="R678" i="11"/>
  <c r="M678" i="11" a="1"/>
  <c r="M678" i="11" l="1"/>
  <c r="U678" i="11" s="1"/>
  <c r="V678" i="11"/>
  <c r="T679" i="11" s="1"/>
  <c r="Q679" i="11" s="1"/>
  <c r="S679" i="11" l="1"/>
  <c r="N678" i="11"/>
  <c r="O678" i="11" s="1"/>
  <c r="K679" i="11" l="1"/>
  <c r="P679" i="11"/>
  <c r="H679" i="11" l="1"/>
  <c r="R679" i="11"/>
  <c r="I679" i="11"/>
  <c r="J679" i="11" s="1"/>
  <c r="L679" i="11" s="1"/>
  <c r="M679" i="11" a="1"/>
  <c r="M679" i="11" l="1"/>
  <c r="V679" i="11" s="1"/>
  <c r="T680" i="11" s="1"/>
  <c r="Q680" i="11" s="1"/>
  <c r="U679" i="11"/>
  <c r="N679" i="11" l="1"/>
  <c r="O679" i="11" s="1"/>
  <c r="S680" i="11"/>
  <c r="K680" i="11" l="1"/>
  <c r="P680" i="11"/>
  <c r="H680" i="11" l="1"/>
  <c r="I680" i="11"/>
  <c r="J680" i="11" s="1"/>
  <c r="L680" i="11" s="1"/>
  <c r="R680" i="11"/>
  <c r="M680" i="11" a="1"/>
  <c r="M680" i="11" l="1"/>
  <c r="V680" i="11"/>
  <c r="T681" i="11" s="1"/>
  <c r="Q681" i="11" s="1"/>
  <c r="U680" i="11"/>
  <c r="N680" i="11" l="1"/>
  <c r="O680" i="11" s="1"/>
  <c r="S681" i="11"/>
  <c r="P681" i="11" l="1"/>
  <c r="K681" i="11"/>
  <c r="H681" i="11" l="1"/>
  <c r="I681" i="11"/>
  <c r="J681" i="11" s="1"/>
  <c r="L681" i="11" s="1"/>
  <c r="R681" i="11"/>
  <c r="M681" i="11" a="1"/>
  <c r="M681" i="11" l="1"/>
  <c r="U681" i="11" s="1"/>
  <c r="V681" i="11"/>
  <c r="T682" i="11" s="1"/>
  <c r="Q682" i="11" s="1"/>
  <c r="S682" i="11" l="1"/>
  <c r="N681" i="11"/>
  <c r="O681" i="11" s="1"/>
  <c r="P682" i="11" l="1"/>
  <c r="K682" i="11"/>
  <c r="H682" i="11" l="1"/>
  <c r="I682" i="11"/>
  <c r="J682" i="11" s="1"/>
  <c r="L682" i="11" s="1"/>
  <c r="R682" i="11"/>
  <c r="M682" i="11" a="1"/>
  <c r="M682" i="11" l="1"/>
  <c r="V682" i="11" s="1"/>
  <c r="T683" i="11" s="1"/>
  <c r="Q683" i="11" s="1"/>
  <c r="U682" i="11"/>
  <c r="S683" i="11" l="1"/>
  <c r="N682" i="11"/>
  <c r="O682" i="11" s="1"/>
  <c r="K683" i="11" l="1"/>
  <c r="P683" i="11"/>
  <c r="H683" i="11" l="1"/>
  <c r="R683" i="11"/>
  <c r="I683" i="11"/>
  <c r="J683" i="11" s="1"/>
  <c r="L683" i="11" s="1"/>
  <c r="M683" i="11" a="1"/>
  <c r="M683" i="11" l="1"/>
  <c r="V683" i="11" s="1"/>
  <c r="T684" i="11" s="1"/>
  <c r="Q684" i="11" s="1"/>
  <c r="U683" i="11"/>
  <c r="S684" i="11" l="1"/>
  <c r="N683" i="11"/>
  <c r="O683" i="11" s="1"/>
  <c r="K684" i="11" l="1"/>
  <c r="P684" i="11"/>
  <c r="H684" i="11" l="1"/>
  <c r="I684" i="11"/>
  <c r="J684" i="11" s="1"/>
  <c r="L684" i="11" s="1"/>
  <c r="R684" i="11"/>
  <c r="M684" i="11" a="1"/>
  <c r="M684" i="11" l="1"/>
  <c r="U684" i="11"/>
  <c r="V684" i="11"/>
  <c r="T685" i="11" s="1"/>
  <c r="Q685" i="11" s="1"/>
  <c r="S685" i="11" l="1"/>
  <c r="N684" i="11"/>
  <c r="O684" i="11" s="1"/>
  <c r="K685" i="11" l="1"/>
  <c r="P685" i="11"/>
  <c r="H685" i="11" l="1"/>
  <c r="I685" i="11"/>
  <c r="J685" i="11" s="1"/>
  <c r="L685" i="11" s="1"/>
  <c r="R685" i="11"/>
  <c r="M685" i="11" a="1"/>
  <c r="M685" i="11" l="1"/>
  <c r="U685" i="11" s="1"/>
  <c r="V685" i="11"/>
  <c r="T686" i="11" s="1"/>
  <c r="Q686" i="11" s="1"/>
  <c r="S686" i="11" l="1"/>
  <c r="N685" i="11"/>
  <c r="O685" i="11" s="1"/>
  <c r="P686" i="11" l="1"/>
  <c r="K686" i="11"/>
  <c r="R686" i="11" l="1"/>
  <c r="I686" i="11"/>
  <c r="J686" i="11" s="1"/>
  <c r="L686" i="11" s="1"/>
  <c r="H686" i="11"/>
  <c r="M686" i="11" a="1"/>
  <c r="M686" i="11" l="1"/>
  <c r="U686" i="11" s="1"/>
  <c r="V686" i="11"/>
  <c r="T687" i="11" s="1"/>
  <c r="Q687" i="11" s="1"/>
  <c r="S687" i="11" l="1"/>
  <c r="N686" i="11"/>
  <c r="O686" i="11" s="1"/>
  <c r="P687" i="11" l="1"/>
  <c r="K687" i="11"/>
  <c r="H687" i="11" l="1"/>
  <c r="R687" i="11"/>
  <c r="I687" i="11"/>
  <c r="J687" i="11" s="1"/>
  <c r="L687" i="11" s="1"/>
  <c r="M687" i="11" a="1"/>
  <c r="M687" i="11" l="1"/>
  <c r="U687" i="11" s="1"/>
  <c r="V687" i="11"/>
  <c r="T688" i="11" s="1"/>
  <c r="Q688" i="11" s="1"/>
  <c r="N687" i="11" l="1"/>
  <c r="O687" i="11" s="1"/>
  <c r="S688" i="11"/>
  <c r="P688" i="11" l="1"/>
  <c r="K688" i="11"/>
  <c r="H688" i="11" l="1"/>
  <c r="I688" i="11"/>
  <c r="J688" i="11" s="1"/>
  <c r="L688" i="11" s="1"/>
  <c r="R688" i="11"/>
  <c r="M688" i="11" a="1"/>
  <c r="M688" i="11" l="1"/>
  <c r="U688" i="11" l="1"/>
  <c r="V688" i="11"/>
  <c r="T689" i="11" s="1"/>
  <c r="Q689" i="11" s="1"/>
  <c r="N688" i="11" l="1"/>
  <c r="O688" i="11" s="1"/>
  <c r="S689" i="11"/>
  <c r="K689" i="11" l="1"/>
  <c r="P689" i="11"/>
  <c r="H689" i="11" l="1"/>
  <c r="R689" i="11"/>
  <c r="I689" i="11"/>
  <c r="J689" i="11" s="1"/>
  <c r="L689" i="11" s="1"/>
  <c r="M689" i="11" a="1"/>
  <c r="M689" i="11" l="1"/>
  <c r="V689" i="11" s="1"/>
  <c r="T690" i="11" s="1"/>
  <c r="Q690" i="11" s="1"/>
  <c r="U689" i="11"/>
  <c r="S690" i="11" l="1"/>
  <c r="N689" i="11"/>
  <c r="O689" i="11" s="1"/>
  <c r="K690" i="11" l="1"/>
  <c r="P690" i="11"/>
  <c r="R690" i="11" l="1"/>
  <c r="H690" i="11"/>
  <c r="I690" i="11"/>
  <c r="J690" i="11" s="1"/>
  <c r="L690" i="11" s="1"/>
  <c r="M690" i="11" a="1"/>
  <c r="M690" i="11" l="1"/>
  <c r="V690" i="11" s="1"/>
  <c r="T691" i="11" s="1"/>
  <c r="Q691" i="11" s="1"/>
  <c r="U690" i="11"/>
  <c r="N690" i="11" l="1"/>
  <c r="O690" i="11" s="1"/>
  <c r="S691" i="11"/>
  <c r="P691" i="11" l="1"/>
  <c r="K691" i="11"/>
  <c r="H691" i="11" l="1"/>
  <c r="I691" i="11"/>
  <c r="J691" i="11" s="1"/>
  <c r="L691" i="11" s="1"/>
  <c r="R691" i="11"/>
  <c r="M691" i="11" a="1"/>
  <c r="M691" i="11" l="1"/>
  <c r="U691" i="11" s="1"/>
  <c r="V691" i="11"/>
  <c r="T692" i="11" s="1"/>
  <c r="Q692" i="11" s="1"/>
  <c r="S692" i="11" l="1"/>
  <c r="N691" i="11"/>
  <c r="O691" i="11" s="1"/>
  <c r="K692" i="11" l="1"/>
  <c r="P692" i="11"/>
  <c r="H692" i="11" l="1"/>
  <c r="R692" i="11"/>
  <c r="I692" i="11"/>
  <c r="J692" i="11" s="1"/>
  <c r="L692" i="11" s="1"/>
  <c r="M692" i="11" a="1"/>
  <c r="M692" i="11" l="1"/>
  <c r="U692" i="11"/>
  <c r="V692" i="11"/>
  <c r="T693" i="11" s="1"/>
  <c r="Q693" i="11" s="1"/>
  <c r="S693" i="11" l="1"/>
  <c r="N692" i="11"/>
  <c r="O692" i="11" s="1"/>
  <c r="K693" i="11" l="1"/>
  <c r="P693" i="11"/>
  <c r="R693" i="11" l="1"/>
  <c r="H693" i="11"/>
  <c r="I693" i="11"/>
  <c r="J693" i="11" s="1"/>
  <c r="L693" i="11" s="1"/>
  <c r="M693" i="11" a="1"/>
  <c r="M693" i="11" l="1"/>
  <c r="V693" i="11"/>
  <c r="T694" i="11" s="1"/>
  <c r="Q694" i="11" s="1"/>
  <c r="U693" i="11"/>
  <c r="N693" i="11" l="1"/>
  <c r="O693" i="11" s="1"/>
  <c r="S694" i="11"/>
  <c r="K694" i="11" l="1"/>
  <c r="P694" i="11"/>
  <c r="H694" i="11" l="1"/>
  <c r="I694" i="11"/>
  <c r="J694" i="11" s="1"/>
  <c r="L694" i="11" s="1"/>
  <c r="R694" i="11"/>
  <c r="M694" i="11" a="1"/>
  <c r="M694" i="11" l="1"/>
  <c r="V694" i="11"/>
  <c r="T695" i="11" s="1"/>
  <c r="Q695" i="11" s="1"/>
  <c r="U694" i="11"/>
  <c r="N694" i="11" l="1"/>
  <c r="O694" i="11" s="1"/>
  <c r="S695" i="11"/>
  <c r="K695" i="11" l="1"/>
  <c r="P695" i="11"/>
  <c r="H695" i="11" l="1"/>
  <c r="I695" i="11"/>
  <c r="J695" i="11" s="1"/>
  <c r="L695" i="11" s="1"/>
  <c r="R695" i="11"/>
  <c r="M695" i="11" a="1"/>
  <c r="M695" i="11" l="1"/>
  <c r="U695" i="11" s="1"/>
  <c r="V695" i="11"/>
  <c r="T696" i="11" s="1"/>
  <c r="Q696" i="11" s="1"/>
  <c r="S696" i="11" l="1"/>
  <c r="N695" i="11"/>
  <c r="O695" i="11" s="1"/>
  <c r="P696" i="11" l="1"/>
  <c r="K696" i="11"/>
  <c r="H696" i="11" l="1"/>
  <c r="I696" i="11"/>
  <c r="J696" i="11" s="1"/>
  <c r="L696" i="11" s="1"/>
  <c r="R696" i="11"/>
  <c r="G18" i="12"/>
  <c r="M696" i="11" a="1"/>
  <c r="M696" i="11" l="1"/>
  <c r="F19" i="12"/>
  <c r="E19" i="12" s="1"/>
  <c r="G19" i="12" s="1"/>
  <c r="B18" i="12"/>
  <c r="H18" i="12"/>
  <c r="U696" i="11" l="1"/>
  <c r="V696" i="11"/>
  <c r="T697" i="11" s="1"/>
  <c r="Q697" i="11" s="1"/>
  <c r="B19" i="12"/>
  <c r="F20" i="12"/>
  <c r="H19" i="12"/>
  <c r="S697" i="11" l="1"/>
  <c r="N696" i="11"/>
  <c r="O696" i="11" s="1"/>
  <c r="E20" i="12"/>
  <c r="G20" i="12" s="1"/>
  <c r="B20" i="12" s="1"/>
  <c r="K697" i="11" l="1"/>
  <c r="P697" i="11"/>
  <c r="F21" i="12"/>
  <c r="H20" i="12"/>
  <c r="H697" i="11" l="1"/>
  <c r="I697" i="11"/>
  <c r="J697" i="11" s="1"/>
  <c r="L697" i="11" s="1"/>
  <c r="R697" i="11"/>
  <c r="E21" i="12"/>
  <c r="G21" i="12" s="1"/>
  <c r="B21" i="12" s="1"/>
  <c r="M697" i="11" a="1"/>
  <c r="M697" i="11" l="1"/>
  <c r="V697" i="11"/>
  <c r="U697" i="11"/>
  <c r="N697" i="11" s="1"/>
  <c r="O697" i="11" s="1"/>
  <c r="H21" i="12"/>
  <c r="F22" i="12"/>
  <c r="E22" i="12" l="1"/>
  <c r="G22" i="12" s="1"/>
  <c r="B22" i="12" s="1"/>
  <c r="H22" i="12" l="1"/>
  <c r="F23" i="12"/>
  <c r="E23" i="12" l="1"/>
  <c r="G23" i="12" s="1"/>
  <c r="B23" i="12" s="1"/>
  <c r="F24" i="12" l="1"/>
  <c r="H23" i="12"/>
  <c r="E24" i="12" l="1"/>
  <c r="G24" i="12" s="1"/>
  <c r="B24" i="12" s="1"/>
  <c r="H24" i="12" l="1"/>
  <c r="F25" i="12"/>
  <c r="E25" i="12" l="1"/>
  <c r="G25" i="12" s="1"/>
  <c r="B25" i="12" s="1"/>
  <c r="H25" i="12" l="1"/>
  <c r="F26" i="12"/>
  <c r="E26" i="12" l="1"/>
  <c r="G26" i="12" s="1"/>
  <c r="B26" i="12" s="1"/>
  <c r="H26" i="12" l="1"/>
  <c r="F27" i="12"/>
  <c r="E27" i="12" l="1"/>
  <c r="G27" i="12" s="1"/>
  <c r="B27" i="12" s="1"/>
  <c r="H27" i="12" l="1"/>
  <c r="F28" i="12"/>
  <c r="E28" i="12" l="1"/>
  <c r="G28" i="12" s="1"/>
  <c r="B28" i="12" s="1"/>
  <c r="H28" i="12" l="1"/>
  <c r="F29" i="12"/>
  <c r="E29" i="12" l="1"/>
  <c r="G29" i="12" s="1"/>
  <c r="B29" i="12" s="1"/>
  <c r="H29" i="12" l="1"/>
  <c r="F30" i="12"/>
  <c r="E30" i="12" l="1"/>
  <c r="G30" i="12" s="1"/>
  <c r="B30" i="12" s="1"/>
  <c r="H30" i="12" l="1"/>
  <c r="F31" i="12"/>
  <c r="E31" i="12" l="1"/>
  <c r="G31" i="12" s="1"/>
  <c r="B31" i="12" s="1"/>
  <c r="H31" i="12" l="1"/>
  <c r="F32" i="12"/>
  <c r="E32" i="12" l="1"/>
  <c r="G32" i="12" s="1"/>
  <c r="B32" i="12" s="1"/>
  <c r="F33" i="12" l="1"/>
  <c r="H32" i="12"/>
  <c r="E33" i="12" l="1"/>
  <c r="G33" i="12" s="1"/>
  <c r="B33" i="12" s="1"/>
  <c r="H33" i="12" l="1"/>
  <c r="F34" i="12"/>
  <c r="E34" i="12" l="1"/>
  <c r="G34" i="12" s="1"/>
  <c r="B34" i="12" s="1"/>
  <c r="H34" i="12" l="1"/>
  <c r="F35" i="12"/>
  <c r="E35" i="12" l="1"/>
  <c r="G35" i="12" s="1"/>
  <c r="B35" i="12" s="1"/>
  <c r="H35" i="12" l="1"/>
  <c r="F36" i="12"/>
  <c r="E36" i="12" s="1"/>
  <c r="G36" i="12" s="1"/>
  <c r="H36" i="12" s="1"/>
  <c r="B36" i="12" l="1"/>
  <c r="F37" i="12"/>
  <c r="E37" i="12" l="1"/>
  <c r="G37" i="12" s="1"/>
  <c r="H37" i="12" s="1"/>
  <c r="B37" i="12" l="1"/>
  <c r="B38" i="12" s="1"/>
  <c r="B39" i="12" s="1"/>
  <c r="B40" i="12" s="1"/>
  <c r="B41" i="12" s="1"/>
  <c r="B42" i="12" s="1"/>
  <c r="B43" i="12" s="1"/>
  <c r="B44" i="12" s="1"/>
  <c r="B45" i="12" s="1"/>
  <c r="B46" i="12" s="1"/>
  <c r="B47" i="12" s="1"/>
  <c r="B48" i="12" s="1"/>
  <c r="B49" i="12" s="1"/>
  <c r="B50" i="12" s="1"/>
  <c r="B51" i="12" s="1"/>
  <c r="B52" i="12" s="1"/>
  <c r="B53" i="12" s="1"/>
  <c r="B54" i="12" s="1"/>
  <c r="B55" i="12" s="1"/>
  <c r="B56" i="12" s="1"/>
  <c r="B57" i="12" s="1"/>
  <c r="B58" i="12" s="1"/>
  <c r="B59" i="12" s="1"/>
  <c r="B60" i="12" s="1"/>
  <c r="B61" i="12" s="1"/>
  <c r="B62" i="12" s="1"/>
  <c r="B63" i="12" s="1"/>
  <c r="B64" i="12" s="1"/>
  <c r="B65" i="12" s="1"/>
  <c r="B66" i="12" s="1"/>
  <c r="B67" i="12" s="1"/>
  <c r="B68" i="12" s="1"/>
  <c r="B69" i="12" s="1"/>
  <c r="B70" i="12" s="1"/>
  <c r="B71" i="12" s="1"/>
  <c r="B72" i="12" s="1"/>
  <c r="B73" i="12" s="1"/>
  <c r="B74" i="12" s="1"/>
  <c r="B75" i="12" s="1"/>
  <c r="B76" i="12" s="1"/>
  <c r="B77" i="12" s="1"/>
  <c r="B78" i="12" s="1"/>
  <c r="B79" i="12" s="1"/>
  <c r="B80" i="12" s="1"/>
  <c r="B81" i="12" s="1"/>
  <c r="B82" i="12" s="1"/>
  <c r="B83" i="12" s="1"/>
  <c r="B84" i="12" s="1"/>
  <c r="B85" i="12" s="1"/>
  <c r="B86" i="12" s="1"/>
  <c r="B87" i="12" s="1"/>
  <c r="B88" i="12" s="1"/>
  <c r="B89" i="12" s="1"/>
  <c r="B90" i="12" s="1"/>
  <c r="B91" i="12" s="1"/>
  <c r="B92" i="12" s="1"/>
  <c r="B93" i="12" s="1"/>
  <c r="B94" i="12" s="1"/>
  <c r="B95" i="12" s="1"/>
  <c r="B96" i="12" s="1"/>
  <c r="B97" i="12" s="1"/>
  <c r="B98" i="12" s="1"/>
  <c r="B99" i="12" s="1"/>
  <c r="B100" i="12" s="1"/>
  <c r="B101" i="12" s="1"/>
  <c r="B102" i="12" s="1"/>
  <c r="B103" i="12" s="1"/>
  <c r="B104" i="12" s="1"/>
  <c r="B105" i="12" s="1"/>
  <c r="B106" i="12" s="1"/>
  <c r="B107" i="12" s="1"/>
  <c r="B108" i="12" s="1"/>
  <c r="B109" i="12" s="1"/>
  <c r="B110" i="12" s="1"/>
  <c r="B111" i="12" s="1"/>
  <c r="B112" i="12" s="1"/>
  <c r="B113" i="12" s="1"/>
  <c r="B114" i="12" s="1"/>
  <c r="B115" i="12" s="1"/>
  <c r="B116" i="12" s="1"/>
  <c r="B117" i="12" s="1"/>
  <c r="B118" i="12" s="1"/>
  <c r="B119" i="12" s="1"/>
  <c r="B120" i="12" s="1"/>
  <c r="B121" i="12" s="1"/>
  <c r="B122" i="12" s="1"/>
  <c r="B123" i="12" s="1"/>
  <c r="B124" i="12" s="1"/>
  <c r="B125" i="12" s="1"/>
  <c r="B126" i="12" s="1"/>
  <c r="B127" i="12" s="1"/>
  <c r="B128" i="12" s="1"/>
  <c r="B129" i="12" s="1"/>
  <c r="B130" i="12" s="1"/>
  <c r="B131" i="12" s="1"/>
  <c r="B132" i="12" s="1"/>
  <c r="B133" i="12" s="1"/>
  <c r="B134" i="12" s="1"/>
  <c r="B135" i="12" s="1"/>
  <c r="B136" i="12" s="1"/>
  <c r="B137" i="12" s="1"/>
  <c r="B138" i="12" s="1"/>
  <c r="B139" i="12" s="1"/>
  <c r="B140" i="12" s="1"/>
  <c r="B141" i="12" s="1"/>
  <c r="B142" i="12" s="1"/>
  <c r="B143" i="12" s="1"/>
  <c r="B144" i="12" s="1"/>
  <c r="B145" i="12" s="1"/>
  <c r="B146" i="12" s="1"/>
  <c r="B147" i="12" s="1"/>
  <c r="B148" i="12" s="1"/>
  <c r="B149" i="12" s="1"/>
  <c r="B150" i="12" s="1"/>
  <c r="B151" i="12" s="1"/>
  <c r="B152" i="12" s="1"/>
  <c r="B153" i="12" s="1"/>
  <c r="B154" i="12" s="1"/>
  <c r="B155" i="12" s="1"/>
  <c r="B156" i="12" s="1"/>
  <c r="B157" i="12" s="1"/>
  <c r="B158" i="12" s="1"/>
  <c r="B159" i="12" s="1"/>
  <c r="B160" i="12" s="1"/>
  <c r="B161" i="12" s="1"/>
  <c r="B162" i="12" s="1"/>
  <c r="B163" i="12" s="1"/>
  <c r="B164" i="12" s="1"/>
  <c r="B165" i="12" s="1"/>
  <c r="B166" i="12" s="1"/>
  <c r="B167" i="12" s="1"/>
  <c r="B168" i="12" s="1"/>
  <c r="B169" i="12" s="1"/>
  <c r="B170" i="12" s="1"/>
  <c r="B171" i="12" s="1"/>
  <c r="B172" i="12" s="1"/>
  <c r="B173" i="12" s="1"/>
  <c r="B174" i="12" s="1"/>
  <c r="B175" i="12" s="1"/>
  <c r="B176" i="12" s="1"/>
  <c r="B177" i="12" s="1"/>
  <c r="B178" i="12" s="1"/>
  <c r="B179" i="12" s="1"/>
  <c r="B180" i="12" s="1"/>
  <c r="B181" i="12" s="1"/>
  <c r="B182" i="12" s="1"/>
  <c r="B183" i="12" s="1"/>
  <c r="B184" i="12" s="1"/>
  <c r="B185" i="12" s="1"/>
  <c r="B186" i="12" s="1"/>
  <c r="F38" i="12" l="1"/>
  <c r="E38" i="12" s="1"/>
  <c r="G38" i="12" s="1"/>
  <c r="H38" i="12" s="1"/>
  <c r="C38" i="12" l="1"/>
  <c r="F39" i="12"/>
  <c r="E39" i="12" l="1"/>
  <c r="G39" i="12" s="1"/>
  <c r="H39" i="12" s="1"/>
  <c r="C39" i="12"/>
  <c r="F40" i="12" l="1"/>
  <c r="C40" i="12" s="1"/>
  <c r="E40" i="12" l="1"/>
  <c r="G40" i="12" s="1"/>
  <c r="H40" i="12" s="1"/>
  <c r="F41" i="12" l="1"/>
  <c r="E41" i="12" s="1"/>
  <c r="G41" i="12" s="1"/>
  <c r="H41" i="12" s="1"/>
  <c r="C41" i="12" l="1"/>
  <c r="F42" i="12"/>
  <c r="E42" i="12" l="1"/>
  <c r="G42" i="12" s="1"/>
  <c r="H42" i="12" s="1"/>
  <c r="C42" i="12"/>
  <c r="F43" i="12" l="1"/>
  <c r="E43" i="12" l="1"/>
  <c r="G43" i="12" s="1"/>
  <c r="H43" i="12" s="1"/>
  <c r="C43" i="12"/>
  <c r="F44" i="12" l="1"/>
  <c r="C44" i="12" s="1"/>
  <c r="E44" i="12" l="1"/>
  <c r="G44" i="12" s="1"/>
  <c r="H44" i="12" s="1"/>
  <c r="F45" i="12" l="1"/>
  <c r="C45" i="12" s="1"/>
  <c r="E45" i="12" l="1"/>
  <c r="G45" i="12" s="1"/>
  <c r="H45" i="12" s="1"/>
  <c r="F46" i="12" l="1"/>
  <c r="E46" i="12" s="1"/>
  <c r="G46" i="12" s="1"/>
  <c r="H46" i="12" s="1"/>
  <c r="C46" i="12"/>
  <c r="F47" i="12" l="1"/>
  <c r="E47" i="12" l="1"/>
  <c r="G47" i="12" s="1"/>
  <c r="H47" i="12" s="1"/>
  <c r="C47" i="12"/>
  <c r="F48" i="12" l="1"/>
  <c r="E48" i="12" l="1"/>
  <c r="G48" i="12" s="1"/>
  <c r="H48" i="12" s="1"/>
  <c r="C48" i="12"/>
  <c r="F49" i="12" l="1"/>
  <c r="E49" i="12" l="1"/>
  <c r="G49" i="12" s="1"/>
  <c r="H49" i="12" s="1"/>
  <c r="C49" i="12"/>
  <c r="F50" i="12" l="1"/>
  <c r="E50" i="12" l="1"/>
  <c r="G50" i="12" s="1"/>
  <c r="H50" i="12" s="1"/>
  <c r="C50" i="12"/>
  <c r="F51" i="12" l="1"/>
  <c r="E51" i="12" l="1"/>
  <c r="G51" i="12" s="1"/>
  <c r="H51" i="12" s="1"/>
  <c r="C51" i="12"/>
  <c r="F52" i="12" l="1"/>
  <c r="C52" i="12" l="1"/>
  <c r="E52" i="12"/>
  <c r="G52" i="12" s="1"/>
  <c r="H52" i="12" s="1"/>
  <c r="F53" i="12" l="1"/>
  <c r="E53" i="12" l="1"/>
  <c r="G53" i="12" s="1"/>
  <c r="H53" i="12" s="1"/>
  <c r="C53" i="12"/>
  <c r="F54" i="12" l="1"/>
  <c r="E54" i="12" l="1"/>
  <c r="G54" i="12" s="1"/>
  <c r="H54" i="12" s="1"/>
  <c r="C54" i="12"/>
  <c r="F55" i="12" l="1"/>
  <c r="E55" i="12" l="1"/>
  <c r="G55" i="12" s="1"/>
  <c r="H55" i="12" s="1"/>
  <c r="C55" i="12"/>
  <c r="F56" i="12" l="1"/>
  <c r="E56" i="12" l="1"/>
  <c r="G56" i="12" s="1"/>
  <c r="H56" i="12" s="1"/>
  <c r="C56" i="12"/>
  <c r="F57" i="12" l="1"/>
  <c r="E57" i="12" l="1"/>
  <c r="G57" i="12" s="1"/>
  <c r="H57" i="12" s="1"/>
  <c r="C57" i="12"/>
  <c r="F58" i="12" l="1"/>
  <c r="E58" i="12" l="1"/>
  <c r="G58" i="12" s="1"/>
  <c r="H58" i="12" s="1"/>
  <c r="C58" i="12"/>
  <c r="F59" i="12" l="1"/>
  <c r="E59" i="12" l="1"/>
  <c r="G59" i="12" s="1"/>
  <c r="H59" i="12" s="1"/>
  <c r="C59" i="12"/>
  <c r="F60" i="12" l="1"/>
  <c r="C60" i="12" l="1"/>
  <c r="E60" i="12"/>
  <c r="G60" i="12" s="1"/>
  <c r="H60" i="12" s="1"/>
  <c r="F61" i="12" l="1"/>
  <c r="E61" i="12" l="1"/>
  <c r="G61" i="12" s="1"/>
  <c r="H61" i="12" s="1"/>
  <c r="C61" i="12"/>
  <c r="F62" i="12" l="1"/>
  <c r="E62" i="12" l="1"/>
  <c r="G62" i="12" s="1"/>
  <c r="H62" i="12" s="1"/>
  <c r="C62" i="12"/>
  <c r="F63" i="12" l="1"/>
  <c r="C63" i="12" s="1"/>
  <c r="E63" i="12" l="1"/>
  <c r="G63" i="12" s="1"/>
  <c r="H63" i="12" s="1"/>
  <c r="F64" i="12" l="1"/>
  <c r="E64" i="12" s="1"/>
  <c r="G64" i="12" s="1"/>
  <c r="H64" i="12" s="1"/>
  <c r="C64" i="12" l="1"/>
  <c r="F65" i="12"/>
  <c r="E65" i="12" l="1"/>
  <c r="G65" i="12" s="1"/>
  <c r="H65" i="12" s="1"/>
  <c r="C65" i="12"/>
  <c r="F66" i="12" l="1"/>
  <c r="C66" i="12" l="1"/>
  <c r="E66" i="12"/>
  <c r="G66" i="12" s="1"/>
  <c r="H66" i="12" s="1"/>
  <c r="F67" i="12" l="1"/>
  <c r="C67" i="12" l="1"/>
  <c r="E67" i="12"/>
  <c r="G67" i="12" s="1"/>
  <c r="H67" i="12" s="1"/>
  <c r="F68" i="12" l="1"/>
  <c r="E68" i="12" l="1"/>
  <c r="G68" i="12" s="1"/>
  <c r="H68" i="12" s="1"/>
  <c r="C68" i="12"/>
  <c r="F69" i="12" l="1"/>
  <c r="E69" i="12" l="1"/>
  <c r="G69" i="12" s="1"/>
  <c r="H69" i="12" s="1"/>
  <c r="C69" i="12"/>
  <c r="F70" i="12" l="1"/>
  <c r="C70" i="12" s="1"/>
  <c r="E70" i="12" l="1"/>
  <c r="G70" i="12" s="1"/>
  <c r="H70" i="12" s="1"/>
  <c r="F71" i="12" l="1"/>
  <c r="C71" i="12" l="1"/>
  <c r="E71" i="12"/>
  <c r="G71" i="12" s="1"/>
  <c r="H71" i="12" l="1"/>
  <c r="F72" i="12"/>
  <c r="C72" i="12" l="1"/>
  <c r="E72" i="12"/>
  <c r="G72" i="12" s="1"/>
  <c r="H72" i="12" l="1"/>
  <c r="F73" i="12"/>
  <c r="E73" i="12" l="1"/>
  <c r="G73" i="12" s="1"/>
  <c r="C73" i="12"/>
  <c r="H73" i="12" l="1"/>
  <c r="F74" i="12"/>
  <c r="C74" i="12" l="1"/>
  <c r="E74" i="12"/>
  <c r="G74" i="12" s="1"/>
  <c r="H74" i="12" s="1"/>
  <c r="F75" i="12" l="1"/>
  <c r="C75" i="12" l="1"/>
  <c r="E75" i="12"/>
  <c r="G75" i="12" s="1"/>
  <c r="H75" i="12" l="1"/>
  <c r="F76" i="12"/>
  <c r="C76" i="12" l="1"/>
  <c r="E76" i="12"/>
  <c r="G76" i="12" s="1"/>
  <c r="H76" i="12" s="1"/>
  <c r="F77" i="12" l="1"/>
  <c r="E77" i="12" l="1"/>
  <c r="G77" i="12" s="1"/>
  <c r="C77" i="12"/>
  <c r="H77" i="12" l="1"/>
  <c r="F78" i="12"/>
  <c r="E78" i="12" l="1"/>
  <c r="G78" i="12" s="1"/>
  <c r="H78" i="12" s="1"/>
  <c r="C78" i="12"/>
  <c r="F79" i="12" l="1"/>
  <c r="E79" i="12" s="1"/>
  <c r="G79" i="12" s="1"/>
  <c r="H79" i="12" s="1"/>
  <c r="F80" i="12" l="1"/>
  <c r="C80" i="12" s="1"/>
  <c r="C79" i="12"/>
  <c r="E80" i="12" l="1"/>
  <c r="G80" i="12" s="1"/>
  <c r="H80" i="12" s="1"/>
  <c r="F81" i="12" l="1"/>
  <c r="E81" i="12"/>
  <c r="G81" i="12" s="1"/>
  <c r="H81" i="12" s="1"/>
  <c r="C81" i="12"/>
  <c r="F82" i="12" l="1"/>
  <c r="C82" i="12" l="1"/>
  <c r="E82" i="12"/>
  <c r="G82" i="12" s="1"/>
  <c r="H82" i="12" s="1"/>
  <c r="F83" i="12" l="1"/>
  <c r="E83" i="12" l="1"/>
  <c r="G83" i="12" s="1"/>
  <c r="H83" i="12" s="1"/>
  <c r="C83" i="12"/>
  <c r="F84" i="12" l="1"/>
  <c r="E84" i="12" l="1"/>
  <c r="G84" i="12" s="1"/>
  <c r="H84" i="12" s="1"/>
  <c r="C84" i="12"/>
  <c r="F85" i="12" l="1"/>
  <c r="E85" i="12" l="1"/>
  <c r="G85" i="12" s="1"/>
  <c r="H85" i="12" s="1"/>
  <c r="C85" i="12"/>
  <c r="F86" i="12" l="1"/>
  <c r="E86" i="12" l="1"/>
  <c r="G86" i="12" s="1"/>
  <c r="H86" i="12" s="1"/>
  <c r="C86" i="12"/>
  <c r="F87" i="12" l="1"/>
  <c r="E87" i="12" l="1"/>
  <c r="G87" i="12" s="1"/>
  <c r="H87" i="12" s="1"/>
  <c r="C87" i="12"/>
  <c r="F88" i="12" l="1"/>
  <c r="E88" i="12" l="1"/>
  <c r="G88" i="12" s="1"/>
  <c r="H88" i="12" s="1"/>
  <c r="C88" i="12"/>
  <c r="F89" i="12" l="1"/>
  <c r="E89" i="12" l="1"/>
  <c r="G89" i="12" s="1"/>
  <c r="H89" i="12" s="1"/>
  <c r="C89" i="12"/>
  <c r="F90" i="12" l="1"/>
  <c r="E90" i="12" l="1"/>
  <c r="G90" i="12" s="1"/>
  <c r="H90" i="12" s="1"/>
  <c r="C90" i="12"/>
  <c r="F91" i="12" l="1"/>
  <c r="E91" i="12" l="1"/>
  <c r="G91" i="12" s="1"/>
  <c r="H91" i="12" s="1"/>
  <c r="C91" i="12"/>
  <c r="F92" i="12" l="1"/>
  <c r="E92" i="12" l="1"/>
  <c r="G92" i="12" s="1"/>
  <c r="H92" i="12" s="1"/>
  <c r="C92" i="12"/>
  <c r="F93" i="12" l="1"/>
  <c r="E93" i="12" l="1"/>
  <c r="G93" i="12" s="1"/>
  <c r="H93" i="12" s="1"/>
  <c r="C93" i="12"/>
  <c r="F94" i="12" l="1"/>
  <c r="E94" i="12" l="1"/>
  <c r="G94" i="12" s="1"/>
  <c r="H94" i="12" s="1"/>
  <c r="C94" i="12"/>
  <c r="F95" i="12" l="1"/>
  <c r="E95" i="12" l="1"/>
  <c r="G95" i="12" s="1"/>
  <c r="H95" i="12" s="1"/>
  <c r="C95" i="12"/>
  <c r="F96" i="12" l="1"/>
  <c r="C96" i="12" s="1"/>
  <c r="E96" i="12" l="1"/>
  <c r="G96" i="12" s="1"/>
  <c r="H96" i="12" s="1"/>
  <c r="F97" i="12" l="1"/>
  <c r="E97" i="12"/>
  <c r="G97" i="12" s="1"/>
  <c r="H97" i="12" s="1"/>
  <c r="C97" i="12"/>
  <c r="F98" i="12" l="1"/>
  <c r="C98" i="12" l="1"/>
  <c r="E98" i="12"/>
  <c r="G98" i="12" s="1"/>
  <c r="H98" i="12" s="1"/>
  <c r="F99" i="12" l="1"/>
  <c r="E99" i="12" l="1"/>
  <c r="G99" i="12" s="1"/>
  <c r="H99" i="12" s="1"/>
  <c r="C99" i="12"/>
  <c r="F100" i="12" l="1"/>
  <c r="E100" i="12" l="1"/>
  <c r="G100" i="12" s="1"/>
  <c r="H100" i="12" s="1"/>
  <c r="C100" i="12"/>
  <c r="F101" i="12" l="1"/>
  <c r="E101" i="12" l="1"/>
  <c r="G101" i="12" s="1"/>
  <c r="H101" i="12" s="1"/>
  <c r="C101" i="12"/>
  <c r="F102" i="12" l="1"/>
  <c r="E102" i="12" l="1"/>
  <c r="G102" i="12" s="1"/>
  <c r="H102" i="12" s="1"/>
  <c r="C102" i="12"/>
  <c r="F103" i="12" l="1"/>
  <c r="E103" i="12" l="1"/>
  <c r="G103" i="12" s="1"/>
  <c r="H103" i="12" s="1"/>
  <c r="C103" i="12"/>
  <c r="F104" i="12" l="1"/>
  <c r="E104" i="12" l="1"/>
  <c r="G104" i="12" s="1"/>
  <c r="H104" i="12" s="1"/>
  <c r="C104" i="12"/>
  <c r="F105" i="12" l="1"/>
  <c r="C105" i="12" l="1"/>
  <c r="E105" i="12"/>
  <c r="G105" i="12" s="1"/>
  <c r="H105" i="12" s="1"/>
  <c r="F106" i="12" l="1"/>
  <c r="E106" i="12" l="1"/>
  <c r="G106" i="12" s="1"/>
  <c r="H106" i="12" s="1"/>
  <c r="C106" i="12"/>
  <c r="F107" i="12" l="1"/>
  <c r="E107" i="12" l="1"/>
  <c r="G107" i="12" s="1"/>
  <c r="H107" i="12" s="1"/>
  <c r="C107" i="12"/>
  <c r="F108" i="12" l="1"/>
  <c r="C108" i="12" s="1"/>
  <c r="E108" i="12"/>
  <c r="G108" i="12" s="1"/>
  <c r="H108" i="12" s="1"/>
  <c r="F109" i="12" l="1"/>
  <c r="E109" i="12" l="1"/>
  <c r="G109" i="12" s="1"/>
  <c r="H109" i="12" s="1"/>
  <c r="C109" i="12"/>
  <c r="F110" i="12" l="1"/>
  <c r="E110" i="12" l="1"/>
  <c r="G110" i="12" s="1"/>
  <c r="H110" i="12" s="1"/>
  <c r="C110" i="12"/>
  <c r="F111" i="12" l="1"/>
  <c r="C111" i="12" s="1"/>
  <c r="E111" i="12"/>
  <c r="G111" i="12" s="1"/>
  <c r="H111" i="12" s="1"/>
  <c r="F112" i="12" l="1"/>
  <c r="E112" i="12" l="1"/>
  <c r="G112" i="12" s="1"/>
  <c r="H112" i="12" s="1"/>
  <c r="C112" i="12"/>
  <c r="F113" i="12" l="1"/>
  <c r="E113" i="12" l="1"/>
  <c r="G113" i="12" s="1"/>
  <c r="H113" i="12" s="1"/>
  <c r="C113" i="12"/>
  <c r="F114" i="12" l="1"/>
  <c r="E114" i="12" l="1"/>
  <c r="G114" i="12" s="1"/>
  <c r="H114" i="12" s="1"/>
  <c r="C114" i="12"/>
  <c r="F115" i="12" l="1"/>
  <c r="E115" i="12" l="1"/>
  <c r="G115" i="12" s="1"/>
  <c r="H115" i="12" s="1"/>
  <c r="C115" i="12"/>
  <c r="F116" i="12" l="1"/>
  <c r="C116" i="12" s="1"/>
  <c r="E116" i="12" l="1"/>
  <c r="G116" i="12" s="1"/>
  <c r="H116" i="12" s="1"/>
  <c r="F117" i="12" l="1"/>
  <c r="C117" i="12" l="1"/>
  <c r="E117" i="12"/>
  <c r="G117" i="12" s="1"/>
  <c r="H117" i="12" l="1"/>
  <c r="F118" i="12"/>
  <c r="E118" i="12" l="1"/>
  <c r="G118" i="12" s="1"/>
  <c r="H118" i="12" s="1"/>
  <c r="C118" i="12"/>
  <c r="F119" i="12"/>
  <c r="C119" i="12" l="1"/>
  <c r="E119" i="12"/>
  <c r="G119" i="12" s="1"/>
  <c r="H119" i="12" s="1"/>
  <c r="F120" i="12" l="1"/>
  <c r="C120" i="12" l="1"/>
  <c r="E120" i="12"/>
  <c r="G120" i="12" s="1"/>
  <c r="H120" i="12" s="1"/>
  <c r="F121" i="12" l="1"/>
  <c r="C121" i="12" l="1"/>
  <c r="K7" i="12" s="1"/>
  <c r="E121" i="12"/>
  <c r="G121" i="12" s="1"/>
  <c r="H121" i="12" s="1"/>
  <c r="F122" i="12" l="1"/>
  <c r="E122" i="12" l="1"/>
  <c r="G122" i="12" s="1"/>
  <c r="H122" i="12" s="1"/>
  <c r="C122" i="12"/>
  <c r="F123" i="12"/>
  <c r="C123" i="12" l="1"/>
  <c r="E123" i="12"/>
  <c r="G123" i="12" s="1"/>
  <c r="H123" i="12" s="1"/>
  <c r="F124" i="12" l="1"/>
  <c r="C124" i="12" l="1"/>
  <c r="E124" i="12"/>
  <c r="G124" i="12" s="1"/>
  <c r="H124" i="12" l="1"/>
  <c r="F125" i="12"/>
  <c r="E125" i="12" l="1"/>
  <c r="G125" i="12" s="1"/>
  <c r="H125" i="12" s="1"/>
  <c r="C125" i="12"/>
  <c r="F126" i="12" l="1"/>
  <c r="E126" i="12" s="1"/>
  <c r="G126" i="12" s="1"/>
  <c r="H126" i="12" s="1"/>
  <c r="F127" i="12" l="1"/>
  <c r="C126" i="12"/>
  <c r="E127" i="12"/>
  <c r="G127" i="12" s="1"/>
  <c r="H127" i="12" s="1"/>
  <c r="C127" i="12" l="1"/>
  <c r="F128" i="12"/>
  <c r="E128" i="12" s="1"/>
  <c r="G128" i="12" s="1"/>
  <c r="H128" i="12" s="1"/>
  <c r="C128" i="12"/>
  <c r="F129" i="12" l="1"/>
  <c r="C129" i="12" s="1"/>
  <c r="E129" i="12" l="1"/>
  <c r="G129" i="12" s="1"/>
  <c r="H129" i="12" s="1"/>
  <c r="F130" i="12" l="1"/>
  <c r="E130" i="12"/>
  <c r="G130" i="12" s="1"/>
  <c r="H130" i="12" s="1"/>
  <c r="C130" i="12"/>
  <c r="F131" i="12" l="1"/>
  <c r="C131" i="12" s="1"/>
  <c r="E131" i="12" l="1"/>
  <c r="G131" i="12" s="1"/>
  <c r="H131" i="12" s="1"/>
  <c r="F132" i="12" l="1"/>
  <c r="E132" i="12"/>
  <c r="G132" i="12" s="1"/>
  <c r="H132" i="12" s="1"/>
  <c r="C132" i="12"/>
  <c r="F133" i="12" l="1"/>
  <c r="C133" i="12" s="1"/>
  <c r="E133" i="12"/>
  <c r="G133" i="12" s="1"/>
  <c r="H133" i="12" s="1"/>
  <c r="F134" i="12" l="1"/>
  <c r="E134" i="12"/>
  <c r="G134" i="12" s="1"/>
  <c r="H134" i="12" s="1"/>
  <c r="C134" i="12"/>
  <c r="F135" i="12" l="1"/>
  <c r="E135" i="12" l="1"/>
  <c r="G135" i="12" s="1"/>
  <c r="H135" i="12" s="1"/>
  <c r="C135" i="12"/>
  <c r="F136" i="12" l="1"/>
  <c r="C136" i="12" s="1"/>
  <c r="E136" i="12"/>
  <c r="G136" i="12" s="1"/>
  <c r="H136" i="12" s="1"/>
  <c r="F137" i="12" l="1"/>
  <c r="E137" i="12" l="1"/>
  <c r="G137" i="12" s="1"/>
  <c r="H137" i="12" s="1"/>
  <c r="C137" i="12"/>
  <c r="F138" i="12" l="1"/>
  <c r="E138" i="12" l="1"/>
  <c r="G138" i="12" s="1"/>
  <c r="H138" i="12" s="1"/>
  <c r="C138" i="12"/>
  <c r="F139" i="12" l="1"/>
  <c r="E139" i="12" l="1"/>
  <c r="G139" i="12" s="1"/>
  <c r="H139" i="12" s="1"/>
  <c r="C139" i="12"/>
  <c r="F140" i="12" l="1"/>
  <c r="E140" i="12" l="1"/>
  <c r="G140" i="12" s="1"/>
  <c r="H140" i="12" s="1"/>
  <c r="C140" i="12"/>
  <c r="F141" i="12" l="1"/>
  <c r="E141" i="12" l="1"/>
  <c r="G141" i="12" s="1"/>
  <c r="H141" i="12" s="1"/>
  <c r="C141" i="12"/>
  <c r="F142" i="12" l="1"/>
  <c r="E142" i="12" s="1"/>
  <c r="G142" i="12" s="1"/>
  <c r="H142" i="12" s="1"/>
  <c r="C142" i="12" l="1"/>
  <c r="F143" i="12"/>
  <c r="E143" i="12" l="1"/>
  <c r="G143" i="12" s="1"/>
  <c r="H143" i="12" s="1"/>
  <c r="C143" i="12"/>
  <c r="F144" i="12" l="1"/>
  <c r="E144" i="12" l="1"/>
  <c r="G144" i="12" s="1"/>
  <c r="H144" i="12" s="1"/>
  <c r="C144" i="12"/>
  <c r="F145" i="12" l="1"/>
  <c r="C145" i="12" s="1"/>
  <c r="E145" i="12"/>
  <c r="G145" i="12" s="1"/>
  <c r="H145" i="12" s="1"/>
  <c r="F146" i="12" l="1"/>
  <c r="C146" i="12" s="1"/>
  <c r="E146" i="12"/>
  <c r="G146" i="12" s="1"/>
  <c r="H146" i="12" s="1"/>
  <c r="F147" i="12" l="1"/>
  <c r="C147" i="12" s="1"/>
  <c r="E147" i="12"/>
  <c r="G147" i="12" s="1"/>
  <c r="H147" i="12" s="1"/>
  <c r="F148" i="12" l="1"/>
  <c r="E148" i="12" l="1"/>
  <c r="G148" i="12" s="1"/>
  <c r="H148" i="12" s="1"/>
  <c r="C148" i="12"/>
  <c r="F149" i="12" l="1"/>
  <c r="C149" i="12" s="1"/>
  <c r="E149" i="12"/>
  <c r="G149" i="12" s="1"/>
  <c r="H149" i="12" s="1"/>
  <c r="F150" i="12" l="1"/>
  <c r="C150" i="12" s="1"/>
  <c r="E150" i="12"/>
  <c r="G150" i="12" s="1"/>
  <c r="H150" i="12" s="1"/>
  <c r="F151" i="12" l="1"/>
  <c r="C151" i="12" s="1"/>
  <c r="E151" i="12" l="1"/>
  <c r="G151" i="12" s="1"/>
  <c r="H151" i="12" s="1"/>
  <c r="F152" i="12" l="1"/>
  <c r="C152" i="12" l="1"/>
  <c r="E152" i="12"/>
  <c r="G152" i="12" s="1"/>
  <c r="H152" i="12" s="1"/>
  <c r="F153" i="12" l="1"/>
  <c r="C153" i="12" l="1"/>
  <c r="E153" i="12"/>
  <c r="G153" i="12" s="1"/>
  <c r="H153" i="12" s="1"/>
  <c r="F154" i="12" l="1"/>
  <c r="E154" i="12" l="1"/>
  <c r="G154" i="12" s="1"/>
  <c r="H154" i="12" s="1"/>
  <c r="C154" i="12"/>
  <c r="F155" i="12" l="1"/>
  <c r="E155" i="12" l="1"/>
  <c r="G155" i="12" s="1"/>
  <c r="H155" i="12" s="1"/>
  <c r="C155" i="12"/>
  <c r="F156" i="12" l="1"/>
  <c r="E156" i="12" l="1"/>
  <c r="G156" i="12" s="1"/>
  <c r="H156" i="12" s="1"/>
  <c r="C156" i="12"/>
  <c r="F157" i="12"/>
  <c r="C157" i="12" l="1"/>
  <c r="E157" i="12"/>
  <c r="G157" i="12" s="1"/>
  <c r="H157" i="12" s="1"/>
  <c r="F158" i="12" l="1"/>
  <c r="C158" i="12" l="1"/>
  <c r="E158" i="12"/>
  <c r="G158" i="12" s="1"/>
  <c r="H158" i="12" s="1"/>
  <c r="F159" i="12" l="1"/>
  <c r="C159" i="12" l="1"/>
  <c r="E159" i="12"/>
  <c r="G159" i="12" s="1"/>
  <c r="H159" i="12" s="1"/>
  <c r="F160" i="12" l="1"/>
  <c r="C160" i="12" l="1"/>
  <c r="E160" i="12"/>
  <c r="G160" i="12" s="1"/>
  <c r="H160" i="12" s="1"/>
  <c r="F161" i="12" l="1"/>
  <c r="C161" i="12" l="1"/>
  <c r="E161" i="12"/>
  <c r="G161" i="12" s="1"/>
  <c r="H161" i="12" s="1"/>
  <c r="F162" i="12" l="1"/>
  <c r="C162" i="12" l="1"/>
  <c r="E162" i="12"/>
  <c r="G162" i="12" s="1"/>
  <c r="H162" i="12" s="1"/>
  <c r="F163" i="12" l="1"/>
  <c r="E163" i="12" l="1"/>
  <c r="G163" i="12" s="1"/>
  <c r="H163" i="12" s="1"/>
  <c r="C163" i="12"/>
  <c r="F164" i="12" l="1"/>
  <c r="C164" i="12" l="1"/>
  <c r="E164" i="12"/>
  <c r="G164" i="12" s="1"/>
  <c r="H164" i="12" s="1"/>
  <c r="F165" i="12" l="1"/>
  <c r="C165" i="12"/>
  <c r="E165" i="12"/>
  <c r="G165" i="12" s="1"/>
  <c r="H165" i="12" s="1"/>
  <c r="F166" i="12" l="1"/>
  <c r="C166" i="12" l="1"/>
  <c r="E166" i="12"/>
  <c r="G166" i="12" s="1"/>
  <c r="H166" i="12" s="1"/>
  <c r="F167" i="12" l="1"/>
  <c r="C167" i="12" l="1"/>
  <c r="E167" i="12"/>
  <c r="G167" i="12" s="1"/>
  <c r="H167" i="12" s="1"/>
  <c r="F168" i="12" l="1"/>
  <c r="C168" i="12" l="1"/>
  <c r="E168" i="12"/>
  <c r="G168" i="12" s="1"/>
  <c r="H168" i="12" s="1"/>
  <c r="F169" i="12" l="1"/>
  <c r="E169" i="12" l="1"/>
  <c r="G169" i="12" s="1"/>
  <c r="H169" i="12" s="1"/>
  <c r="F170" i="12"/>
  <c r="C170" i="12" s="1"/>
  <c r="C169" i="12"/>
  <c r="E170" i="12" l="1"/>
  <c r="G170" i="12" s="1"/>
  <c r="H170" i="12" s="1"/>
  <c r="F171" i="12" l="1"/>
  <c r="E171" i="12" s="1"/>
  <c r="G171" i="12" s="1"/>
  <c r="H171" i="12" s="1"/>
  <c r="C171" i="12"/>
  <c r="F172" i="12" l="1"/>
  <c r="E172" i="12" l="1"/>
  <c r="G172" i="12" s="1"/>
  <c r="H172" i="12" s="1"/>
  <c r="C172" i="12"/>
  <c r="F173" i="12" l="1"/>
  <c r="E173" i="12" l="1"/>
  <c r="G173" i="12" s="1"/>
  <c r="H173" i="12" s="1"/>
  <c r="F174" i="12"/>
  <c r="C174" i="12" s="1"/>
  <c r="C173" i="12"/>
  <c r="E174" i="12" l="1"/>
  <c r="G174" i="12" s="1"/>
  <c r="H174" i="12" s="1"/>
  <c r="F175" i="12"/>
  <c r="C175" i="12" s="1"/>
  <c r="E175" i="12" l="1"/>
  <c r="G175" i="12" s="1"/>
  <c r="H175" i="12" s="1"/>
  <c r="F176" i="12"/>
  <c r="C176" i="12" l="1"/>
  <c r="E176" i="12"/>
  <c r="G176" i="12" s="1"/>
  <c r="H176" i="12" s="1"/>
  <c r="F177" i="12" l="1"/>
  <c r="C177" i="12" l="1"/>
  <c r="E177" i="12"/>
  <c r="G177" i="12" s="1"/>
  <c r="H177" i="12" s="1"/>
  <c r="F178" i="12" l="1"/>
  <c r="E178" i="12" l="1"/>
  <c r="G178" i="12" s="1"/>
  <c r="H178" i="12" s="1"/>
  <c r="C178" i="12"/>
  <c r="F179" i="12" l="1"/>
  <c r="E179" i="12"/>
  <c r="G179" i="12" s="1"/>
  <c r="H179" i="12" s="1"/>
  <c r="C179" i="12"/>
  <c r="F180" i="12" l="1"/>
  <c r="C180" i="12"/>
  <c r="E180" i="12"/>
  <c r="G180" i="12" s="1"/>
  <c r="H180" i="12" s="1"/>
  <c r="F181" i="12" l="1"/>
  <c r="E181" i="12" l="1"/>
  <c r="G181" i="12" s="1"/>
  <c r="H181" i="12" s="1"/>
  <c r="C181" i="12"/>
  <c r="F182" i="12" l="1"/>
  <c r="C182" i="12" s="1"/>
  <c r="E182" i="12"/>
  <c r="G182" i="12" s="1"/>
  <c r="H182" i="12" s="1"/>
  <c r="F183" i="12" l="1"/>
  <c r="C183" i="12" l="1"/>
  <c r="E183" i="12"/>
  <c r="G183" i="12" s="1"/>
  <c r="H183" i="12" s="1"/>
  <c r="F184" i="12" l="1"/>
  <c r="E184" i="12" l="1"/>
  <c r="G184" i="12" s="1"/>
  <c r="H184" i="12" s="1"/>
  <c r="C184" i="12"/>
  <c r="F185" i="12" l="1"/>
  <c r="E185" i="12" l="1"/>
  <c r="G185" i="12" s="1"/>
  <c r="H185" i="12" s="1"/>
  <c r="C185" i="12"/>
  <c r="F186" i="12" l="1"/>
  <c r="E186" i="12" s="1"/>
  <c r="G186" i="12" s="1"/>
  <c r="H186" i="12" s="1"/>
  <c r="C186" i="12"/>
  <c r="T113" i="18" l="1"/>
  <c r="Q113" i="18" s="1"/>
  <c r="S113" i="18"/>
  <c r="P113" i="18" s="1"/>
  <c r="I113" i="18" l="1"/>
  <c r="J113" i="18" s="1"/>
  <c r="L113" i="18" s="1"/>
  <c r="H113" i="18"/>
  <c r="E113" i="18" s="1"/>
  <c r="N113" i="18" s="1"/>
  <c r="K114" i="18" s="1"/>
  <c r="R113" i="18"/>
  <c r="O113" i="18" l="1"/>
  <c r="V113" i="18"/>
  <c r="U113" i="18"/>
  <c r="T114" i="18"/>
  <c r="Q114" i="18" s="1"/>
  <c r="S114" i="18"/>
  <c r="P114" i="18"/>
  <c r="I114" i="18" s="1"/>
  <c r="J114" i="18" s="1"/>
  <c r="L114" i="18" s="1"/>
  <c r="R114" i="18" l="1"/>
  <c r="H114" i="18"/>
  <c r="E114" i="18" s="1"/>
  <c r="N114" i="18" s="1"/>
  <c r="K115" i="18" l="1"/>
  <c r="O114" i="18"/>
  <c r="U114" i="18"/>
  <c r="V114" i="18"/>
  <c r="T115" i="18" l="1"/>
  <c r="S115" i="18"/>
  <c r="P115" i="18" l="1"/>
  <c r="Q115" i="18"/>
  <c r="I115" i="18" l="1"/>
  <c r="J115" i="18" s="1"/>
  <c r="L115" i="18" s="1"/>
  <c r="H115" i="18"/>
  <c r="E115" i="18" s="1"/>
  <c r="N115" i="18" s="1"/>
  <c r="R115" i="18"/>
  <c r="U115" i="18" l="1"/>
  <c r="V115" i="18"/>
  <c r="O115" i="18"/>
  <c r="K116" i="18"/>
  <c r="S116" i="18" l="1"/>
  <c r="T116" i="18"/>
  <c r="Q116" i="18" l="1"/>
  <c r="P116" i="18"/>
  <c r="H116" i="18" l="1"/>
  <c r="E116" i="18" s="1"/>
  <c r="N116" i="18" s="1"/>
  <c r="I116" i="18"/>
  <c r="J116" i="18" s="1"/>
  <c r="L116" i="18" s="1"/>
  <c r="R116" i="18"/>
  <c r="U116" i="18" l="1"/>
  <c r="V116" i="18"/>
  <c r="O116" i="18"/>
  <c r="K117" i="18"/>
  <c r="T117" i="18" l="1"/>
  <c r="S117" i="18"/>
  <c r="P117" i="18" l="1"/>
  <c r="Q117" i="18"/>
  <c r="I117" i="18" l="1"/>
  <c r="J117" i="18" s="1"/>
  <c r="L117" i="18" s="1"/>
  <c r="H117" i="18"/>
  <c r="E117" i="18" s="1"/>
  <c r="N117" i="18" s="1"/>
  <c r="R117" i="18"/>
  <c r="O117" i="18" l="1"/>
  <c r="V117" i="18"/>
  <c r="U117" i="18"/>
  <c r="K118" i="18"/>
  <c r="T118" i="18" l="1"/>
  <c r="S118" i="18"/>
  <c r="Q118" i="18" l="1"/>
  <c r="P118" i="18"/>
  <c r="I118" i="18" l="1"/>
  <c r="J118" i="18" s="1"/>
  <c r="L118" i="18" s="1"/>
  <c r="R118" i="18"/>
  <c r="H118" i="18"/>
  <c r="E118" i="18" s="1"/>
  <c r="N118" i="18" s="1"/>
  <c r="U118" i="18" l="1"/>
  <c r="V118" i="18"/>
  <c r="O118" i="18"/>
  <c r="K119" i="18"/>
  <c r="T119" i="18" l="1"/>
  <c r="S119" i="18"/>
  <c r="Q119" i="18" l="1"/>
  <c r="P119" i="18"/>
  <c r="H119" i="18" l="1"/>
  <c r="E119" i="18" s="1"/>
  <c r="N119" i="18" s="1"/>
  <c r="R119" i="18"/>
  <c r="I119" i="18"/>
  <c r="J119" i="18" s="1"/>
  <c r="L119" i="18" s="1"/>
  <c r="U119" i="18" l="1"/>
  <c r="V119" i="18"/>
  <c r="O119" i="18"/>
  <c r="K120" i="18"/>
  <c r="S120" i="18" l="1"/>
  <c r="T120" i="18"/>
  <c r="Q120" i="18" l="1"/>
  <c r="P120" i="18"/>
  <c r="H120" i="18" l="1"/>
  <c r="E120" i="18" s="1"/>
  <c r="N120" i="18" s="1"/>
  <c r="R120" i="18"/>
  <c r="I120" i="18"/>
  <c r="J120" i="18" s="1"/>
  <c r="L120" i="18" s="1"/>
  <c r="V120" i="18" l="1"/>
  <c r="O120" i="18"/>
  <c r="U120" i="18"/>
  <c r="K121" i="18"/>
  <c r="T121" i="18" l="1"/>
  <c r="S121" i="18"/>
  <c r="P121" i="18" l="1"/>
  <c r="Q121" i="18"/>
  <c r="R121" i="18" l="1"/>
  <c r="I121" i="18"/>
  <c r="J121" i="18" s="1"/>
  <c r="L121" i="18" s="1"/>
  <c r="H121" i="18"/>
  <c r="E121" i="18" s="1"/>
  <c r="N121" i="18" s="1"/>
  <c r="O121" i="18" l="1"/>
  <c r="U121" i="18"/>
  <c r="V121" i="18"/>
  <c r="K122" i="18"/>
  <c r="T122" i="18" l="1"/>
  <c r="S122" i="18"/>
  <c r="Q122" i="18" l="1"/>
  <c r="P122" i="18"/>
  <c r="H122" i="18" l="1"/>
  <c r="E122" i="18" s="1"/>
  <c r="N122" i="18" s="1"/>
  <c r="I122" i="18"/>
  <c r="J122" i="18" s="1"/>
  <c r="L122" i="18" s="1"/>
  <c r="R122" i="18"/>
  <c r="V122" i="18" l="1"/>
  <c r="U122" i="18"/>
  <c r="O122" i="18"/>
  <c r="K123" i="18"/>
  <c r="T123" i="18" l="1"/>
  <c r="S123" i="18"/>
  <c r="P123" i="18" l="1"/>
  <c r="Q123" i="18"/>
  <c r="R123" i="18" l="1"/>
  <c r="H123" i="18"/>
  <c r="E123" i="18" s="1"/>
  <c r="N123" i="18" s="1"/>
  <c r="I123" i="18"/>
  <c r="J123" i="18" s="1"/>
  <c r="L123" i="18" s="1"/>
  <c r="O123" i="18" l="1"/>
  <c r="V123" i="18"/>
  <c r="U123" i="18"/>
  <c r="K124" i="18"/>
  <c r="S124" i="18" l="1"/>
  <c r="T124" i="18"/>
  <c r="P124" i="18" l="1"/>
  <c r="Q124" i="18"/>
  <c r="I124" i="18" l="1"/>
  <c r="J124" i="18" s="1"/>
  <c r="L124" i="18" s="1"/>
  <c r="R124" i="18"/>
  <c r="H124" i="18"/>
  <c r="E124" i="18" s="1"/>
  <c r="N124" i="18" s="1"/>
  <c r="V124" i="18" l="1"/>
  <c r="U124" i="18"/>
  <c r="O124" i="18"/>
  <c r="K125" i="18"/>
  <c r="T125" i="18" l="1"/>
  <c r="S125" i="18"/>
  <c r="P125" i="18" l="1"/>
  <c r="Q125" i="18"/>
  <c r="I125" i="18" l="1"/>
  <c r="J125" i="18" s="1"/>
  <c r="L125" i="18" s="1"/>
  <c r="H125" i="18"/>
  <c r="E125" i="18" s="1"/>
  <c r="N125" i="18" s="1"/>
  <c r="R125" i="18"/>
  <c r="V125" i="18" l="1"/>
  <c r="O125" i="18"/>
  <c r="U125" i="18"/>
  <c r="K126" i="18"/>
  <c r="T126" i="18" l="1"/>
  <c r="S126" i="18"/>
  <c r="Q126" i="18" l="1"/>
  <c r="P126" i="18"/>
  <c r="I126" i="18" l="1"/>
  <c r="J126" i="18" s="1"/>
  <c r="L126" i="18" s="1"/>
  <c r="H126" i="18"/>
  <c r="E126" i="18" s="1"/>
  <c r="N126" i="18" s="1"/>
  <c r="R126" i="18"/>
  <c r="V126" i="18" l="1"/>
  <c r="U126" i="18"/>
  <c r="O126" i="18"/>
  <c r="K127" i="18"/>
  <c r="S127" i="18" l="1"/>
  <c r="T127" i="18"/>
  <c r="Q127" i="18" l="1"/>
  <c r="P127" i="18"/>
  <c r="H127" i="18" l="1"/>
  <c r="E127" i="18" s="1"/>
  <c r="N127" i="18" s="1"/>
  <c r="R127" i="18"/>
  <c r="I127" i="18"/>
  <c r="J127" i="18" s="1"/>
  <c r="L127" i="18" s="1"/>
  <c r="O127" i="18" l="1"/>
  <c r="V127" i="18"/>
  <c r="U127" i="18"/>
  <c r="K128" i="18"/>
  <c r="S128" i="18" l="1"/>
  <c r="T128" i="18"/>
  <c r="Q128" i="18" l="1"/>
  <c r="P128" i="18"/>
  <c r="R128" i="18" l="1"/>
  <c r="I128" i="18"/>
  <c r="J128" i="18" s="1"/>
  <c r="L128" i="18" s="1"/>
  <c r="H128" i="18"/>
  <c r="E128" i="18" s="1"/>
  <c r="N128" i="18" s="1"/>
  <c r="U128" i="18" l="1"/>
  <c r="O128" i="18"/>
  <c r="V128" i="18"/>
  <c r="K129" i="18"/>
  <c r="S129" i="18" l="1"/>
  <c r="T129" i="18"/>
  <c r="Q129" i="18" l="1"/>
  <c r="P129" i="18"/>
  <c r="H129" i="18" l="1"/>
  <c r="E129" i="18" s="1"/>
  <c r="N129" i="18" s="1"/>
  <c r="I129" i="18"/>
  <c r="J129" i="18" s="1"/>
  <c r="L129" i="18" s="1"/>
  <c r="R129" i="18"/>
  <c r="O129" i="18" l="1"/>
  <c r="V129" i="18"/>
  <c r="U129" i="18"/>
  <c r="K130" i="18"/>
  <c r="T130" i="18" l="1"/>
  <c r="S130" i="18"/>
  <c r="P130" i="18" l="1"/>
  <c r="Q130" i="18"/>
  <c r="H130" i="18" l="1"/>
  <c r="E130" i="18" s="1"/>
  <c r="N130" i="18" s="1"/>
  <c r="R130" i="18"/>
  <c r="I130" i="18"/>
  <c r="J130" i="18" s="1"/>
  <c r="L130" i="18" s="1"/>
  <c r="U130" i="18" l="1"/>
  <c r="V130" i="18"/>
  <c r="O130" i="18"/>
  <c r="K131" i="18"/>
  <c r="T131" i="18" l="1"/>
  <c r="S131" i="18"/>
  <c r="Q131" i="18" l="1"/>
  <c r="P131" i="18"/>
  <c r="I131" i="18" l="1"/>
  <c r="J131" i="18" s="1"/>
  <c r="L131" i="18" s="1"/>
  <c r="H131" i="18"/>
  <c r="E131" i="18" s="1"/>
  <c r="N131" i="18" s="1"/>
  <c r="R131" i="18"/>
  <c r="U131" i="18" l="1"/>
  <c r="O131" i="18"/>
  <c r="V131" i="18"/>
  <c r="K132" i="18"/>
  <c r="S132" i="18" l="1"/>
  <c r="T132" i="18"/>
  <c r="P132" i="18" l="1"/>
  <c r="Q132" i="18"/>
  <c r="R132" i="18" l="1"/>
  <c r="H132" i="18"/>
  <c r="E132" i="18" s="1"/>
  <c r="N132" i="18" s="1"/>
  <c r="I132" i="18"/>
  <c r="J132" i="18" s="1"/>
  <c r="L132" i="18" s="1"/>
  <c r="V132" i="18" l="1"/>
  <c r="U132" i="18"/>
  <c r="O132" i="18"/>
  <c r="K133" i="18"/>
  <c r="S133" i="18" l="1"/>
  <c r="T133" i="18"/>
  <c r="Q133" i="18" l="1"/>
  <c r="P133" i="18"/>
  <c r="I133" i="18" l="1"/>
  <c r="J133" i="18" s="1"/>
  <c r="L133" i="18" s="1"/>
  <c r="H133" i="18"/>
  <c r="E133" i="18" s="1"/>
  <c r="N133" i="18" s="1"/>
  <c r="R133" i="18"/>
  <c r="O133" i="18" l="1"/>
  <c r="U133" i="18"/>
  <c r="V133" i="18"/>
  <c r="K134" i="18"/>
  <c r="T134" i="18" l="1"/>
  <c r="S134" i="18"/>
  <c r="Q134" i="18" l="1"/>
  <c r="P134" i="18"/>
  <c r="I134" i="18" l="1"/>
  <c r="J134" i="18" s="1"/>
  <c r="L134" i="18" s="1"/>
  <c r="R134" i="18"/>
  <c r="H134" i="18"/>
  <c r="E134" i="18" s="1"/>
  <c r="N134" i="18" s="1"/>
  <c r="O134" i="18" l="1"/>
  <c r="V134" i="18"/>
  <c r="U134" i="18"/>
  <c r="K135" i="18"/>
  <c r="T135" i="18" l="1"/>
  <c r="S135" i="18"/>
  <c r="P135" i="18" l="1"/>
  <c r="Q135" i="18"/>
  <c r="I135" i="18" l="1"/>
  <c r="J135" i="18" s="1"/>
  <c r="L135" i="18" s="1"/>
  <c r="H135" i="18"/>
  <c r="E135" i="18" s="1"/>
  <c r="N135" i="18" s="1"/>
  <c r="R135" i="18"/>
  <c r="O135" i="18" l="1"/>
  <c r="V135" i="18"/>
  <c r="U135" i="18"/>
  <c r="K136" i="18"/>
  <c r="S136" i="18" l="1"/>
  <c r="T136" i="18"/>
  <c r="Q136" i="18" l="1"/>
  <c r="P136" i="18"/>
  <c r="I136" i="18" l="1"/>
  <c r="J136" i="18" s="1"/>
  <c r="L136" i="18" s="1"/>
  <c r="H136" i="18"/>
  <c r="E136" i="18" s="1"/>
  <c r="N136" i="18" s="1"/>
  <c r="R136" i="18"/>
  <c r="O136" i="18" l="1"/>
  <c r="V136" i="18"/>
  <c r="U136" i="18"/>
  <c r="K137" i="18"/>
  <c r="S137" i="18" l="1"/>
  <c r="T137" i="18"/>
  <c r="Q137" i="18" l="1"/>
  <c r="P137" i="18"/>
  <c r="R137" i="18" l="1"/>
  <c r="I137" i="18"/>
  <c r="J137" i="18" s="1"/>
  <c r="L137" i="18" s="1"/>
  <c r="H137" i="18"/>
  <c r="E137" i="18" s="1"/>
  <c r="N137" i="18" s="1"/>
  <c r="U137" i="18" l="1"/>
  <c r="O137" i="18"/>
  <c r="V137" i="18"/>
  <c r="K138" i="18"/>
  <c r="T138" i="18" l="1"/>
  <c r="S138" i="18"/>
  <c r="P138" i="18" l="1"/>
  <c r="Q138" i="18"/>
  <c r="R138" i="18" l="1"/>
  <c r="I138" i="18"/>
  <c r="J138" i="18" s="1"/>
  <c r="L138" i="18" s="1"/>
  <c r="H138" i="18"/>
  <c r="E138" i="18" s="1"/>
  <c r="N138" i="18" s="1"/>
  <c r="O138" i="18" l="1"/>
  <c r="V138" i="18"/>
  <c r="U138" i="18"/>
  <c r="K139" i="18"/>
  <c r="S139" i="18" l="1"/>
  <c r="T139" i="18"/>
  <c r="P139" i="18" l="1"/>
  <c r="Q139" i="18"/>
  <c r="I139" i="18" l="1"/>
  <c r="J139" i="18" s="1"/>
  <c r="L139" i="18" s="1"/>
  <c r="R139" i="18"/>
  <c r="H139" i="18"/>
  <c r="E139" i="18" s="1"/>
  <c r="N139" i="18" s="1"/>
  <c r="V139" i="18" l="1"/>
  <c r="O139" i="18"/>
  <c r="U139" i="18"/>
  <c r="K140" i="18"/>
  <c r="S140" i="18" l="1"/>
  <c r="T140" i="18"/>
  <c r="P140" i="18" l="1"/>
  <c r="Q140" i="18"/>
  <c r="R140" i="18" l="1"/>
  <c r="I140" i="18"/>
  <c r="J140" i="18" s="1"/>
  <c r="L140" i="18" s="1"/>
  <c r="H140" i="18"/>
  <c r="E140" i="18" s="1"/>
  <c r="N140" i="18" s="1"/>
  <c r="O140" i="18" l="1"/>
  <c r="V140" i="18"/>
  <c r="U140" i="18"/>
  <c r="K141" i="18"/>
  <c r="T141" i="18" l="1"/>
  <c r="S141" i="18"/>
  <c r="P141" i="18" l="1"/>
  <c r="Q141" i="18"/>
  <c r="I141" i="18" l="1"/>
  <c r="J141" i="18" s="1"/>
  <c r="L141" i="18" s="1"/>
  <c r="H141" i="18"/>
  <c r="E141" i="18" s="1"/>
  <c r="N141" i="18" s="1"/>
  <c r="R141" i="18"/>
  <c r="V141" i="18" l="1"/>
  <c r="O141" i="18"/>
  <c r="U141" i="18"/>
  <c r="K142" i="18"/>
  <c r="S142" i="18" l="1"/>
  <c r="T142" i="18"/>
  <c r="P142" i="18" l="1"/>
  <c r="Q142" i="18"/>
  <c r="H142" i="18" l="1"/>
  <c r="E142" i="18" s="1"/>
  <c r="N142" i="18" s="1"/>
  <c r="I142" i="18"/>
  <c r="J142" i="18" s="1"/>
  <c r="L142" i="18" s="1"/>
  <c r="R142" i="18"/>
  <c r="V142" i="18" l="1"/>
  <c r="O142" i="18"/>
  <c r="U142" i="18"/>
  <c r="K143" i="18"/>
  <c r="S143" i="18" l="1"/>
  <c r="T143" i="18"/>
  <c r="Q143" i="18" l="1"/>
  <c r="P143" i="18"/>
  <c r="R143" i="18" l="1"/>
  <c r="I143" i="18"/>
  <c r="J143" i="18" s="1"/>
  <c r="L143" i="18" s="1"/>
  <c r="H143" i="18"/>
  <c r="E143" i="18" s="1"/>
  <c r="N143" i="18" s="1"/>
  <c r="V143" i="18" l="1"/>
  <c r="U143" i="18"/>
  <c r="O143" i="18"/>
  <c r="K144" i="18"/>
  <c r="T144" i="18" l="1"/>
  <c r="S144" i="18"/>
  <c r="P144" i="18" l="1"/>
  <c r="Q144" i="18"/>
  <c r="H144" i="18" l="1"/>
  <c r="E144" i="18" s="1"/>
  <c r="N144" i="18" s="1"/>
  <c r="R144" i="18"/>
  <c r="I144" i="18"/>
  <c r="J144" i="18" s="1"/>
  <c r="L144" i="18" s="1"/>
  <c r="U144" i="18" l="1"/>
  <c r="O144" i="18"/>
  <c r="V144" i="18"/>
  <c r="K145" i="18"/>
  <c r="S145" i="18" l="1"/>
  <c r="T145" i="18"/>
  <c r="Q145" i="18" l="1"/>
  <c r="P145" i="18"/>
  <c r="H145" i="18" l="1"/>
  <c r="E145" i="18" s="1"/>
  <c r="N145" i="18" s="1"/>
  <c r="R145" i="18"/>
  <c r="I145" i="18"/>
  <c r="J145" i="18" s="1"/>
  <c r="L145" i="18" s="1"/>
  <c r="U145" i="18" l="1"/>
  <c r="V145" i="18"/>
  <c r="O145" i="18"/>
  <c r="K146" i="18"/>
  <c r="T146" i="18" l="1"/>
  <c r="S146" i="18"/>
  <c r="Q146" i="18" l="1"/>
  <c r="P146" i="18"/>
  <c r="H146" i="18" l="1"/>
  <c r="E146" i="18" s="1"/>
  <c r="N146" i="18" s="1"/>
  <c r="R146" i="18"/>
  <c r="I146" i="18"/>
  <c r="J146" i="18" s="1"/>
  <c r="L146" i="18" s="1"/>
  <c r="V146" i="18" l="1"/>
  <c r="O146" i="18"/>
  <c r="U146" i="18"/>
  <c r="K147" i="18"/>
  <c r="T147" i="18" l="1"/>
  <c r="S147" i="18"/>
  <c r="Q147" i="18" l="1"/>
  <c r="P147" i="18"/>
  <c r="R147" i="18" l="1"/>
  <c r="H147" i="18"/>
  <c r="E147" i="18" s="1"/>
  <c r="N147" i="18" s="1"/>
  <c r="I147" i="18"/>
  <c r="J147" i="18" s="1"/>
  <c r="L147" i="18" s="1"/>
  <c r="U147" i="18" l="1"/>
  <c r="O147" i="18"/>
  <c r="V147" i="18"/>
  <c r="K148" i="18"/>
  <c r="S148" i="18" l="1"/>
  <c r="T148" i="18"/>
  <c r="Q148" i="18" l="1"/>
  <c r="P148" i="18"/>
  <c r="I148" i="18" l="1"/>
  <c r="J148" i="18" s="1"/>
  <c r="L148" i="18" s="1"/>
  <c r="R148" i="18"/>
  <c r="H148" i="18"/>
  <c r="E148" i="18" s="1"/>
  <c r="N148" i="18" s="1"/>
  <c r="U148" i="18" l="1"/>
  <c r="O148" i="18"/>
  <c r="V148" i="18"/>
  <c r="K149" i="18"/>
  <c r="T149" i="18" l="1"/>
  <c r="S149" i="18"/>
  <c r="P149" i="18" l="1"/>
  <c r="Q149" i="18"/>
  <c r="I149" i="18" l="1"/>
  <c r="J149" i="18" s="1"/>
  <c r="L149" i="18" s="1"/>
  <c r="H149" i="18"/>
  <c r="E149" i="18" s="1"/>
  <c r="N149" i="18" s="1"/>
  <c r="R149" i="18"/>
  <c r="V149" i="18" l="1"/>
  <c r="U149" i="18"/>
  <c r="O149" i="18"/>
  <c r="K150" i="18"/>
  <c r="T150" i="18" l="1"/>
  <c r="S150" i="18"/>
  <c r="P150" i="18" l="1"/>
  <c r="Q150" i="18"/>
  <c r="I150" i="18" l="1"/>
  <c r="J150" i="18" s="1"/>
  <c r="L150" i="18" s="1"/>
  <c r="R150" i="18"/>
  <c r="H150" i="18"/>
  <c r="E150" i="18" s="1"/>
  <c r="N150" i="18" s="1"/>
  <c r="O150" i="18" l="1"/>
  <c r="U150" i="18"/>
  <c r="V150" i="18"/>
  <c r="K151" i="18"/>
  <c r="T151" i="18" l="1"/>
  <c r="S151" i="18"/>
  <c r="P151" i="18" l="1"/>
  <c r="Q151" i="18"/>
  <c r="R151" i="18" l="1"/>
  <c r="H151" i="18"/>
  <c r="E151" i="18" s="1"/>
  <c r="N151" i="18" s="1"/>
  <c r="I151" i="18"/>
  <c r="J151" i="18" s="1"/>
  <c r="L151" i="18" s="1"/>
  <c r="O151" i="18" l="1"/>
  <c r="U151" i="18"/>
  <c r="V151" i="18"/>
  <c r="K152" i="18"/>
  <c r="S152" i="18" l="1"/>
  <c r="T152" i="18"/>
  <c r="Q152" i="18" l="1"/>
  <c r="P152" i="18"/>
  <c r="H152" i="18" l="1"/>
  <c r="E152" i="18" s="1"/>
  <c r="N152" i="18" s="1"/>
  <c r="R152" i="18"/>
  <c r="I152" i="18"/>
  <c r="J152" i="18" s="1"/>
  <c r="L152" i="18" s="1"/>
  <c r="V152" i="18" l="1"/>
  <c r="U152" i="18"/>
  <c r="O152" i="18"/>
  <c r="K153" i="18"/>
  <c r="S153" i="18" l="1"/>
  <c r="T153" i="18"/>
  <c r="Q153" i="18" l="1"/>
  <c r="P153" i="18"/>
  <c r="I153" i="18" l="1"/>
  <c r="J153" i="18" s="1"/>
  <c r="L153" i="18" s="1"/>
  <c r="H153" i="18"/>
  <c r="E153" i="18" s="1"/>
  <c r="N153" i="18" s="1"/>
  <c r="R153" i="18"/>
  <c r="O153" i="18" l="1"/>
  <c r="V153" i="18"/>
  <c r="U153" i="18"/>
  <c r="K154" i="18"/>
  <c r="T154" i="18" l="1"/>
  <c r="S154" i="18"/>
  <c r="P154" i="18" l="1"/>
  <c r="Q154" i="18"/>
  <c r="H154" i="18" l="1"/>
  <c r="E154" i="18" s="1"/>
  <c r="N154" i="18" s="1"/>
  <c r="R154" i="18"/>
  <c r="I154" i="18"/>
  <c r="J154" i="18" s="1"/>
  <c r="L154" i="18" s="1"/>
  <c r="O154" i="18" l="1"/>
  <c r="V154" i="18"/>
  <c r="U154" i="18"/>
  <c r="K155" i="18"/>
  <c r="S155" i="18" l="1"/>
  <c r="T155" i="18"/>
  <c r="P155" i="18" l="1"/>
  <c r="Q155" i="18"/>
  <c r="R155" i="18" l="1"/>
  <c r="H155" i="18"/>
  <c r="E155" i="18" s="1"/>
  <c r="N155" i="18" s="1"/>
  <c r="I155" i="18"/>
  <c r="J155" i="18" s="1"/>
  <c r="L155" i="18" s="1"/>
  <c r="V155" i="18" l="1"/>
  <c r="O155" i="18"/>
  <c r="U155" i="18"/>
  <c r="K156" i="18"/>
  <c r="T156" i="18" l="1"/>
  <c r="S156" i="18"/>
  <c r="P156" i="18" l="1"/>
  <c r="Q156" i="18"/>
  <c r="H156" i="18" l="1"/>
  <c r="E156" i="18" s="1"/>
  <c r="N156" i="18" s="1"/>
  <c r="R156" i="18"/>
  <c r="I156" i="18"/>
  <c r="J156" i="18" s="1"/>
  <c r="L156" i="18" s="1"/>
  <c r="O156" i="18" l="1"/>
  <c r="U156" i="18"/>
  <c r="V156" i="18"/>
  <c r="K157" i="18"/>
  <c r="T157" i="18" l="1"/>
  <c r="S157" i="18"/>
  <c r="P157" i="18" l="1"/>
  <c r="Q157" i="18"/>
  <c r="I157" i="18" l="1"/>
  <c r="J157" i="18" s="1"/>
  <c r="L157" i="18" s="1"/>
  <c r="H157" i="18"/>
  <c r="E157" i="18" s="1"/>
  <c r="N157" i="18" s="1"/>
  <c r="R157" i="18"/>
  <c r="U157" i="18" l="1"/>
  <c r="O157" i="18"/>
  <c r="V157" i="18"/>
  <c r="K158" i="18"/>
  <c r="S158" i="18" l="1"/>
  <c r="T158" i="18"/>
  <c r="P158" i="18" l="1"/>
  <c r="Q158" i="18"/>
  <c r="I158" i="18" l="1"/>
  <c r="J158" i="18" s="1"/>
  <c r="L158" i="18" s="1"/>
  <c r="R158" i="18"/>
  <c r="H158" i="18"/>
  <c r="E158" i="18" s="1"/>
  <c r="N158" i="18" s="1"/>
  <c r="O158" i="18" l="1"/>
  <c r="U158" i="18"/>
  <c r="V158" i="18"/>
  <c r="K159" i="18"/>
  <c r="S159" i="18" l="1"/>
  <c r="T159" i="18"/>
  <c r="Q159" i="18" l="1"/>
  <c r="P159" i="18"/>
  <c r="I159" i="18" l="1"/>
  <c r="J159" i="18" s="1"/>
  <c r="L159" i="18" s="1"/>
  <c r="R159" i="18"/>
  <c r="H159" i="18"/>
  <c r="E159" i="18" s="1"/>
  <c r="N159" i="18" s="1"/>
  <c r="O159" i="18" l="1"/>
  <c r="U159" i="18"/>
  <c r="V159" i="18"/>
  <c r="K160" i="18"/>
  <c r="T160" i="18" l="1"/>
  <c r="S160" i="18"/>
  <c r="P160" i="18" l="1"/>
  <c r="Q160" i="18"/>
  <c r="I160" i="18" l="1"/>
  <c r="J160" i="18" s="1"/>
  <c r="L160" i="18" s="1"/>
  <c r="R160" i="18"/>
  <c r="H160" i="18"/>
  <c r="E160" i="18" s="1"/>
  <c r="N160" i="18" s="1"/>
  <c r="O160" i="18" l="1"/>
  <c r="U160" i="18"/>
  <c r="V160" i="18"/>
  <c r="K161" i="18"/>
  <c r="T161" i="18" l="1"/>
  <c r="S161" i="18"/>
  <c r="Q161" i="18" l="1"/>
  <c r="P161" i="18"/>
  <c r="I161" i="18" l="1"/>
  <c r="J161" i="18" s="1"/>
  <c r="L161" i="18" s="1"/>
  <c r="R161" i="18"/>
  <c r="H161" i="18"/>
  <c r="E161" i="18" s="1"/>
  <c r="N161" i="18" s="1"/>
  <c r="U161" i="18" l="1"/>
  <c r="O161" i="18"/>
  <c r="V161" i="18"/>
  <c r="K162" i="18"/>
  <c r="S162" i="18" l="1"/>
  <c r="T162" i="18"/>
  <c r="Q162" i="18" l="1"/>
  <c r="P162" i="18"/>
  <c r="R162" i="18" l="1"/>
  <c r="H162" i="18"/>
  <c r="E162" i="18" s="1"/>
  <c r="N162" i="18" s="1"/>
  <c r="I162" i="18"/>
  <c r="J162" i="18" s="1"/>
  <c r="L162" i="18" s="1"/>
  <c r="U162" i="18" l="1"/>
  <c r="V162" i="18"/>
  <c r="O162" i="18"/>
  <c r="K163" i="18"/>
  <c r="T163" i="18" l="1"/>
  <c r="S163" i="18"/>
  <c r="Q163" i="18" l="1"/>
  <c r="P163" i="18"/>
  <c r="R163" i="18" l="1"/>
  <c r="I163" i="18"/>
  <c r="J163" i="18" s="1"/>
  <c r="L163" i="18" s="1"/>
  <c r="H163" i="18"/>
  <c r="E163" i="18" s="1"/>
  <c r="N163" i="18" s="1"/>
  <c r="O163" i="18" l="1"/>
  <c r="U163" i="18"/>
  <c r="V163" i="18"/>
  <c r="K164" i="18"/>
  <c r="T164" i="18" l="1"/>
  <c r="S164" i="18"/>
  <c r="P164" i="18" l="1"/>
  <c r="Q164" i="18"/>
  <c r="I164" i="18" l="1"/>
  <c r="J164" i="18" s="1"/>
  <c r="L164" i="18" s="1"/>
  <c r="H164" i="18"/>
  <c r="R164" i="18"/>
  <c r="E164" i="18" l="1"/>
  <c r="N164" i="18" s="1"/>
  <c r="U164" i="18" l="1"/>
  <c r="O164" i="18"/>
  <c r="K165" i="18"/>
  <c r="S165" i="18" s="1"/>
  <c r="V164" i="18"/>
  <c r="T165" i="18"/>
  <c r="Q165" i="18" l="1"/>
  <c r="P165" i="18"/>
  <c r="H165" i="18" l="1"/>
  <c r="I165" i="18"/>
  <c r="J165" i="18" s="1"/>
  <c r="L165" i="18" s="1"/>
  <c r="R165" i="18"/>
  <c r="E165" i="18" l="1"/>
  <c r="N165" i="18" s="1"/>
  <c r="O165" i="18" l="1"/>
  <c r="V165" i="18"/>
  <c r="U165" i="18"/>
  <c r="K166" i="18"/>
  <c r="S166" i="18"/>
  <c r="T166" i="18"/>
  <c r="Q166" i="18" l="1"/>
  <c r="P166" i="18"/>
  <c r="R166" i="18" l="1"/>
  <c r="H166" i="18"/>
  <c r="I166" i="18"/>
  <c r="J166" i="18" s="1"/>
  <c r="L166" i="18" s="1"/>
  <c r="E166" i="18" l="1"/>
  <c r="N166" i="18" s="1"/>
  <c r="K167" i="18" l="1"/>
  <c r="U166" i="18"/>
  <c r="O166" i="18"/>
  <c r="V166" i="18"/>
  <c r="S167" i="18"/>
  <c r="T167" i="18"/>
  <c r="P167" i="18" l="1"/>
  <c r="Q167" i="18"/>
  <c r="H167" i="18" l="1"/>
  <c r="R167" i="18"/>
  <c r="I167" i="18"/>
  <c r="J167" i="18" s="1"/>
  <c r="L167" i="18" s="1"/>
  <c r="E167" i="18" l="1"/>
  <c r="N167" i="18" s="1"/>
  <c r="U167" i="18" l="1"/>
  <c r="O167" i="18"/>
  <c r="V167" i="18"/>
  <c r="K168" i="18"/>
  <c r="T168" i="18" s="1"/>
  <c r="S168" i="18" l="1"/>
  <c r="P168" i="18" s="1"/>
  <c r="Q168" i="18"/>
  <c r="I168" i="18" l="1"/>
  <c r="J168" i="18" s="1"/>
  <c r="L168" i="18" s="1"/>
  <c r="H168" i="18"/>
  <c r="R168" i="18"/>
  <c r="E168" i="18" l="1"/>
  <c r="N168" i="18" s="1"/>
  <c r="K169" i="18" l="1"/>
  <c r="V168" i="18"/>
  <c r="U168" i="18"/>
  <c r="O168" i="18"/>
  <c r="T169" i="18"/>
  <c r="S169" i="18"/>
  <c r="P169" i="18" l="1"/>
  <c r="Q169" i="18"/>
  <c r="I169" i="18" l="1"/>
  <c r="J169" i="18" s="1"/>
  <c r="L169" i="18" s="1"/>
  <c r="H169" i="18"/>
  <c r="R169" i="18"/>
  <c r="E169" i="18" l="1"/>
  <c r="N169" i="18" s="1"/>
  <c r="U169" i="18" l="1"/>
  <c r="V169" i="18"/>
  <c r="O169" i="18"/>
  <c r="K170" i="18"/>
  <c r="S170" i="18" s="1"/>
  <c r="T170" i="18"/>
  <c r="P170" i="18" l="1"/>
  <c r="Q170" i="18"/>
  <c r="I170" i="18" l="1"/>
  <c r="J170" i="18" s="1"/>
  <c r="L170" i="18" s="1"/>
  <c r="R170" i="18"/>
  <c r="H170" i="18"/>
  <c r="E170" i="18" l="1"/>
  <c r="N170" i="18" s="1"/>
  <c r="V170" i="18" l="1"/>
  <c r="U170" i="18"/>
  <c r="O170" i="18"/>
  <c r="K171" i="18"/>
  <c r="T171" i="18" s="1"/>
  <c r="S171" i="18" l="1"/>
  <c r="P171" i="18"/>
  <c r="Q171" i="18"/>
  <c r="R171" i="18" l="1"/>
  <c r="I171" i="18"/>
  <c r="J171" i="18" s="1"/>
  <c r="L171" i="18" s="1"/>
  <c r="H171" i="18"/>
  <c r="E171" i="18" l="1"/>
  <c r="N171" i="18" s="1"/>
  <c r="U171" i="18" l="1"/>
  <c r="O171" i="18"/>
  <c r="V171" i="18"/>
  <c r="K172" i="18"/>
  <c r="T172" i="18" s="1"/>
  <c r="S172" i="18" l="1"/>
  <c r="P172" i="18"/>
  <c r="Q172" i="18"/>
  <c r="I172" i="18" l="1"/>
  <c r="J172" i="18" s="1"/>
  <c r="L172" i="18" s="1"/>
  <c r="H172" i="18"/>
  <c r="R172" i="18"/>
  <c r="E172" i="18" l="1"/>
  <c r="N172" i="18" s="1"/>
  <c r="O172" i="18" l="1"/>
  <c r="U172" i="18"/>
  <c r="V172" i="18"/>
  <c r="K173" i="18"/>
  <c r="T173" i="18"/>
  <c r="S173" i="18"/>
  <c r="Q173" i="18" l="1"/>
  <c r="P173" i="18"/>
  <c r="I173" i="18" l="1"/>
  <c r="J173" i="18" s="1"/>
  <c r="L173" i="18" s="1"/>
  <c r="H173" i="18"/>
  <c r="R173" i="18"/>
  <c r="E173" i="18" l="1"/>
  <c r="N173" i="18" s="1"/>
  <c r="V173" i="18" l="1"/>
  <c r="O173" i="18"/>
  <c r="U173" i="18"/>
  <c r="K174" i="18"/>
  <c r="T174" i="18"/>
  <c r="S174" i="18"/>
  <c r="Q174" i="18" l="1"/>
  <c r="P174" i="18"/>
  <c r="I174" i="18" l="1"/>
  <c r="J174" i="18" s="1"/>
  <c r="L174" i="18" s="1"/>
  <c r="H174" i="18"/>
  <c r="R174" i="18"/>
  <c r="E174" i="18" l="1"/>
  <c r="N174" i="18" s="1"/>
  <c r="O174" i="18" l="1"/>
  <c r="V174" i="18"/>
  <c r="U174" i="18"/>
  <c r="K175" i="18"/>
  <c r="T175" i="18" s="1"/>
  <c r="S175" i="18"/>
  <c r="Q175" i="18" l="1"/>
  <c r="P175" i="18"/>
  <c r="I175" i="18" l="1"/>
  <c r="J175" i="18" s="1"/>
  <c r="L175" i="18" s="1"/>
  <c r="R175" i="18"/>
  <c r="H175" i="18"/>
  <c r="E175" i="18" l="1"/>
  <c r="N175" i="18" s="1"/>
  <c r="U175" i="18" l="1"/>
  <c r="V175" i="18"/>
  <c r="O175" i="18"/>
  <c r="K176" i="18"/>
  <c r="T176" i="18" s="1"/>
  <c r="S176" i="18"/>
  <c r="Q176" i="18" l="1"/>
  <c r="P176" i="18"/>
  <c r="I176" i="18" l="1"/>
  <c r="J176" i="18" s="1"/>
  <c r="L176" i="18" s="1"/>
  <c r="H176" i="18"/>
  <c r="R176" i="18"/>
  <c r="E176" i="18" l="1"/>
  <c r="N176" i="18" s="1"/>
  <c r="U176" i="18" l="1"/>
  <c r="O176" i="18"/>
  <c r="K177" i="18"/>
  <c r="T177" i="18" s="1"/>
  <c r="V176" i="18"/>
  <c r="S177" i="18" l="1"/>
  <c r="P177" i="18"/>
  <c r="Q177" i="18"/>
  <c r="H177" i="18" l="1"/>
  <c r="R177" i="18"/>
  <c r="I177" i="18"/>
  <c r="J177" i="18" s="1"/>
  <c r="L177" i="18" s="1"/>
  <c r="E177" i="18" l="1"/>
  <c r="N177" i="18" s="1"/>
  <c r="V177" i="18" l="1"/>
  <c r="O177" i="18"/>
  <c r="U177" i="18"/>
  <c r="K178" i="18"/>
  <c r="S178" i="18" s="1"/>
  <c r="T178" i="18" l="1"/>
  <c r="P178" i="18"/>
  <c r="Q178" i="18"/>
  <c r="R178" i="18" l="1"/>
  <c r="H178" i="18"/>
  <c r="I178" i="18"/>
  <c r="J178" i="18" s="1"/>
  <c r="L178" i="18" s="1"/>
  <c r="E178" i="18" l="1"/>
  <c r="N178" i="18" s="1"/>
  <c r="V178" i="18" l="1"/>
  <c r="K179" i="18"/>
  <c r="O178" i="18"/>
  <c r="U178" i="18"/>
  <c r="T179" i="18"/>
  <c r="S179" i="18"/>
  <c r="P179" i="18" l="1"/>
  <c r="Q179" i="18"/>
  <c r="I179" i="18" l="1"/>
  <c r="J179" i="18" s="1"/>
  <c r="L179" i="18" s="1"/>
  <c r="H179" i="18"/>
  <c r="R179" i="18"/>
  <c r="E179" i="18" l="1"/>
  <c r="N179" i="18" s="1"/>
  <c r="O179" i="18" l="1"/>
  <c r="V179" i="18"/>
  <c r="U179" i="18"/>
  <c r="K180" i="18"/>
  <c r="T180" i="18" s="1"/>
  <c r="S180" i="18"/>
  <c r="P180" i="18" l="1"/>
  <c r="Q180" i="18"/>
  <c r="I180" i="18" l="1"/>
  <c r="J180" i="18" s="1"/>
  <c r="L180" i="18" s="1"/>
  <c r="H180" i="18"/>
  <c r="R180" i="18"/>
  <c r="E180" i="18" l="1"/>
  <c r="N180" i="18" s="1"/>
  <c r="V180" i="18" l="1"/>
  <c r="O180" i="18"/>
  <c r="U180" i="18"/>
  <c r="K181" i="18"/>
  <c r="T181" i="18"/>
  <c r="S181" i="18"/>
  <c r="P181" i="18" l="1"/>
  <c r="Q181" i="18"/>
  <c r="R181" i="18" l="1"/>
  <c r="I181" i="18"/>
  <c r="J181" i="18" s="1"/>
  <c r="L181" i="18" s="1"/>
  <c r="H181" i="18"/>
  <c r="E181" i="18" l="1"/>
  <c r="N181" i="18" s="1"/>
  <c r="U181" i="18" l="1"/>
  <c r="O181" i="18"/>
  <c r="V181" i="18"/>
  <c r="K182" i="18"/>
  <c r="S182" i="18" s="1"/>
  <c r="T182" i="18" l="1"/>
  <c r="Q182" i="18" s="1"/>
  <c r="P182" i="18"/>
  <c r="R182" i="18" l="1"/>
  <c r="I182" i="18"/>
  <c r="J182" i="18" s="1"/>
  <c r="L182" i="18" s="1"/>
  <c r="H182" i="18"/>
  <c r="E182" i="18" l="1"/>
  <c r="N182" i="18" s="1"/>
  <c r="O182" i="18" l="1"/>
  <c r="V182" i="18"/>
  <c r="U182" i="18"/>
  <c r="K183" i="18"/>
  <c r="T183" i="18"/>
  <c r="S183" i="18"/>
  <c r="P183" i="18" l="1"/>
  <c r="Q183" i="18"/>
  <c r="H183" i="18" l="1"/>
  <c r="I183" i="18"/>
  <c r="J183" i="18" s="1"/>
  <c r="L183" i="18" s="1"/>
  <c r="R183" i="18"/>
  <c r="E183" i="18" l="1"/>
  <c r="N183" i="18" s="1"/>
  <c r="O183" i="18" l="1"/>
  <c r="U183" i="18"/>
  <c r="V183" i="18"/>
  <c r="K184" i="18"/>
  <c r="T184" i="18"/>
  <c r="S184" i="18"/>
  <c r="Q184" i="18" l="1"/>
  <c r="P184" i="18"/>
  <c r="I184" i="18" l="1"/>
  <c r="J184" i="18" s="1"/>
  <c r="L184" i="18" s="1"/>
  <c r="H184" i="18"/>
  <c r="R184" i="18"/>
  <c r="E184" i="18" l="1"/>
  <c r="N184" i="18" s="1"/>
  <c r="V184" i="18" l="1"/>
  <c r="U184" i="18"/>
  <c r="O184" i="18"/>
  <c r="K185" i="18"/>
  <c r="T185" i="18"/>
  <c r="S185" i="18"/>
  <c r="P185" i="18" l="1"/>
  <c r="Q185" i="18"/>
  <c r="H185" i="18" l="1"/>
  <c r="I185" i="18"/>
  <c r="J185" i="18" s="1"/>
  <c r="L185" i="18" s="1"/>
  <c r="R185" i="18"/>
  <c r="E185" i="18" l="1"/>
  <c r="N185" i="18" s="1"/>
  <c r="U185" i="18" l="1"/>
  <c r="O185" i="18"/>
  <c r="V185" i="18"/>
  <c r="K186" i="18"/>
  <c r="T186" i="18" s="1"/>
  <c r="S186" i="18" l="1"/>
  <c r="P186" i="18" s="1"/>
  <c r="Q186" i="18"/>
  <c r="H186" i="18" l="1"/>
  <c r="I186" i="18"/>
  <c r="J186" i="18" s="1"/>
  <c r="L186" i="18" s="1"/>
  <c r="R186" i="18"/>
  <c r="E186" i="18" l="1"/>
  <c r="N186" i="18" s="1"/>
  <c r="O186" i="18" l="1"/>
  <c r="U186" i="18"/>
  <c r="K187" i="18"/>
  <c r="T187" i="18" s="1"/>
  <c r="V186" i="18"/>
  <c r="S187" i="18"/>
  <c r="Q187" i="18" l="1"/>
  <c r="P187" i="18"/>
  <c r="H187" i="18" l="1"/>
  <c r="I187" i="18"/>
  <c r="J187" i="18" s="1"/>
  <c r="L187" i="18" s="1"/>
  <c r="R187" i="18"/>
  <c r="E187" i="18" l="1"/>
  <c r="N187" i="18" s="1"/>
  <c r="U187" i="18" l="1"/>
  <c r="O187" i="18"/>
  <c r="V187" i="18"/>
  <c r="K188" i="18"/>
  <c r="S188" i="18" s="1"/>
  <c r="T188" i="18" l="1"/>
  <c r="Q188" i="18" s="1"/>
  <c r="P188" i="18"/>
  <c r="H188" i="18" l="1"/>
  <c r="I188" i="18"/>
  <c r="J188" i="18" s="1"/>
  <c r="L188" i="18" s="1"/>
  <c r="R188" i="18"/>
  <c r="E188" i="18" l="1"/>
  <c r="N188" i="18" s="1"/>
  <c r="K189" i="18" l="1"/>
  <c r="O188" i="18"/>
  <c r="U188" i="18"/>
  <c r="V188" i="18"/>
  <c r="T189" i="18"/>
  <c r="S189" i="18"/>
  <c r="P189" i="18" l="1"/>
  <c r="Q189" i="18"/>
  <c r="H189" i="18" l="1"/>
  <c r="I189" i="18"/>
  <c r="J189" i="18" s="1"/>
  <c r="L189" i="18" s="1"/>
  <c r="R189" i="18"/>
  <c r="E189" i="18" l="1"/>
  <c r="N189" i="18" s="1"/>
  <c r="V189" i="18" l="1"/>
  <c r="K190" i="18"/>
  <c r="T190" i="18" s="1"/>
  <c r="U189" i="18"/>
  <c r="O189" i="18"/>
  <c r="S190" i="18"/>
  <c r="Q190" i="18" l="1"/>
  <c r="P190" i="18"/>
  <c r="I190" i="18" l="1"/>
  <c r="J190" i="18" s="1"/>
  <c r="L190" i="18" s="1"/>
  <c r="H190" i="18"/>
  <c r="R190" i="18"/>
  <c r="E190" i="18" l="1"/>
  <c r="N190" i="18" s="1"/>
  <c r="V190" i="18" l="1"/>
  <c r="O190" i="18"/>
  <c r="U190" i="18"/>
  <c r="K191" i="18"/>
  <c r="S191" i="18" s="1"/>
  <c r="T191" i="18" l="1"/>
  <c r="Q191" i="18"/>
  <c r="P191" i="18"/>
  <c r="R191" i="18" l="1"/>
  <c r="H191" i="18"/>
  <c r="I191" i="18"/>
  <c r="J191" i="18" s="1"/>
  <c r="L191" i="18" s="1"/>
  <c r="E191" i="18" l="1"/>
  <c r="N191" i="18" s="1"/>
  <c r="U191" i="18" l="1"/>
  <c r="O191" i="18"/>
  <c r="V191" i="18"/>
  <c r="K192" i="18"/>
  <c r="S192" i="18" s="1"/>
  <c r="T192" i="18" l="1"/>
  <c r="P192" i="18"/>
  <c r="Q192" i="18"/>
  <c r="H192" i="18" l="1"/>
  <c r="I192" i="18"/>
  <c r="J192" i="18" s="1"/>
  <c r="L192" i="18" s="1"/>
  <c r="R192" i="18"/>
  <c r="E192" i="18" l="1"/>
  <c r="N192" i="18" s="1"/>
  <c r="V192" i="18" l="1"/>
  <c r="O192" i="18"/>
  <c r="U192" i="18"/>
  <c r="K193" i="18"/>
  <c r="S193" i="18" s="1"/>
  <c r="T193" i="18" l="1"/>
  <c r="P193" i="18"/>
  <c r="Q193" i="18"/>
  <c r="R193" i="18" l="1"/>
  <c r="H193" i="18"/>
  <c r="I193" i="18"/>
  <c r="J193" i="18" s="1"/>
  <c r="L193" i="18" s="1"/>
  <c r="E193" i="18" l="1"/>
  <c r="N193" i="18" s="1"/>
  <c r="V193" i="18" l="1"/>
  <c r="K194" i="18"/>
  <c r="T194" i="18" s="1"/>
  <c r="O193" i="18"/>
  <c r="U193" i="18"/>
  <c r="S194" i="18" l="1"/>
  <c r="P194" i="18" s="1"/>
  <c r="Q194" i="18"/>
  <c r="I194" i="18" l="1"/>
  <c r="J194" i="18" s="1"/>
  <c r="L194" i="18" s="1"/>
  <c r="R194" i="18"/>
  <c r="H194" i="18"/>
  <c r="E194" i="18" l="1"/>
  <c r="N194" i="18" s="1"/>
  <c r="V194" i="18" l="1"/>
  <c r="O194" i="18"/>
  <c r="K195" i="18"/>
  <c r="U194" i="18"/>
  <c r="T195" i="18"/>
  <c r="S195" i="18"/>
  <c r="P195" i="18" l="1"/>
  <c r="Q195" i="18"/>
  <c r="R195" i="18" l="1"/>
  <c r="I195" i="18"/>
  <c r="J195" i="18" s="1"/>
  <c r="L195" i="18" s="1"/>
  <c r="H195" i="18"/>
  <c r="E195" i="18" l="1"/>
  <c r="N195" i="18" s="1"/>
  <c r="U195" i="18" l="1"/>
  <c r="O195" i="18"/>
  <c r="V195" i="18"/>
  <c r="K196" i="18"/>
  <c r="T196" i="18" s="1"/>
  <c r="S196" i="18"/>
  <c r="Q196" i="18" l="1"/>
  <c r="P196" i="18"/>
  <c r="I196" i="18" l="1"/>
  <c r="J196" i="18" s="1"/>
  <c r="L196" i="18" s="1"/>
  <c r="H196" i="18"/>
  <c r="R196" i="18"/>
  <c r="E196" i="18" l="1"/>
  <c r="N196" i="18" s="1"/>
  <c r="U196" i="18" l="1"/>
  <c r="O196" i="18"/>
  <c r="V196" i="18"/>
  <c r="K197" i="18"/>
  <c r="T197" i="18" s="1"/>
  <c r="S197" i="18" l="1"/>
  <c r="P197" i="18"/>
  <c r="Q197" i="18"/>
  <c r="R197" i="18" l="1"/>
  <c r="H197" i="18"/>
  <c r="I197" i="18"/>
  <c r="J197" i="18" s="1"/>
  <c r="L197" i="18" s="1"/>
  <c r="E197" i="18" l="1"/>
  <c r="N197" i="18" s="1"/>
  <c r="O197" i="18" l="1"/>
  <c r="V197" i="18"/>
  <c r="U197" i="18"/>
  <c r="K198" i="18"/>
  <c r="S198" i="18"/>
  <c r="T198" i="18"/>
  <c r="P198" i="18" l="1"/>
  <c r="Q198" i="18"/>
  <c r="I198" i="18" l="1"/>
  <c r="J198" i="18" s="1"/>
  <c r="L198" i="18" s="1"/>
  <c r="H198" i="18"/>
  <c r="R198" i="18"/>
  <c r="E198" i="18" l="1"/>
  <c r="N198" i="18" s="1"/>
  <c r="V198" i="18" l="1"/>
  <c r="U198" i="18"/>
  <c r="O198" i="18"/>
  <c r="K199" i="18"/>
  <c r="S199" i="18" s="1"/>
  <c r="T199" i="18" l="1"/>
  <c r="P199" i="18"/>
  <c r="Q199" i="18"/>
  <c r="I199" i="18" l="1"/>
  <c r="J199" i="18" s="1"/>
  <c r="L199" i="18" s="1"/>
  <c r="R199" i="18"/>
  <c r="H199" i="18"/>
  <c r="E199" i="18" l="1"/>
  <c r="N199" i="18" s="1"/>
  <c r="V199" i="18" l="1"/>
  <c r="U199" i="18"/>
  <c r="O199" i="18"/>
  <c r="K200" i="18"/>
  <c r="T200" i="18"/>
  <c r="S200" i="18"/>
  <c r="P200" i="18" l="1"/>
  <c r="Q200" i="18"/>
  <c r="H200" i="18" l="1"/>
  <c r="R200" i="18"/>
  <c r="I200" i="18"/>
  <c r="J200" i="18" s="1"/>
  <c r="L200" i="18" s="1"/>
  <c r="E200" i="18" l="1"/>
  <c r="N200" i="18" s="1"/>
  <c r="U200" i="18" l="1"/>
  <c r="O200" i="18"/>
  <c r="K201" i="18"/>
  <c r="V200" i="18"/>
  <c r="T201" i="18"/>
  <c r="S201" i="18"/>
  <c r="P201" i="18" l="1"/>
  <c r="Q201" i="18"/>
  <c r="R201" i="18" l="1"/>
  <c r="H201" i="18"/>
  <c r="I201" i="18"/>
  <c r="J201" i="18" s="1"/>
  <c r="L201" i="18" s="1"/>
  <c r="E201" i="18" l="1"/>
  <c r="N201" i="18" s="1"/>
  <c r="O201" i="18" l="1"/>
  <c r="U201" i="18"/>
  <c r="V201" i="18"/>
  <c r="K202" i="18"/>
  <c r="T202" i="18" s="1"/>
  <c r="S202" i="18" l="1"/>
  <c r="P202" i="18" s="1"/>
  <c r="Q202" i="18"/>
  <c r="I202" i="18" l="1"/>
  <c r="J202" i="18" s="1"/>
  <c r="L202" i="18" s="1"/>
  <c r="H202" i="18"/>
  <c r="R202" i="18"/>
  <c r="E202" i="18" l="1"/>
  <c r="N202" i="18" s="1"/>
  <c r="U202" i="18" l="1"/>
  <c r="O202" i="18"/>
  <c r="V202" i="18"/>
  <c r="K203" i="18"/>
  <c r="S203" i="18" s="1"/>
  <c r="T203" i="18" l="1"/>
  <c r="Q203" i="18" s="1"/>
  <c r="P203" i="18"/>
  <c r="I203" i="18" l="1"/>
  <c r="J203" i="18" s="1"/>
  <c r="L203" i="18" s="1"/>
  <c r="R203" i="18"/>
  <c r="H203" i="18"/>
  <c r="E203" i="18" l="1"/>
  <c r="N203" i="18" s="1"/>
  <c r="U203" i="18" l="1"/>
  <c r="O203" i="18"/>
  <c r="V203" i="18"/>
  <c r="K204" i="18"/>
  <c r="T204" i="18" s="1"/>
  <c r="S204" i="18"/>
  <c r="P204" i="18" l="1"/>
  <c r="Q204" i="18"/>
  <c r="I204" i="18" l="1"/>
  <c r="J204" i="18" s="1"/>
  <c r="L204" i="18" s="1"/>
  <c r="R204" i="18"/>
  <c r="H204" i="18"/>
  <c r="E204" i="18" l="1"/>
  <c r="N204" i="18" s="1"/>
  <c r="O204" i="18" l="1"/>
  <c r="U204" i="18"/>
  <c r="V204" i="18"/>
  <c r="K205" i="18"/>
  <c r="T205" i="18" s="1"/>
  <c r="S205" i="18" l="1"/>
  <c r="P205" i="18" s="1"/>
  <c r="Q205" i="18"/>
  <c r="I205" i="18" l="1"/>
  <c r="J205" i="18" s="1"/>
  <c r="L205" i="18" s="1"/>
  <c r="R205" i="18"/>
  <c r="H205" i="18"/>
  <c r="E205" i="18" l="1"/>
  <c r="N205" i="18" s="1"/>
  <c r="O205" i="18" l="1"/>
  <c r="U205" i="18"/>
  <c r="V205" i="18"/>
  <c r="K206" i="18"/>
  <c r="S206" i="18"/>
  <c r="T206" i="18"/>
  <c r="P206" i="18" l="1"/>
  <c r="Q206" i="18"/>
  <c r="I206" i="18" l="1"/>
  <c r="J206" i="18" s="1"/>
  <c r="L206" i="18" s="1"/>
  <c r="H206" i="18"/>
  <c r="R206" i="18"/>
  <c r="E206" i="18" l="1"/>
  <c r="N206" i="18" s="1"/>
  <c r="U206" i="18" l="1"/>
  <c r="O206" i="18"/>
  <c r="V206" i="18"/>
  <c r="K207" i="18"/>
  <c r="S207" i="18" s="1"/>
  <c r="T207" i="18" l="1"/>
  <c r="P207" i="18"/>
  <c r="Q207" i="18"/>
  <c r="I207" i="18" l="1"/>
  <c r="J207" i="18" s="1"/>
  <c r="L207" i="18" s="1"/>
  <c r="H207" i="18"/>
  <c r="R207" i="18"/>
  <c r="E207" i="18" l="1"/>
  <c r="N207" i="18" s="1"/>
  <c r="O207" i="18" l="1"/>
  <c r="K208" i="18"/>
  <c r="S208" i="18" s="1"/>
  <c r="U207" i="18"/>
  <c r="V207" i="18"/>
  <c r="T208" i="18"/>
  <c r="Q208" i="18" l="1"/>
  <c r="P208" i="18"/>
  <c r="R208" i="18" l="1"/>
  <c r="I208" i="18"/>
  <c r="J208" i="18" s="1"/>
  <c r="L208" i="18" s="1"/>
  <c r="H208" i="18"/>
  <c r="E208" i="18" l="1"/>
  <c r="N208" i="18" s="1"/>
  <c r="V208" i="18" l="1"/>
  <c r="U208" i="18"/>
  <c r="O208" i="18"/>
  <c r="K209" i="18"/>
  <c r="S209" i="18"/>
  <c r="T209" i="18"/>
  <c r="Q209" i="18" l="1"/>
  <c r="P209" i="18"/>
  <c r="H209" i="18" l="1"/>
  <c r="I209" i="18"/>
  <c r="J209" i="18" s="1"/>
  <c r="L209" i="18" s="1"/>
  <c r="R209" i="18"/>
  <c r="E209" i="18" l="1"/>
  <c r="N209" i="18" s="1"/>
  <c r="U209" i="18" l="1"/>
  <c r="V209" i="18"/>
  <c r="K210" i="18"/>
  <c r="O209" i="18"/>
  <c r="T210" i="18"/>
  <c r="S210" i="18"/>
  <c r="P210" i="18" l="1"/>
  <c r="Q210" i="18"/>
  <c r="H210" i="18" l="1"/>
  <c r="I210" i="18"/>
  <c r="J210" i="18" s="1"/>
  <c r="L210" i="18" s="1"/>
  <c r="R210" i="18"/>
  <c r="E210" i="18" l="1"/>
  <c r="N210" i="18" s="1"/>
  <c r="O210" i="18" l="1"/>
  <c r="U210" i="18"/>
  <c r="V210" i="18"/>
  <c r="K211" i="18"/>
  <c r="T211" i="18" s="1"/>
  <c r="S211" i="18"/>
  <c r="P211" i="18" l="1"/>
  <c r="Q211" i="18"/>
  <c r="I211" i="18" l="1"/>
  <c r="J211" i="18" s="1"/>
  <c r="L211" i="18" s="1"/>
  <c r="H211" i="18"/>
  <c r="R211" i="18"/>
  <c r="E211" i="18" l="1"/>
  <c r="N211" i="18" s="1"/>
  <c r="U211" i="18" l="1"/>
  <c r="O211" i="18"/>
  <c r="K212" i="18"/>
  <c r="V211" i="18"/>
  <c r="S212" i="18"/>
  <c r="T212" i="18"/>
  <c r="P212" i="18" l="1"/>
  <c r="AF8" i="18" s="1"/>
  <c r="Q212" i="18"/>
  <c r="AG8" i="18" s="1"/>
  <c r="R212" i="18" l="1"/>
  <c r="I212" i="18"/>
  <c r="J212" i="18" s="1"/>
  <c r="L212" i="18" s="1"/>
  <c r="H212" i="18"/>
  <c r="E212" i="18" l="1"/>
  <c r="N212" i="18" s="1"/>
  <c r="V212" i="18" l="1"/>
  <c r="T213" i="18" s="1"/>
  <c r="U212" i="18"/>
  <c r="S213" i="18" s="1"/>
  <c r="O212" i="18"/>
  <c r="K213" i="18" l="1"/>
  <c r="P213" i="18"/>
  <c r="Q213" i="18"/>
  <c r="I213" i="18" l="1"/>
  <c r="J213" i="18" s="1"/>
  <c r="R213" i="18"/>
  <c r="H213" i="18"/>
  <c r="L213" i="18"/>
  <c r="M213" i="18" a="1"/>
  <c r="M213" i="18" l="1"/>
  <c r="U213" i="18"/>
  <c r="V213" i="18"/>
  <c r="T214" i="18" s="1"/>
  <c r="Q214" i="18" l="1"/>
  <c r="N213" i="18"/>
  <c r="O213" i="18" s="1"/>
  <c r="S214" i="18"/>
  <c r="K214" i="18" l="1"/>
  <c r="P214" i="18"/>
  <c r="R214" i="18" l="1"/>
  <c r="H214" i="18"/>
  <c r="I214" i="18"/>
  <c r="J214" i="18" s="1"/>
  <c r="L214" i="18" s="1"/>
  <c r="M214" i="18" a="1"/>
  <c r="M214" i="18" l="1"/>
  <c r="U214" i="18"/>
  <c r="V214" i="18"/>
  <c r="T215" i="18" s="1"/>
  <c r="Q215" i="18" l="1"/>
  <c r="N214" i="18"/>
  <c r="O214" i="18" s="1"/>
  <c r="S215" i="18"/>
  <c r="K215" i="18" l="1"/>
  <c r="P215" i="18"/>
  <c r="H215" i="18" l="1"/>
  <c r="I215" i="18"/>
  <c r="J215" i="18" s="1"/>
  <c r="L215" i="18" s="1"/>
  <c r="R215" i="18"/>
  <c r="M215" i="18" a="1"/>
  <c r="M215" i="18" l="1"/>
  <c r="V215" i="18" s="1"/>
  <c r="T216" i="18" s="1"/>
  <c r="U215" i="18"/>
  <c r="N215" i="18" l="1"/>
  <c r="O215" i="18" s="1"/>
  <c r="S216" i="18"/>
  <c r="Q216" i="18"/>
  <c r="K216" i="18" l="1"/>
  <c r="P216" i="18"/>
  <c r="H216" i="18" l="1"/>
  <c r="R216" i="18"/>
  <c r="I216" i="18"/>
  <c r="J216" i="18" s="1"/>
  <c r="L216" i="18" s="1"/>
  <c r="M216" i="18" a="1"/>
  <c r="M216" i="18" l="1"/>
  <c r="V216" i="18" s="1"/>
  <c r="T217" i="18" s="1"/>
  <c r="U216" i="18"/>
  <c r="N216" i="18" l="1"/>
  <c r="O216" i="18" s="1"/>
  <c r="S217" i="18"/>
  <c r="Q217" i="18"/>
  <c r="K217" i="18" l="1"/>
  <c r="P217" i="18"/>
  <c r="H217" i="18" l="1"/>
  <c r="I217" i="18"/>
  <c r="J217" i="18" s="1"/>
  <c r="L217" i="18" s="1"/>
  <c r="R217" i="18"/>
  <c r="M217" i="18" a="1"/>
  <c r="M217" i="18" l="1"/>
  <c r="V217" i="18"/>
  <c r="T218" i="18" s="1"/>
  <c r="U217" i="18"/>
  <c r="N217" i="18" l="1"/>
  <c r="O217" i="18" s="1"/>
  <c r="S218" i="18"/>
  <c r="Q218" i="18"/>
  <c r="K218" i="18" l="1"/>
  <c r="P218" i="18"/>
  <c r="R218" i="18" l="1"/>
  <c r="I218" i="18"/>
  <c r="J218" i="18" s="1"/>
  <c r="L218" i="18" s="1"/>
  <c r="H218" i="18"/>
  <c r="M218" i="18" a="1"/>
  <c r="M218" i="18" l="1"/>
  <c r="U218" i="18"/>
  <c r="V218" i="18"/>
  <c r="T219" i="18" s="1"/>
  <c r="Q219" i="18" l="1"/>
  <c r="N218" i="18"/>
  <c r="O218" i="18" s="1"/>
  <c r="S219" i="18"/>
  <c r="K219" i="18" l="1"/>
  <c r="P219" i="18"/>
  <c r="R219" i="18" l="1"/>
  <c r="H219" i="18"/>
  <c r="I219" i="18"/>
  <c r="J219" i="18" s="1"/>
  <c r="L219" i="18" s="1"/>
  <c r="M219" i="18" a="1"/>
  <c r="M219" i="18" l="1"/>
  <c r="U219" i="18"/>
  <c r="V219" i="18"/>
  <c r="T220" i="18" s="1"/>
  <c r="Q220" i="18" l="1"/>
  <c r="N219" i="18"/>
  <c r="O219" i="18" s="1"/>
  <c r="S220" i="18"/>
  <c r="K220" i="18" l="1"/>
  <c r="P220" i="18"/>
  <c r="H220" i="18" l="1"/>
  <c r="R220" i="18"/>
  <c r="I220" i="18"/>
  <c r="J220" i="18" s="1"/>
  <c r="L220" i="18" s="1"/>
  <c r="M220" i="18" a="1"/>
  <c r="M220" i="18" l="1"/>
  <c r="V220" i="18"/>
  <c r="T221" i="18" s="1"/>
  <c r="U220" i="18"/>
  <c r="Q221" i="18" l="1"/>
  <c r="N220" i="18"/>
  <c r="O220" i="18" s="1"/>
  <c r="S221" i="18"/>
  <c r="K221" i="18" l="1"/>
  <c r="P221" i="18"/>
  <c r="R221" i="18" l="1"/>
  <c r="H221" i="18"/>
  <c r="I221" i="18"/>
  <c r="J221" i="18" s="1"/>
  <c r="L221" i="18" s="1"/>
  <c r="M221" i="18" a="1"/>
  <c r="M221" i="18" l="1"/>
  <c r="U221" i="18"/>
  <c r="V221" i="18"/>
  <c r="T222" i="18" s="1"/>
  <c r="Q222" i="18" l="1"/>
  <c r="N221" i="18"/>
  <c r="O221" i="18" s="1"/>
  <c r="S222" i="18"/>
  <c r="K222" i="18" l="1"/>
  <c r="P222" i="18"/>
  <c r="H222" i="18" l="1"/>
  <c r="R222" i="18"/>
  <c r="I222" i="18"/>
  <c r="J222" i="18" s="1"/>
  <c r="L222" i="18" s="1"/>
  <c r="M222" i="18" a="1"/>
  <c r="M222" i="18" l="1"/>
  <c r="U222" i="18"/>
  <c r="V222" i="18"/>
  <c r="T223" i="18" s="1"/>
  <c r="Q223" i="18" l="1"/>
  <c r="N222" i="18"/>
  <c r="O222" i="18" s="1"/>
  <c r="S223" i="18"/>
  <c r="K223" i="18" l="1"/>
  <c r="P223" i="18"/>
  <c r="R223" i="18" l="1"/>
  <c r="I223" i="18"/>
  <c r="J223" i="18" s="1"/>
  <c r="L223" i="18" s="1"/>
  <c r="H223" i="18"/>
  <c r="M223" i="18" a="1"/>
  <c r="M223" i="18" l="1"/>
  <c r="V223" i="18"/>
  <c r="T224" i="18" s="1"/>
  <c r="U223" i="18"/>
  <c r="N223" i="18" l="1"/>
  <c r="O223" i="18" s="1"/>
  <c r="S224" i="18"/>
  <c r="Q224" i="18"/>
  <c r="K224" i="18" l="1"/>
  <c r="P224" i="18"/>
  <c r="R224" i="18" l="1"/>
  <c r="I224" i="18"/>
  <c r="J224" i="18" s="1"/>
  <c r="L224" i="18" s="1"/>
  <c r="H224" i="18"/>
  <c r="M224" i="18" a="1"/>
  <c r="M224" i="18" l="1"/>
  <c r="V224" i="18"/>
  <c r="T225" i="18" s="1"/>
  <c r="U224" i="18"/>
  <c r="N224" i="18" l="1"/>
  <c r="O224" i="18" s="1"/>
  <c r="S225" i="18"/>
  <c r="Q225" i="18"/>
  <c r="K225" i="18" l="1"/>
  <c r="P225" i="18"/>
  <c r="I225" i="18" l="1"/>
  <c r="J225" i="18" s="1"/>
  <c r="R225" i="18"/>
  <c r="H225" i="18"/>
  <c r="L225" i="18"/>
  <c r="M225" i="18" a="1"/>
  <c r="M225" i="18" l="1"/>
  <c r="U225" i="18" s="1"/>
  <c r="V225" i="18"/>
  <c r="T226" i="18" s="1"/>
  <c r="Q226" i="18" l="1"/>
  <c r="N225" i="18"/>
  <c r="O225" i="18" s="1"/>
  <c r="S226" i="18"/>
  <c r="K226" i="18" l="1"/>
  <c r="P226" i="18"/>
  <c r="H226" i="18" l="1"/>
  <c r="R226" i="18"/>
  <c r="I226" i="18"/>
  <c r="J226" i="18" s="1"/>
  <c r="L226" i="18" s="1"/>
  <c r="M226" i="18" a="1"/>
  <c r="M226" i="18" l="1"/>
  <c r="U226" i="18"/>
  <c r="V226" i="18"/>
  <c r="T227" i="18" s="1"/>
  <c r="Q227" i="18" l="1"/>
  <c r="N226" i="18"/>
  <c r="O226" i="18" s="1"/>
  <c r="S227" i="18"/>
  <c r="K227" i="18" l="1"/>
  <c r="P227" i="18"/>
  <c r="H227" i="18" l="1"/>
  <c r="R227" i="18"/>
  <c r="I227" i="18"/>
  <c r="J227" i="18" s="1"/>
  <c r="L227" i="18" s="1"/>
  <c r="M227" i="18" a="1"/>
  <c r="M227" i="18" l="1"/>
  <c r="U227" i="18"/>
  <c r="V227" i="18"/>
  <c r="T228" i="18" s="1"/>
  <c r="Q228" i="18" l="1"/>
  <c r="N227" i="18"/>
  <c r="O227" i="18" s="1"/>
  <c r="S228" i="18"/>
  <c r="K228" i="18" l="1"/>
  <c r="P228" i="18"/>
  <c r="H228" i="18" l="1"/>
  <c r="R228" i="18"/>
  <c r="I228" i="18"/>
  <c r="J228" i="18" s="1"/>
  <c r="L228" i="18" s="1"/>
  <c r="M228" i="18" a="1"/>
  <c r="M228" i="18" l="1"/>
  <c r="U228" i="18" s="1"/>
  <c r="V228" i="18"/>
  <c r="T229" i="18" s="1"/>
  <c r="Q229" i="18" l="1"/>
  <c r="N228" i="18"/>
  <c r="O228" i="18" s="1"/>
  <c r="S229" i="18"/>
  <c r="K229" i="18" l="1"/>
  <c r="P229" i="18"/>
  <c r="H229" i="18" l="1"/>
  <c r="I229" i="18"/>
  <c r="J229" i="18" s="1"/>
  <c r="L229" i="18" s="1"/>
  <c r="R229" i="18"/>
  <c r="M229" i="18" a="1"/>
  <c r="M229" i="18" l="1"/>
  <c r="U229" i="18"/>
  <c r="V229" i="18"/>
  <c r="T230" i="18" s="1"/>
  <c r="Q230" i="18" l="1"/>
  <c r="N229" i="18"/>
  <c r="O229" i="18" s="1"/>
  <c r="S230" i="18"/>
  <c r="K230" i="18" l="1"/>
  <c r="P230" i="18"/>
  <c r="I230" i="18" l="1"/>
  <c r="J230" i="18" s="1"/>
  <c r="L230" i="18" s="1"/>
  <c r="R230" i="18"/>
  <c r="H230" i="18"/>
  <c r="M230" i="18" a="1"/>
  <c r="M230" i="18" l="1"/>
  <c r="V230" i="18"/>
  <c r="T231" i="18" s="1"/>
  <c r="U230" i="18"/>
  <c r="Q231" i="18" l="1"/>
  <c r="N230" i="18"/>
  <c r="O230" i="18" s="1"/>
  <c r="S231" i="18"/>
  <c r="K231" i="18" l="1"/>
  <c r="P231" i="18"/>
  <c r="H231" i="18" l="1"/>
  <c r="R231" i="18"/>
  <c r="I231" i="18"/>
  <c r="J231" i="18" s="1"/>
  <c r="L231" i="18" s="1"/>
  <c r="M231" i="18" a="1"/>
  <c r="M231" i="18" l="1"/>
  <c r="V231" i="18" s="1"/>
  <c r="T232" i="18" s="1"/>
  <c r="U231" i="18" l="1"/>
  <c r="N231" i="18" s="1"/>
  <c r="O231" i="18" s="1"/>
  <c r="S232" i="18"/>
  <c r="Q232" i="18"/>
  <c r="K232" i="18" l="1"/>
  <c r="P232" i="18"/>
  <c r="I232" i="18" l="1"/>
  <c r="J232" i="18" s="1"/>
  <c r="R232" i="18"/>
  <c r="H232" i="18"/>
  <c r="L232" i="18"/>
  <c r="M232" i="18" a="1"/>
  <c r="M232" i="18" l="1"/>
  <c r="U232" i="18" s="1"/>
  <c r="V232" i="18"/>
  <c r="T233" i="18" s="1"/>
  <c r="Q233" i="18" l="1"/>
  <c r="N232" i="18"/>
  <c r="O232" i="18" s="1"/>
  <c r="S233" i="18"/>
  <c r="K233" i="18" l="1"/>
  <c r="P233" i="18"/>
  <c r="R233" i="18" l="1"/>
  <c r="I233" i="18"/>
  <c r="J233" i="18" s="1"/>
  <c r="L233" i="18" s="1"/>
  <c r="H233" i="18"/>
  <c r="M233" i="18" a="1"/>
  <c r="M233" i="18" l="1"/>
  <c r="U233" i="18"/>
  <c r="V233" i="18"/>
  <c r="T234" i="18" s="1"/>
  <c r="Q234" i="18" l="1"/>
  <c r="N233" i="18"/>
  <c r="O233" i="18" s="1"/>
  <c r="S234" i="18"/>
  <c r="K234" i="18" l="1"/>
  <c r="P234" i="18"/>
  <c r="R234" i="18" l="1"/>
  <c r="I234" i="18"/>
  <c r="J234" i="18" s="1"/>
  <c r="L234" i="18" s="1"/>
  <c r="H234" i="18"/>
  <c r="M234" i="18" a="1"/>
  <c r="M234" i="18" l="1"/>
  <c r="U234" i="18"/>
  <c r="V234" i="18"/>
  <c r="T235" i="18" s="1"/>
  <c r="Q235" i="18" l="1"/>
  <c r="N234" i="18"/>
  <c r="O234" i="18" s="1"/>
  <c r="S235" i="18"/>
  <c r="K235" i="18" l="1"/>
  <c r="P235" i="18"/>
  <c r="I235" i="18" l="1"/>
  <c r="J235" i="18" s="1"/>
  <c r="L235" i="18" s="1"/>
  <c r="H235" i="18"/>
  <c r="R235" i="18"/>
  <c r="M235" i="18" a="1"/>
  <c r="M235" i="18" l="1"/>
  <c r="U235" i="18" s="1"/>
  <c r="V235" i="18" l="1"/>
  <c r="T236" i="18" s="1"/>
  <c r="Q236" i="18" s="1"/>
  <c r="N235" i="18"/>
  <c r="O235" i="18" s="1"/>
  <c r="S236" i="18"/>
  <c r="K236" i="18" l="1"/>
  <c r="P236" i="18"/>
  <c r="R236" i="18" l="1"/>
  <c r="I236" i="18"/>
  <c r="J236" i="18" s="1"/>
  <c r="L236" i="18" s="1"/>
  <c r="H236" i="18"/>
  <c r="M236" i="18" a="1"/>
  <c r="M236" i="18" l="1"/>
  <c r="V236" i="18"/>
  <c r="T237" i="18" s="1"/>
  <c r="U236" i="18"/>
  <c r="N236" i="18" l="1"/>
  <c r="O236" i="18" s="1"/>
  <c r="S237" i="18"/>
  <c r="Q237" i="18"/>
  <c r="K237" i="18" l="1"/>
  <c r="P237" i="18"/>
  <c r="H237" i="18" l="1"/>
  <c r="I237" i="18"/>
  <c r="J237" i="18" s="1"/>
  <c r="L237" i="18" s="1"/>
  <c r="R237" i="18"/>
  <c r="M237" i="18" a="1"/>
  <c r="M237" i="18" l="1"/>
  <c r="V237" i="18"/>
  <c r="T238" i="18" s="1"/>
  <c r="U237" i="18"/>
  <c r="N237" i="18" l="1"/>
  <c r="O237" i="18" s="1"/>
  <c r="S238" i="18"/>
  <c r="Q238" i="18"/>
  <c r="K238" i="18" l="1"/>
  <c r="P238" i="18"/>
  <c r="H238" i="18" l="1"/>
  <c r="R238" i="18"/>
  <c r="I238" i="18"/>
  <c r="J238" i="18" s="1"/>
  <c r="L238" i="18" s="1"/>
  <c r="M238" i="18" a="1"/>
  <c r="M238" i="18" l="1"/>
  <c r="U238" i="18"/>
  <c r="V238" i="18"/>
  <c r="T239" i="18" s="1"/>
  <c r="Q239" i="18" l="1"/>
  <c r="N238" i="18"/>
  <c r="O238" i="18" s="1"/>
  <c r="S239" i="18"/>
  <c r="K239" i="18" l="1"/>
  <c r="P239" i="18"/>
  <c r="R239" i="18" l="1"/>
  <c r="H239" i="18"/>
  <c r="I239" i="18"/>
  <c r="J239" i="18" s="1"/>
  <c r="L239" i="18" s="1"/>
  <c r="M239" i="18" a="1"/>
  <c r="M239" i="18" l="1"/>
  <c r="V239" i="18"/>
  <c r="T240" i="18" s="1"/>
  <c r="U239" i="18"/>
  <c r="N239" i="18" l="1"/>
  <c r="O239" i="18" s="1"/>
  <c r="S240" i="18"/>
  <c r="Q240" i="18"/>
  <c r="K240" i="18" l="1"/>
  <c r="P240" i="18"/>
  <c r="H240" i="18" l="1"/>
  <c r="I240" i="18"/>
  <c r="J240" i="18" s="1"/>
  <c r="L240" i="18" s="1"/>
  <c r="R240" i="18"/>
  <c r="M240" i="18" a="1"/>
  <c r="M240" i="18" l="1"/>
  <c r="U240" i="18"/>
  <c r="V240" i="18"/>
  <c r="T241" i="18" s="1"/>
  <c r="Q241" i="18" l="1"/>
  <c r="N240" i="18"/>
  <c r="O240" i="18" s="1"/>
  <c r="S241" i="18"/>
  <c r="K241" i="18" l="1"/>
  <c r="P241" i="18"/>
  <c r="I241" i="18" l="1"/>
  <c r="J241" i="18" s="1"/>
  <c r="H241" i="18"/>
  <c r="R241" i="18"/>
  <c r="L241" i="18"/>
  <c r="M241" i="18" a="1"/>
  <c r="M241" i="18" l="1"/>
  <c r="V241" i="18"/>
  <c r="T242" i="18" s="1"/>
  <c r="U241" i="18"/>
  <c r="N241" i="18" l="1"/>
  <c r="O241" i="18" s="1"/>
  <c r="S242" i="18"/>
  <c r="Q242" i="18"/>
  <c r="K242" i="18" l="1"/>
  <c r="P242" i="18"/>
  <c r="H242" i="18" l="1"/>
  <c r="R242" i="18"/>
  <c r="I242" i="18"/>
  <c r="J242" i="18" s="1"/>
  <c r="L242" i="18" s="1"/>
  <c r="M242" i="18" a="1"/>
  <c r="M242" i="18" l="1"/>
  <c r="U242" i="18" s="1"/>
  <c r="V242" i="18"/>
  <c r="T243" i="18" s="1"/>
  <c r="Q243" i="18" l="1"/>
  <c r="N242" i="18"/>
  <c r="O242" i="18" s="1"/>
  <c r="S243" i="18"/>
  <c r="K243" i="18" l="1"/>
  <c r="P243" i="18"/>
  <c r="I243" i="18" l="1"/>
  <c r="J243" i="18" s="1"/>
  <c r="R243" i="18"/>
  <c r="H243" i="18"/>
  <c r="L243" i="18"/>
  <c r="M243" i="18" a="1"/>
  <c r="M243" i="18" l="1"/>
  <c r="V243" i="18"/>
  <c r="T244" i="18" s="1"/>
  <c r="U243" i="18"/>
  <c r="N243" i="18" l="1"/>
  <c r="O243" i="18" s="1"/>
  <c r="S244" i="18"/>
  <c r="Q244" i="18"/>
  <c r="K244" i="18" l="1"/>
  <c r="P244" i="18"/>
  <c r="H244" i="18" l="1"/>
  <c r="I244" i="18"/>
  <c r="J244" i="18" s="1"/>
  <c r="L244" i="18" s="1"/>
  <c r="R244" i="18"/>
  <c r="M244" i="18" a="1"/>
  <c r="M244" i="18" l="1"/>
  <c r="V244" i="18"/>
  <c r="T245" i="18" s="1"/>
  <c r="U244" i="18"/>
  <c r="N244" i="18" l="1"/>
  <c r="O244" i="18" s="1"/>
  <c r="S245" i="18"/>
  <c r="Q245" i="18"/>
  <c r="K245" i="18" l="1"/>
  <c r="P245" i="18"/>
  <c r="H245" i="18" l="1"/>
  <c r="I245" i="18"/>
  <c r="J245" i="18" s="1"/>
  <c r="L245" i="18" s="1"/>
  <c r="R245" i="18"/>
  <c r="M245" i="18" a="1"/>
  <c r="M245" i="18" l="1"/>
  <c r="V245" i="18"/>
  <c r="T246" i="18" s="1"/>
  <c r="U245" i="18"/>
  <c r="N245" i="18" l="1"/>
  <c r="O245" i="18" s="1"/>
  <c r="S246" i="18"/>
  <c r="Q246" i="18"/>
  <c r="K246" i="18" l="1"/>
  <c r="P246" i="18"/>
  <c r="H246" i="18" l="1"/>
  <c r="I246" i="18"/>
  <c r="J246" i="18" s="1"/>
  <c r="L246" i="18" s="1"/>
  <c r="R246" i="18"/>
  <c r="M246" i="18" a="1"/>
  <c r="M246" i="18" l="1"/>
  <c r="U246" i="18"/>
  <c r="V246" i="18"/>
  <c r="T247" i="18" s="1"/>
  <c r="Q247" i="18" l="1"/>
  <c r="N246" i="18"/>
  <c r="O246" i="18" s="1"/>
  <c r="S247" i="18"/>
  <c r="K247" i="18" l="1"/>
  <c r="P247" i="18"/>
  <c r="I247" i="18" l="1"/>
  <c r="J247" i="18" s="1"/>
  <c r="R247" i="18"/>
  <c r="H247" i="18"/>
  <c r="L247" i="18"/>
  <c r="M247" i="18" a="1"/>
  <c r="M247" i="18" l="1"/>
  <c r="U247" i="18"/>
  <c r="V247" i="18"/>
  <c r="T248" i="18" s="1"/>
  <c r="Q248" i="18" l="1"/>
  <c r="N247" i="18"/>
  <c r="O247" i="18" s="1"/>
  <c r="S248" i="18"/>
  <c r="K248" i="18" l="1"/>
  <c r="P248" i="18"/>
  <c r="R248" i="18" l="1"/>
  <c r="I248" i="18"/>
  <c r="J248" i="18" s="1"/>
  <c r="L248" i="18" s="1"/>
  <c r="H248" i="18"/>
  <c r="M248" i="18" a="1"/>
  <c r="M248" i="18" l="1"/>
  <c r="V248" i="18"/>
  <c r="T249" i="18" s="1"/>
  <c r="U248" i="18"/>
  <c r="N248" i="18" l="1"/>
  <c r="O248" i="18" s="1"/>
  <c r="S249" i="18"/>
  <c r="Q249" i="18"/>
  <c r="K249" i="18" l="1"/>
  <c r="P249" i="18"/>
  <c r="R249" i="18" l="1"/>
  <c r="H249" i="18"/>
  <c r="I249" i="18"/>
  <c r="J249" i="18" s="1"/>
  <c r="L249" i="18" s="1"/>
  <c r="M249" i="18" a="1"/>
  <c r="M249" i="18" l="1"/>
  <c r="U249" i="18"/>
  <c r="V249" i="18"/>
  <c r="T250" i="18" s="1"/>
  <c r="Q250" i="18" l="1"/>
  <c r="N249" i="18"/>
  <c r="O249" i="18" s="1"/>
  <c r="S250" i="18"/>
  <c r="K250" i="18" l="1"/>
  <c r="P250" i="18"/>
  <c r="I250" i="18" l="1"/>
  <c r="J250" i="18" s="1"/>
  <c r="H250" i="18"/>
  <c r="R250" i="18"/>
  <c r="L250" i="18"/>
  <c r="M250" i="18" a="1"/>
  <c r="M250" i="18" l="1"/>
  <c r="V250" i="18"/>
  <c r="T251" i="18" s="1"/>
  <c r="U250" i="18"/>
  <c r="N250" i="18" l="1"/>
  <c r="O250" i="18" s="1"/>
  <c r="S251" i="18"/>
  <c r="Q251" i="18"/>
  <c r="K251" i="18" l="1"/>
  <c r="P251" i="18"/>
  <c r="I251" i="18" l="1"/>
  <c r="J251" i="18" s="1"/>
  <c r="L251" i="18" s="1"/>
  <c r="R251" i="18"/>
  <c r="H251" i="18"/>
  <c r="M251" i="18" a="1"/>
  <c r="M251" i="18" l="1"/>
  <c r="U251" i="18"/>
  <c r="V251" i="18"/>
  <c r="T252" i="18" s="1"/>
  <c r="Q252" i="18" l="1"/>
  <c r="N251" i="18"/>
  <c r="O251" i="18" s="1"/>
  <c r="S252" i="18"/>
  <c r="K252" i="18" l="1"/>
  <c r="P252" i="18"/>
  <c r="H252" i="18" l="1"/>
  <c r="R252" i="18"/>
  <c r="I252" i="18"/>
  <c r="J252" i="18" s="1"/>
  <c r="L252" i="18" s="1"/>
  <c r="M252" i="18" a="1"/>
  <c r="M252" i="18" l="1"/>
  <c r="U252" i="18" s="1"/>
  <c r="V252" i="18"/>
  <c r="T253" i="18" s="1"/>
  <c r="Q253" i="18" l="1"/>
  <c r="N252" i="18"/>
  <c r="O252" i="18" s="1"/>
  <c r="S253" i="18"/>
  <c r="K253" i="18" l="1"/>
  <c r="P253" i="18"/>
  <c r="H253" i="18" l="1"/>
  <c r="R253" i="18"/>
  <c r="I253" i="18"/>
  <c r="J253" i="18" s="1"/>
  <c r="L253" i="18" s="1"/>
  <c r="M253" i="18" a="1"/>
  <c r="M253" i="18" l="1"/>
  <c r="U253" i="18" s="1"/>
  <c r="V253" i="18"/>
  <c r="T254" i="18" s="1"/>
  <c r="N253" i="18" l="1"/>
  <c r="O253" i="18" s="1"/>
  <c r="S254" i="18"/>
  <c r="Q254" i="18"/>
  <c r="K254" i="18" l="1"/>
  <c r="P254" i="18"/>
  <c r="I254" i="18" l="1"/>
  <c r="J254" i="18" s="1"/>
  <c r="L254" i="18" s="1"/>
  <c r="H254" i="18"/>
  <c r="R254" i="18"/>
  <c r="M254" i="18" a="1"/>
  <c r="M254" i="18" l="1"/>
  <c r="U254" i="18"/>
  <c r="V254" i="18"/>
  <c r="T255" i="18" s="1"/>
  <c r="Q255" i="18" l="1"/>
  <c r="N254" i="18"/>
  <c r="O254" i="18" s="1"/>
  <c r="S255" i="18"/>
  <c r="K255" i="18" l="1"/>
  <c r="P255" i="18"/>
  <c r="I255" i="18" l="1"/>
  <c r="J255" i="18" s="1"/>
  <c r="L255" i="18" s="1"/>
  <c r="H255" i="18"/>
  <c r="R255" i="18"/>
  <c r="M255" i="18" a="1"/>
  <c r="M255" i="18" l="1"/>
  <c r="U255" i="18" s="1"/>
  <c r="V255" i="18"/>
  <c r="T256" i="18" s="1"/>
  <c r="Q256" i="18" l="1"/>
  <c r="N255" i="18"/>
  <c r="O255" i="18" s="1"/>
  <c r="S256" i="18"/>
  <c r="K256" i="18" l="1"/>
  <c r="P256" i="18"/>
  <c r="H256" i="18" l="1"/>
  <c r="I256" i="18"/>
  <c r="J256" i="18" s="1"/>
  <c r="L256" i="18" s="1"/>
  <c r="R256" i="18"/>
  <c r="M256" i="18" a="1"/>
  <c r="M256" i="18" l="1"/>
  <c r="U256" i="18" s="1"/>
  <c r="V256" i="18"/>
  <c r="T257" i="18" s="1"/>
  <c r="N256" i="18" l="1"/>
  <c r="O256" i="18" s="1"/>
  <c r="S257" i="18"/>
  <c r="Q257" i="18"/>
  <c r="K257" i="18" l="1"/>
  <c r="P257" i="18"/>
  <c r="R257" i="18" l="1"/>
  <c r="I257" i="18"/>
  <c r="J257" i="18" s="1"/>
  <c r="L257" i="18" s="1"/>
  <c r="H257" i="18"/>
  <c r="M257" i="18" a="1"/>
  <c r="M257" i="18" l="1"/>
  <c r="U257" i="18"/>
  <c r="V257" i="18"/>
  <c r="T258" i="18" s="1"/>
  <c r="Q258" i="18" l="1"/>
  <c r="N257" i="18"/>
  <c r="O257" i="18" s="1"/>
  <c r="S258" i="18"/>
  <c r="K258" i="18" l="1"/>
  <c r="P258" i="18"/>
  <c r="R258" i="18" l="1"/>
  <c r="H258" i="18"/>
  <c r="I258" i="18"/>
  <c r="J258" i="18" s="1"/>
  <c r="L258" i="18" s="1"/>
  <c r="M258" i="18" a="1"/>
  <c r="M258" i="18" l="1"/>
  <c r="U258" i="18"/>
  <c r="V258" i="18"/>
  <c r="T259" i="18" s="1"/>
  <c r="Q259" i="18" l="1"/>
  <c r="N258" i="18"/>
  <c r="O258" i="18" s="1"/>
  <c r="S259" i="18"/>
  <c r="K259" i="18" l="1"/>
  <c r="P259" i="18"/>
  <c r="H259" i="18" l="1"/>
  <c r="I259" i="18"/>
  <c r="J259" i="18" s="1"/>
  <c r="L259" i="18" s="1"/>
  <c r="R259" i="18"/>
  <c r="M259" i="18" a="1"/>
  <c r="M259" i="18" l="1"/>
  <c r="U259" i="18"/>
  <c r="V259" i="18"/>
  <c r="T260" i="18" s="1"/>
  <c r="N259" i="18" l="1"/>
  <c r="O259" i="18" s="1"/>
  <c r="S260" i="18"/>
  <c r="Q260" i="18"/>
  <c r="K260" i="18" l="1"/>
  <c r="P260" i="18"/>
  <c r="R260" i="18" l="1"/>
  <c r="H260" i="18"/>
  <c r="I260" i="18"/>
  <c r="J260" i="18" s="1"/>
  <c r="L260" i="18" s="1"/>
  <c r="M260" i="18" a="1"/>
  <c r="M260" i="18" l="1"/>
  <c r="U260" i="18"/>
  <c r="V260" i="18"/>
  <c r="T261" i="18" s="1"/>
  <c r="Q261" i="18" l="1"/>
  <c r="N260" i="18"/>
  <c r="O260" i="18" s="1"/>
  <c r="S261" i="18"/>
  <c r="K261" i="18" l="1"/>
  <c r="P261" i="18"/>
  <c r="R261" i="18" l="1"/>
  <c r="H261" i="18"/>
  <c r="I261" i="18"/>
  <c r="J261" i="18" s="1"/>
  <c r="L261" i="18" s="1"/>
  <c r="M261" i="18" a="1"/>
  <c r="M261" i="18" l="1"/>
  <c r="V261" i="18" s="1"/>
  <c r="T262" i="18" s="1"/>
  <c r="U261" i="18"/>
  <c r="N261" i="18" l="1"/>
  <c r="O261" i="18" s="1"/>
  <c r="S262" i="18"/>
  <c r="Q262" i="18"/>
  <c r="K262" i="18" l="1"/>
  <c r="P262" i="18"/>
  <c r="I262" i="18" l="1"/>
  <c r="J262" i="18" s="1"/>
  <c r="H262" i="18"/>
  <c r="R262" i="18"/>
  <c r="L262" i="18"/>
  <c r="M262" i="18" a="1"/>
  <c r="M262" i="18" l="1"/>
  <c r="U262" i="18"/>
  <c r="V262" i="18"/>
  <c r="T263" i="18" s="1"/>
  <c r="Q263" i="18" l="1"/>
  <c r="N262" i="18"/>
  <c r="O262" i="18" s="1"/>
  <c r="S263" i="18"/>
  <c r="K263" i="18" l="1"/>
  <c r="P263" i="18"/>
  <c r="H263" i="18" l="1"/>
  <c r="I263" i="18"/>
  <c r="J263" i="18" s="1"/>
  <c r="L263" i="18" s="1"/>
  <c r="R263" i="18"/>
  <c r="M263" i="18" a="1"/>
  <c r="M263" i="18" l="1"/>
  <c r="U263" i="18"/>
  <c r="V263" i="18"/>
  <c r="T264" i="18" s="1"/>
  <c r="Q264" i="18" l="1"/>
  <c r="N263" i="18"/>
  <c r="O263" i="18" s="1"/>
  <c r="S264" i="18"/>
  <c r="K264" i="18" l="1"/>
  <c r="P264" i="18"/>
  <c r="R264" i="18" l="1"/>
  <c r="H264" i="18"/>
  <c r="I264" i="18"/>
  <c r="J264" i="18" s="1"/>
  <c r="L264" i="18" s="1"/>
  <c r="M264" i="18" a="1"/>
  <c r="M264" i="18" l="1"/>
  <c r="U264" i="18" s="1"/>
  <c r="V264" i="18"/>
  <c r="T265" i="18" s="1"/>
  <c r="Q265" i="18" l="1"/>
  <c r="N264" i="18"/>
  <c r="O264" i="18" s="1"/>
  <c r="S265" i="18"/>
  <c r="K265" i="18" l="1"/>
  <c r="P265" i="18"/>
  <c r="H265" i="18" l="1"/>
  <c r="R265" i="18"/>
  <c r="I265" i="18"/>
  <c r="J265" i="18" s="1"/>
  <c r="L265" i="18" s="1"/>
  <c r="M265" i="18" a="1"/>
  <c r="M265" i="18" l="1"/>
  <c r="V265" i="18"/>
  <c r="T266" i="18" s="1"/>
  <c r="U265" i="18"/>
  <c r="N265" i="18" l="1"/>
  <c r="O265" i="18" s="1"/>
  <c r="S266" i="18"/>
  <c r="Q266" i="18"/>
  <c r="K266" i="18" l="1"/>
  <c r="P266" i="18"/>
  <c r="R266" i="18" l="1"/>
  <c r="H266" i="18"/>
  <c r="I266" i="18"/>
  <c r="J266" i="18" s="1"/>
  <c r="L266" i="18" s="1"/>
  <c r="M266" i="18" a="1"/>
  <c r="M266" i="18" l="1"/>
  <c r="V266" i="18"/>
  <c r="T267" i="18" s="1"/>
  <c r="U266" i="18"/>
  <c r="N266" i="18" l="1"/>
  <c r="O266" i="18" s="1"/>
  <c r="S267" i="18"/>
  <c r="Q267" i="18"/>
  <c r="K267" i="18" l="1"/>
  <c r="P267" i="18"/>
  <c r="R267" i="18" l="1"/>
  <c r="I267" i="18"/>
  <c r="J267" i="18" s="1"/>
  <c r="L267" i="18" s="1"/>
  <c r="H267" i="18"/>
  <c r="M267" i="18" a="1"/>
  <c r="M267" i="18" l="1"/>
  <c r="V267" i="18" s="1"/>
  <c r="T268" i="18" s="1"/>
  <c r="U267" i="18" l="1"/>
  <c r="Q268" i="18"/>
  <c r="N267" i="18"/>
  <c r="O267" i="18" s="1"/>
  <c r="S268" i="18"/>
  <c r="K268" i="18" l="1"/>
  <c r="P268" i="18"/>
  <c r="H268" i="18" l="1"/>
  <c r="R268" i="18"/>
  <c r="I268" i="18"/>
  <c r="J268" i="18" s="1"/>
  <c r="L268" i="18" s="1"/>
  <c r="M268" i="18" a="1"/>
  <c r="M268" i="18" l="1"/>
  <c r="V268" i="18" s="1"/>
  <c r="T269" i="18" s="1"/>
  <c r="U268" i="18" l="1"/>
  <c r="N268" i="18" s="1"/>
  <c r="O268" i="18" s="1"/>
  <c r="Q269" i="18"/>
  <c r="S269" i="18" l="1"/>
  <c r="K269" i="18"/>
  <c r="P269" i="18"/>
  <c r="H269" i="18" l="1"/>
  <c r="R269" i="18"/>
  <c r="I269" i="18"/>
  <c r="J269" i="18" s="1"/>
  <c r="L269" i="18" s="1"/>
  <c r="M269" i="18" a="1"/>
  <c r="M269" i="18" l="1"/>
  <c r="U269" i="18"/>
  <c r="V269" i="18"/>
  <c r="T270" i="18" s="1"/>
  <c r="Q270" i="18" l="1"/>
  <c r="N269" i="18"/>
  <c r="O269" i="18" s="1"/>
  <c r="S270" i="18"/>
  <c r="K270" i="18" l="1"/>
  <c r="P270" i="18"/>
  <c r="I270" i="18" l="1"/>
  <c r="J270" i="18" s="1"/>
  <c r="H270" i="18"/>
  <c r="R270" i="18"/>
  <c r="L270" i="18"/>
  <c r="M270" i="18" a="1"/>
  <c r="M270" i="18" l="1"/>
  <c r="U270" i="18"/>
  <c r="V270" i="18"/>
  <c r="T271" i="18" s="1"/>
  <c r="Q271" i="18" l="1"/>
  <c r="N270" i="18"/>
  <c r="O270" i="18" s="1"/>
  <c r="S271" i="18"/>
  <c r="K271" i="18" l="1"/>
  <c r="P271" i="18"/>
  <c r="I271" i="18" l="1"/>
  <c r="J271" i="18" s="1"/>
  <c r="H271" i="18"/>
  <c r="R271" i="18"/>
  <c r="L271" i="18"/>
  <c r="M271" i="18" a="1"/>
  <c r="M271" i="18" l="1"/>
  <c r="U271" i="18"/>
  <c r="V271" i="18"/>
  <c r="T272" i="18" s="1"/>
  <c r="Q272" i="18" l="1"/>
  <c r="N271" i="18"/>
  <c r="O271" i="18" s="1"/>
  <c r="S272" i="18"/>
  <c r="K272" i="18" l="1"/>
  <c r="P272" i="18"/>
  <c r="R272" i="18" l="1"/>
  <c r="H272" i="18"/>
  <c r="I272" i="18"/>
  <c r="J272" i="18" s="1"/>
  <c r="L272" i="18" s="1"/>
  <c r="M272" i="18" a="1"/>
  <c r="M272" i="18" l="1"/>
  <c r="U272" i="18" s="1"/>
  <c r="S273" i="18" l="1"/>
  <c r="V272" i="18"/>
  <c r="T273" i="18" s="1"/>
  <c r="Q273" i="18" l="1"/>
  <c r="K273" i="18"/>
  <c r="P273" i="18"/>
  <c r="N272" i="18"/>
  <c r="O272" i="18" s="1"/>
  <c r="R273" i="18" l="1"/>
  <c r="H273" i="18"/>
  <c r="I273" i="18"/>
  <c r="J273" i="18" s="1"/>
  <c r="L273" i="18" s="1"/>
  <c r="M273" i="18" a="1"/>
  <c r="M273" i="18" l="1"/>
  <c r="V273" i="18"/>
  <c r="T274" i="18" s="1"/>
  <c r="U273" i="18"/>
  <c r="Q274" i="18" l="1"/>
  <c r="N273" i="18"/>
  <c r="O273" i="18" s="1"/>
  <c r="S274" i="18"/>
  <c r="K274" i="18" l="1"/>
  <c r="P274" i="18"/>
  <c r="I274" i="18" l="1"/>
  <c r="J274" i="18" s="1"/>
  <c r="L274" i="18" s="1"/>
  <c r="H274" i="18"/>
  <c r="R274" i="18"/>
  <c r="M274" i="18" a="1"/>
  <c r="M274" i="18" l="1"/>
  <c r="U274" i="18"/>
  <c r="V274" i="18"/>
  <c r="T275" i="18" s="1"/>
  <c r="Q275" i="18" l="1"/>
  <c r="N274" i="18"/>
  <c r="O274" i="18" s="1"/>
  <c r="S275" i="18"/>
  <c r="K275" i="18" l="1"/>
  <c r="P275" i="18"/>
  <c r="H275" i="18" l="1"/>
  <c r="R275" i="18"/>
  <c r="I275" i="18"/>
  <c r="J275" i="18" s="1"/>
  <c r="L275" i="18" s="1"/>
  <c r="M275" i="18" a="1"/>
  <c r="M275" i="18" l="1"/>
  <c r="V275" i="18" s="1"/>
  <c r="T276" i="18" s="1"/>
  <c r="U275" i="18"/>
  <c r="N275" i="18" l="1"/>
  <c r="O275" i="18" s="1"/>
  <c r="S276" i="18"/>
  <c r="Q276" i="18"/>
  <c r="K276" i="18" l="1"/>
  <c r="P276" i="18"/>
  <c r="I276" i="18" l="1"/>
  <c r="J276" i="18" s="1"/>
  <c r="L276" i="18" s="1"/>
  <c r="R276" i="18"/>
  <c r="H276" i="18"/>
  <c r="M276" i="18" a="1"/>
  <c r="M276" i="18" l="1"/>
  <c r="V276" i="18"/>
  <c r="T277" i="18" s="1"/>
  <c r="U276" i="18"/>
  <c r="N276" i="18" l="1"/>
  <c r="O276" i="18" s="1"/>
  <c r="S277" i="18"/>
  <c r="Q277" i="18"/>
  <c r="K277" i="18" l="1"/>
  <c r="P277" i="18"/>
  <c r="H277" i="18" l="1"/>
  <c r="I277" i="18"/>
  <c r="J277" i="18" s="1"/>
  <c r="L277" i="18" s="1"/>
  <c r="R277" i="18"/>
  <c r="M277" i="18" a="1"/>
  <c r="M277" i="18" l="1"/>
  <c r="V277" i="18"/>
  <c r="T278" i="18" s="1"/>
  <c r="U277" i="18"/>
  <c r="N277" i="18" l="1"/>
  <c r="O277" i="18" s="1"/>
  <c r="S278" i="18"/>
  <c r="Q278" i="18"/>
  <c r="K278" i="18" l="1"/>
  <c r="P278" i="18"/>
  <c r="H278" i="18" l="1"/>
  <c r="I278" i="18"/>
  <c r="J278" i="18" s="1"/>
  <c r="L278" i="18" s="1"/>
  <c r="R278" i="18"/>
  <c r="M278" i="18" a="1"/>
  <c r="M278" i="18" l="1"/>
  <c r="V278" i="18"/>
  <c r="T279" i="18" s="1"/>
  <c r="U278" i="18"/>
  <c r="Q279" i="18" l="1"/>
  <c r="N278" i="18"/>
  <c r="O278" i="18" s="1"/>
  <c r="S279" i="18"/>
  <c r="K279" i="18" l="1"/>
  <c r="P279" i="18"/>
  <c r="I279" i="18" l="1"/>
  <c r="J279" i="18" s="1"/>
  <c r="L279" i="18" s="1"/>
  <c r="H279" i="18"/>
  <c r="R279" i="18"/>
  <c r="M279" i="18" a="1"/>
  <c r="M279" i="18" l="1"/>
  <c r="U279" i="18"/>
  <c r="V279" i="18"/>
  <c r="T280" i="18" s="1"/>
  <c r="Q280" i="18" l="1"/>
  <c r="N279" i="18"/>
  <c r="O279" i="18" s="1"/>
  <c r="S280" i="18"/>
  <c r="K280" i="18" l="1"/>
  <c r="P280" i="18"/>
  <c r="R280" i="18" l="1"/>
  <c r="H280" i="18"/>
  <c r="I280" i="18"/>
  <c r="J280" i="18" s="1"/>
  <c r="L280" i="18" s="1"/>
  <c r="M280" i="18" a="1"/>
  <c r="M280" i="18" l="1"/>
  <c r="V280" i="18"/>
  <c r="T281" i="18" s="1"/>
  <c r="U280" i="18"/>
  <c r="Q281" i="18" l="1"/>
  <c r="N280" i="18"/>
  <c r="O280" i="18" s="1"/>
  <c r="S281" i="18"/>
  <c r="K281" i="18" l="1"/>
  <c r="P281" i="18"/>
  <c r="I281" i="18" l="1"/>
  <c r="J281" i="18" s="1"/>
  <c r="R281" i="18"/>
  <c r="H281" i="18"/>
  <c r="L281" i="18"/>
  <c r="M281" i="18" a="1"/>
  <c r="M281" i="18" l="1"/>
  <c r="U281" i="18"/>
  <c r="V281" i="18"/>
  <c r="T282" i="18" s="1"/>
  <c r="Q282" i="18" l="1"/>
  <c r="N281" i="18"/>
  <c r="O281" i="18" s="1"/>
  <c r="S282" i="18"/>
  <c r="K282" i="18" l="1"/>
  <c r="P282" i="18"/>
  <c r="H282" i="18" l="1"/>
  <c r="I282" i="18"/>
  <c r="J282" i="18" s="1"/>
  <c r="L282" i="18" s="1"/>
  <c r="R282" i="18"/>
  <c r="M282" i="18" a="1"/>
  <c r="M282" i="18" l="1"/>
  <c r="U282" i="18"/>
  <c r="V282" i="18"/>
  <c r="T283" i="18" s="1"/>
  <c r="Q283" i="18" l="1"/>
  <c r="N282" i="18"/>
  <c r="O282" i="18" s="1"/>
  <c r="S283" i="18"/>
  <c r="K283" i="18" l="1"/>
  <c r="P283" i="18"/>
  <c r="R283" i="18" l="1"/>
  <c r="I283" i="18"/>
  <c r="J283" i="18" s="1"/>
  <c r="L283" i="18" s="1"/>
  <c r="H283" i="18"/>
  <c r="M283" i="18" a="1"/>
  <c r="M283" i="18" l="1"/>
  <c r="V283" i="18"/>
  <c r="T284" i="18" s="1"/>
  <c r="U283" i="18"/>
  <c r="N283" i="18" l="1"/>
  <c r="O283" i="18" s="1"/>
  <c r="S284" i="18"/>
  <c r="Q284" i="18"/>
  <c r="K284" i="18" l="1"/>
  <c r="P284" i="18"/>
  <c r="R284" i="18" l="1"/>
  <c r="I284" i="18"/>
  <c r="J284" i="18" s="1"/>
  <c r="L284" i="18" s="1"/>
  <c r="H284" i="18"/>
  <c r="M284" i="18" a="1"/>
  <c r="M284" i="18" l="1"/>
  <c r="V284" i="18"/>
  <c r="T285" i="18" s="1"/>
  <c r="U284" i="18"/>
  <c r="N284" i="18" l="1"/>
  <c r="O284" i="18" s="1"/>
  <c r="S285" i="18"/>
  <c r="Q285" i="18"/>
  <c r="K285" i="18" l="1"/>
  <c r="P285" i="18"/>
  <c r="R285" i="18" l="1"/>
  <c r="H285" i="18"/>
  <c r="I285" i="18"/>
  <c r="J285" i="18" s="1"/>
  <c r="L285" i="18" s="1"/>
  <c r="M285" i="18" a="1"/>
  <c r="M285" i="18" l="1"/>
  <c r="U285" i="18"/>
  <c r="V285" i="18"/>
  <c r="T286" i="18" s="1"/>
  <c r="Q286" i="18" l="1"/>
  <c r="N285" i="18"/>
  <c r="O285" i="18" s="1"/>
  <c r="S286" i="18"/>
  <c r="K286" i="18" l="1"/>
  <c r="P286" i="18"/>
  <c r="I286" i="18" l="1"/>
  <c r="J286" i="18" s="1"/>
  <c r="L286" i="18" s="1"/>
  <c r="H286" i="18"/>
  <c r="R286" i="18"/>
  <c r="M286" i="18" a="1"/>
  <c r="M286" i="18" l="1"/>
  <c r="U286" i="18" s="1"/>
  <c r="V286" i="18"/>
  <c r="T287" i="18" s="1"/>
  <c r="Q287" i="18" l="1"/>
  <c r="N286" i="18"/>
  <c r="O286" i="18" s="1"/>
  <c r="S287" i="18"/>
  <c r="K287" i="18" l="1"/>
  <c r="P287" i="18"/>
  <c r="I287" i="18" l="1"/>
  <c r="J287" i="18" s="1"/>
  <c r="L287" i="18" s="1"/>
  <c r="H287" i="18"/>
  <c r="R287" i="18"/>
  <c r="M287" i="18" a="1"/>
  <c r="M287" i="18" l="1"/>
  <c r="V287" i="18" s="1"/>
  <c r="T288" i="18" s="1"/>
  <c r="U287" i="18"/>
  <c r="Q288" i="18" l="1"/>
  <c r="N287" i="18"/>
  <c r="O287" i="18" s="1"/>
  <c r="S288" i="18"/>
  <c r="K288" i="18" l="1"/>
  <c r="P288" i="18"/>
  <c r="H288" i="18" l="1"/>
  <c r="I288" i="18"/>
  <c r="J288" i="18" s="1"/>
  <c r="L288" i="18" s="1"/>
  <c r="R288" i="18"/>
  <c r="M288" i="18" a="1"/>
  <c r="M288" i="18" l="1"/>
  <c r="V288" i="18"/>
  <c r="T289" i="18" s="1"/>
  <c r="U288" i="18"/>
  <c r="N288" i="18" l="1"/>
  <c r="O288" i="18" s="1"/>
  <c r="S289" i="18"/>
  <c r="Q289" i="18"/>
  <c r="K289" i="18" l="1"/>
  <c r="P289" i="18"/>
  <c r="H289" i="18" l="1"/>
  <c r="I289" i="18"/>
  <c r="J289" i="18" s="1"/>
  <c r="R289" i="18"/>
  <c r="L289" i="18"/>
  <c r="M289" i="18" a="1"/>
  <c r="M289" i="18" l="1"/>
  <c r="V289" i="18"/>
  <c r="T290" i="18" s="1"/>
  <c r="U289" i="18"/>
  <c r="N289" i="18" l="1"/>
  <c r="O289" i="18" s="1"/>
  <c r="S290" i="18"/>
  <c r="Q290" i="18"/>
  <c r="K290" i="18" l="1"/>
  <c r="P290" i="18"/>
  <c r="H290" i="18" l="1"/>
  <c r="R290" i="18"/>
  <c r="I290" i="18"/>
  <c r="J290" i="18" s="1"/>
  <c r="L290" i="18" s="1"/>
  <c r="M290" i="18" a="1"/>
  <c r="M290" i="18" l="1"/>
  <c r="V290" i="18" s="1"/>
  <c r="T291" i="18" s="1"/>
  <c r="U290" i="18"/>
  <c r="N290" i="18" l="1"/>
  <c r="O290" i="18" s="1"/>
  <c r="S291" i="18"/>
  <c r="Q291" i="18"/>
  <c r="K291" i="18" l="1"/>
  <c r="P291" i="18"/>
  <c r="I291" i="18" l="1"/>
  <c r="J291" i="18" s="1"/>
  <c r="L291" i="18" s="1"/>
  <c r="H291" i="18"/>
  <c r="R291" i="18"/>
  <c r="M291" i="18" a="1"/>
  <c r="M291" i="18" l="1"/>
  <c r="V291" i="18" s="1"/>
  <c r="T292" i="18" s="1"/>
  <c r="U291" i="18"/>
  <c r="Q292" i="18" l="1"/>
  <c r="N291" i="18"/>
  <c r="O291" i="18" s="1"/>
  <c r="S292" i="18"/>
  <c r="K292" i="18" l="1"/>
  <c r="P292" i="18"/>
  <c r="R292" i="18" l="1"/>
  <c r="H292" i="18"/>
  <c r="I292" i="18"/>
  <c r="J292" i="18" s="1"/>
  <c r="L292" i="18" s="1"/>
  <c r="M292" i="18" a="1"/>
  <c r="M292" i="18" l="1"/>
  <c r="U292" i="18"/>
  <c r="V292" i="18"/>
  <c r="T293" i="18" s="1"/>
  <c r="N292" i="18" l="1"/>
  <c r="O292" i="18" s="1"/>
  <c r="S293" i="18"/>
  <c r="Q293" i="18"/>
  <c r="K293" i="18" l="1"/>
  <c r="P293" i="18"/>
  <c r="H293" i="18" l="1"/>
  <c r="R293" i="18"/>
  <c r="I293" i="18"/>
  <c r="J293" i="18" s="1"/>
  <c r="L293" i="18" s="1"/>
  <c r="M293" i="18" a="1"/>
  <c r="M293" i="18" l="1"/>
  <c r="U293" i="18"/>
  <c r="V293" i="18"/>
  <c r="T294" i="18" s="1"/>
  <c r="N293" i="18" l="1"/>
  <c r="O293" i="18" s="1"/>
  <c r="S294" i="18"/>
  <c r="Q294" i="18"/>
  <c r="K294" i="18" l="1"/>
  <c r="P294" i="18"/>
  <c r="R294" i="18" l="1"/>
  <c r="I294" i="18"/>
  <c r="J294" i="18" s="1"/>
  <c r="L294" i="18" s="1"/>
  <c r="H294" i="18"/>
  <c r="M294" i="18" a="1"/>
  <c r="M294" i="18" l="1"/>
  <c r="V294" i="18" s="1"/>
  <c r="T295" i="18" s="1"/>
  <c r="U294" i="18"/>
  <c r="N294" i="18" l="1"/>
  <c r="O294" i="18" s="1"/>
  <c r="S295" i="18"/>
  <c r="Q295" i="18"/>
  <c r="K295" i="18" l="1"/>
  <c r="P295" i="18"/>
  <c r="R295" i="18" l="1"/>
  <c r="I295" i="18"/>
  <c r="J295" i="18" s="1"/>
  <c r="L295" i="18" s="1"/>
  <c r="H295" i="18"/>
  <c r="M295" i="18" a="1"/>
  <c r="M295" i="18" l="1"/>
  <c r="V295" i="18"/>
  <c r="T296" i="18" s="1"/>
  <c r="U295" i="18"/>
  <c r="N295" i="18" l="1"/>
  <c r="O295" i="18" s="1"/>
  <c r="S296" i="18"/>
  <c r="Q296" i="18"/>
  <c r="K296" i="18" l="1"/>
  <c r="P296" i="18"/>
  <c r="H296" i="18" l="1"/>
  <c r="R296" i="18"/>
  <c r="I296" i="18"/>
  <c r="J296" i="18" s="1"/>
  <c r="L296" i="18" s="1"/>
  <c r="M296" i="18" a="1"/>
  <c r="M296" i="18" l="1"/>
  <c r="V296" i="18" s="1"/>
  <c r="T297" i="18" s="1"/>
  <c r="U296" i="18"/>
  <c r="N296" i="18" l="1"/>
  <c r="O296" i="18" s="1"/>
  <c r="S297" i="18"/>
  <c r="Q297" i="18"/>
  <c r="K297" i="18" l="1"/>
  <c r="P297" i="18"/>
  <c r="R297" i="18" l="1"/>
  <c r="H297" i="18"/>
  <c r="I297" i="18"/>
  <c r="J297" i="18" s="1"/>
  <c r="L297" i="18" s="1"/>
  <c r="M297" i="18" a="1"/>
  <c r="M297" i="18" l="1"/>
  <c r="V297" i="18"/>
  <c r="T298" i="18" s="1"/>
  <c r="U297" i="18"/>
  <c r="N297" i="18" l="1"/>
  <c r="O297" i="18" s="1"/>
  <c r="S298" i="18"/>
  <c r="Q298" i="18"/>
  <c r="K298" i="18" l="1"/>
  <c r="P298" i="18"/>
  <c r="I298" i="18" l="1"/>
  <c r="J298" i="18" s="1"/>
  <c r="H298" i="18"/>
  <c r="R298" i="18"/>
  <c r="L298" i="18"/>
  <c r="M298" i="18" a="1"/>
  <c r="M298" i="18" l="1"/>
  <c r="U298" i="18" s="1"/>
  <c r="V298" i="18"/>
  <c r="T299" i="18" s="1"/>
  <c r="Q299" i="18" l="1"/>
  <c r="N298" i="18"/>
  <c r="O298" i="18" s="1"/>
  <c r="S299" i="18"/>
  <c r="K299" i="18" l="1"/>
  <c r="P299" i="18"/>
  <c r="R299" i="18" l="1"/>
  <c r="H299" i="18"/>
  <c r="I299" i="18"/>
  <c r="J299" i="18" s="1"/>
  <c r="L299" i="18" s="1"/>
  <c r="M299" i="18" a="1"/>
  <c r="M299" i="18" l="1"/>
  <c r="U299" i="18"/>
  <c r="V299" i="18"/>
  <c r="T300" i="18" s="1"/>
  <c r="Q300" i="18" l="1"/>
  <c r="N299" i="18"/>
  <c r="O299" i="18" s="1"/>
  <c r="S300" i="18"/>
  <c r="K300" i="18" l="1"/>
  <c r="P300" i="18"/>
  <c r="H300" i="18" l="1"/>
  <c r="I300" i="18"/>
  <c r="J300" i="18" s="1"/>
  <c r="R300" i="18"/>
  <c r="L300" i="18"/>
  <c r="M300" i="18" a="1"/>
  <c r="M300" i="18" l="1"/>
  <c r="U300" i="18" s="1"/>
  <c r="V300" i="18"/>
  <c r="T301" i="18" s="1"/>
  <c r="Q301" i="18" l="1"/>
  <c r="N300" i="18"/>
  <c r="O300" i="18" s="1"/>
  <c r="S301" i="18"/>
  <c r="K301" i="18" l="1"/>
  <c r="P301" i="18"/>
  <c r="I301" i="18" l="1"/>
  <c r="J301" i="18" s="1"/>
  <c r="L301" i="18" s="1"/>
  <c r="H301" i="18"/>
  <c r="R301" i="18"/>
  <c r="M301" i="18" a="1"/>
  <c r="M301" i="18" l="1"/>
  <c r="V301" i="18" s="1"/>
  <c r="T302" i="18" s="1"/>
  <c r="U301" i="18"/>
  <c r="Q302" i="18" l="1"/>
  <c r="N301" i="18"/>
  <c r="O301" i="18" s="1"/>
  <c r="S302" i="18"/>
  <c r="K302" i="18" l="1"/>
  <c r="P302" i="18"/>
  <c r="R302" i="18" l="1"/>
  <c r="H302" i="18"/>
  <c r="I302" i="18"/>
  <c r="J302" i="18" s="1"/>
  <c r="L302" i="18" s="1"/>
  <c r="M302" i="18" a="1"/>
  <c r="M302" i="18" l="1"/>
  <c r="V302" i="18"/>
  <c r="T303" i="18" s="1"/>
  <c r="U302" i="18"/>
  <c r="N302" i="18" l="1"/>
  <c r="O302" i="18" s="1"/>
  <c r="S303" i="18"/>
  <c r="Q303" i="18"/>
  <c r="K303" i="18" l="1"/>
  <c r="P303" i="18"/>
  <c r="I303" i="18" l="1"/>
  <c r="J303" i="18" s="1"/>
  <c r="R303" i="18"/>
  <c r="H303" i="18"/>
  <c r="L303" i="18"/>
  <c r="M303" i="18" a="1"/>
  <c r="M303" i="18" l="1"/>
  <c r="U303" i="18"/>
  <c r="V303" i="18"/>
  <c r="T304" i="18" s="1"/>
  <c r="Q304" i="18" l="1"/>
  <c r="N303" i="18"/>
  <c r="O303" i="18" s="1"/>
  <c r="S304" i="18"/>
  <c r="K304" i="18" l="1"/>
  <c r="P304" i="18"/>
  <c r="H304" i="18" l="1"/>
  <c r="R304" i="18"/>
  <c r="I304" i="18"/>
  <c r="J304" i="18" s="1"/>
  <c r="L304" i="18" s="1"/>
  <c r="M304" i="18" a="1"/>
  <c r="M304" i="18" l="1"/>
  <c r="U304" i="18"/>
  <c r="V304" i="18"/>
  <c r="T305" i="18" s="1"/>
  <c r="Q305" i="18" l="1"/>
  <c r="N304" i="18"/>
  <c r="O304" i="18" s="1"/>
  <c r="S305" i="18"/>
  <c r="K305" i="18" l="1"/>
  <c r="P305" i="18"/>
  <c r="R305" i="18" l="1"/>
  <c r="I305" i="18"/>
  <c r="J305" i="18" s="1"/>
  <c r="L305" i="18" s="1"/>
  <c r="H305" i="18"/>
  <c r="M305" i="18" a="1"/>
  <c r="M305" i="18" l="1"/>
  <c r="U305" i="18"/>
  <c r="V305" i="18"/>
  <c r="T306" i="18" s="1"/>
  <c r="Q306" i="18" l="1"/>
  <c r="N305" i="18"/>
  <c r="O305" i="18" s="1"/>
  <c r="S306" i="18"/>
  <c r="K306" i="18" l="1"/>
  <c r="P306" i="18"/>
  <c r="R306" i="18" l="1"/>
  <c r="H306" i="18"/>
  <c r="I306" i="18"/>
  <c r="J306" i="18" s="1"/>
  <c r="L306" i="18" s="1"/>
  <c r="M306" i="18" a="1"/>
  <c r="M306" i="18" l="1"/>
  <c r="U306" i="18"/>
  <c r="V306" i="18"/>
  <c r="T307" i="18" s="1"/>
  <c r="Q307" i="18" l="1"/>
  <c r="N306" i="18"/>
  <c r="O306" i="18" s="1"/>
  <c r="S307" i="18"/>
  <c r="K307" i="18" l="1"/>
  <c r="P307" i="18"/>
  <c r="H307" i="18" l="1"/>
  <c r="I307" i="18"/>
  <c r="J307" i="18" s="1"/>
  <c r="L307" i="18" s="1"/>
  <c r="R307" i="18"/>
  <c r="M307" i="18" a="1"/>
  <c r="M307" i="18" l="1"/>
  <c r="U307" i="18" s="1"/>
  <c r="V307" i="18" l="1"/>
  <c r="T308" i="18" s="1"/>
  <c r="Q308" i="18" s="1"/>
  <c r="S308" i="18"/>
  <c r="N307" i="18" l="1"/>
  <c r="O307" i="18" s="1"/>
  <c r="K308" i="18"/>
  <c r="P308" i="18"/>
  <c r="I308" i="18" l="1"/>
  <c r="J308" i="18" s="1"/>
  <c r="L308" i="18" s="1"/>
  <c r="H308" i="18"/>
  <c r="R308" i="18"/>
  <c r="M308" i="18" a="1"/>
  <c r="M308" i="18" l="1"/>
  <c r="V308" i="18"/>
  <c r="T309" i="18" s="1"/>
  <c r="U308" i="18"/>
  <c r="N308" i="18" l="1"/>
  <c r="O308" i="18" s="1"/>
  <c r="S309" i="18"/>
  <c r="Q309" i="18"/>
  <c r="K309" i="18" l="1"/>
  <c r="P309" i="18"/>
  <c r="R309" i="18" l="1"/>
  <c r="H309" i="18"/>
  <c r="I309" i="18"/>
  <c r="J309" i="18" s="1"/>
  <c r="L309" i="18" s="1"/>
  <c r="M309" i="18" a="1"/>
  <c r="M309" i="18" l="1"/>
  <c r="V309" i="18"/>
  <c r="T310" i="18" s="1"/>
  <c r="U309" i="18"/>
  <c r="N309" i="18" l="1"/>
  <c r="O309" i="18" s="1"/>
  <c r="S310" i="18"/>
  <c r="Q310" i="18"/>
  <c r="K310" i="18" l="1"/>
  <c r="P310" i="18"/>
  <c r="R310" i="18" l="1"/>
  <c r="I310" i="18"/>
  <c r="J310" i="18" s="1"/>
  <c r="L310" i="18" s="1"/>
  <c r="H310" i="18"/>
  <c r="M310" i="18" a="1"/>
  <c r="M310" i="18" l="1"/>
  <c r="V310" i="18"/>
  <c r="T311" i="18" s="1"/>
  <c r="U310" i="18"/>
  <c r="N310" i="18" l="1"/>
  <c r="O310" i="18" s="1"/>
  <c r="S311" i="18"/>
  <c r="Q311" i="18"/>
  <c r="K311" i="18" l="1"/>
  <c r="P311" i="18"/>
  <c r="H311" i="18" l="1"/>
  <c r="I311" i="18"/>
  <c r="J311" i="18" s="1"/>
  <c r="L311" i="18" s="1"/>
  <c r="R311" i="18"/>
  <c r="M311" i="18" a="1"/>
  <c r="M311" i="18" l="1"/>
  <c r="V311" i="18"/>
  <c r="T312" i="18" s="1"/>
  <c r="U311" i="18"/>
  <c r="N311" i="18" l="1"/>
  <c r="O311" i="18" s="1"/>
  <c r="S312" i="18"/>
  <c r="Q312" i="18"/>
  <c r="K312" i="18" l="1"/>
  <c r="P312" i="18"/>
  <c r="H312" i="18" l="1"/>
  <c r="R312" i="18"/>
  <c r="I312" i="18"/>
  <c r="J312" i="18" s="1"/>
  <c r="L312" i="18" s="1"/>
  <c r="M312" i="18" a="1"/>
  <c r="M312" i="18" l="1"/>
  <c r="U312" i="18" s="1"/>
  <c r="V312" i="18"/>
  <c r="T313" i="18" s="1"/>
  <c r="Q313" i="18" l="1"/>
  <c r="N312" i="18"/>
  <c r="O312" i="18" s="1"/>
  <c r="S313" i="18"/>
  <c r="K313" i="18" l="1"/>
  <c r="P313" i="18"/>
  <c r="H313" i="18" l="1"/>
  <c r="R313" i="18"/>
  <c r="I313" i="18"/>
  <c r="J313" i="18" s="1"/>
  <c r="L313" i="18" s="1"/>
  <c r="M313" i="18" a="1"/>
  <c r="M313" i="18" l="1"/>
  <c r="U313" i="18" s="1"/>
  <c r="V313" i="18"/>
  <c r="T314" i="18" s="1"/>
  <c r="Q314" i="18" l="1"/>
  <c r="N313" i="18"/>
  <c r="O313" i="18" s="1"/>
  <c r="S314" i="18"/>
  <c r="K314" i="18" l="1"/>
  <c r="P314" i="18"/>
  <c r="H314" i="18" l="1"/>
  <c r="R314" i="18"/>
  <c r="I314" i="18"/>
  <c r="J314" i="18" s="1"/>
  <c r="L314" i="18" s="1"/>
  <c r="M314" i="18" a="1"/>
  <c r="M314" i="18" l="1"/>
  <c r="V314" i="18" s="1"/>
  <c r="T315" i="18" s="1"/>
  <c r="U314" i="18"/>
  <c r="N314" i="18" l="1"/>
  <c r="O314" i="18" s="1"/>
  <c r="S315" i="18"/>
  <c r="Q315" i="18"/>
  <c r="K315" i="18" l="1"/>
  <c r="P315" i="18"/>
  <c r="H315" i="18" l="1"/>
  <c r="I315" i="18"/>
  <c r="J315" i="18" s="1"/>
  <c r="L315" i="18" s="1"/>
  <c r="R315" i="18"/>
  <c r="M315" i="18" a="1"/>
  <c r="M315" i="18" l="1"/>
  <c r="U315" i="18"/>
  <c r="V315" i="18"/>
  <c r="T316" i="18" s="1"/>
  <c r="Q316" i="18" l="1"/>
  <c r="N315" i="18"/>
  <c r="O315" i="18" s="1"/>
  <c r="S316" i="18"/>
  <c r="K316" i="18" l="1"/>
  <c r="P316" i="18"/>
  <c r="R316" i="18" l="1"/>
  <c r="H316" i="18"/>
  <c r="I316" i="18"/>
  <c r="J316" i="18" s="1"/>
  <c r="L316" i="18" s="1"/>
  <c r="M316" i="18" a="1"/>
  <c r="M316" i="18" l="1"/>
  <c r="U316" i="18"/>
  <c r="V316" i="18"/>
  <c r="T317" i="18" s="1"/>
  <c r="Q317" i="18" l="1"/>
  <c r="N316" i="18"/>
  <c r="O316" i="18" s="1"/>
  <c r="S317" i="18"/>
  <c r="K317" i="18" l="1"/>
  <c r="P317" i="18"/>
  <c r="H317" i="18" l="1"/>
  <c r="I317" i="18"/>
  <c r="J317" i="18" s="1"/>
  <c r="L317" i="18" s="1"/>
  <c r="R317" i="18"/>
  <c r="M317" i="18" a="1"/>
  <c r="M317" i="18" l="1"/>
  <c r="U317" i="18"/>
  <c r="V317" i="18"/>
  <c r="T318" i="18" s="1"/>
  <c r="Q318" i="18" l="1"/>
  <c r="N317" i="18"/>
  <c r="O317" i="18" s="1"/>
  <c r="S318" i="18"/>
  <c r="K318" i="18" l="1"/>
  <c r="P318" i="18"/>
  <c r="H318" i="18" l="1"/>
  <c r="I318" i="18"/>
  <c r="J318" i="18" s="1"/>
  <c r="L318" i="18" s="1"/>
  <c r="R318" i="18"/>
  <c r="M318" i="18" a="1"/>
  <c r="M318" i="18" l="1"/>
  <c r="V318" i="18"/>
  <c r="T319" i="18" s="1"/>
  <c r="U318" i="18"/>
  <c r="N318" i="18" l="1"/>
  <c r="O318" i="18" s="1"/>
  <c r="S319" i="18"/>
  <c r="Q319" i="18"/>
  <c r="K319" i="18" l="1"/>
  <c r="P319" i="18"/>
  <c r="R319" i="18" l="1"/>
  <c r="H319" i="18"/>
  <c r="I319" i="18"/>
  <c r="J319" i="18" s="1"/>
  <c r="L319" i="18" s="1"/>
  <c r="M319" i="18" a="1"/>
  <c r="M319" i="18" l="1"/>
  <c r="U319" i="18" s="1"/>
  <c r="V319" i="18"/>
  <c r="T320" i="18" s="1"/>
  <c r="Q320" i="18" l="1"/>
  <c r="N319" i="18"/>
  <c r="O319" i="18" s="1"/>
  <c r="S320" i="18"/>
  <c r="K320" i="18" l="1"/>
  <c r="P320" i="18"/>
  <c r="H320" i="18" l="1"/>
  <c r="I320" i="18"/>
  <c r="J320" i="18" s="1"/>
  <c r="L320" i="18" s="1"/>
  <c r="R320" i="18"/>
  <c r="M320" i="18" a="1"/>
  <c r="M320" i="18" l="1"/>
  <c r="U320" i="18"/>
  <c r="V320" i="18"/>
  <c r="T321" i="18" s="1"/>
  <c r="Q321" i="18" l="1"/>
  <c r="N320" i="18"/>
  <c r="O320" i="18" s="1"/>
  <c r="S321" i="18"/>
  <c r="K321" i="18" l="1"/>
  <c r="P321" i="18"/>
  <c r="I321" i="18" l="1"/>
  <c r="J321" i="18" s="1"/>
  <c r="H321" i="18"/>
  <c r="R321" i="18"/>
  <c r="L321" i="18"/>
  <c r="M321" i="18" a="1"/>
  <c r="M321" i="18" l="1"/>
  <c r="U321" i="18"/>
  <c r="V321" i="18"/>
  <c r="T322" i="18" s="1"/>
  <c r="Q322" i="18" l="1"/>
  <c r="N321" i="18"/>
  <c r="O321" i="18" s="1"/>
  <c r="S322" i="18"/>
  <c r="K322" i="18" l="1"/>
  <c r="P322" i="18"/>
  <c r="I322" i="18" l="1"/>
  <c r="J322" i="18" s="1"/>
  <c r="R322" i="18"/>
  <c r="H322" i="18"/>
  <c r="L322" i="18"/>
  <c r="M322" i="18" a="1"/>
  <c r="M322" i="18" l="1"/>
  <c r="U322" i="18" s="1"/>
  <c r="V322" i="18"/>
  <c r="T323" i="18" s="1"/>
  <c r="Q323" i="18" l="1"/>
  <c r="N322" i="18"/>
  <c r="O322" i="18" s="1"/>
  <c r="S323" i="18"/>
  <c r="K323" i="18" l="1"/>
  <c r="P323" i="18"/>
  <c r="R323" i="18" l="1"/>
  <c r="H323" i="18"/>
  <c r="I323" i="18"/>
  <c r="J323" i="18" s="1"/>
  <c r="L323" i="18" s="1"/>
  <c r="M323" i="18" a="1"/>
  <c r="M323" i="18" l="1"/>
  <c r="U323" i="18" s="1"/>
  <c r="V323" i="18"/>
  <c r="T324" i="18" s="1"/>
  <c r="Q324" i="18" l="1"/>
  <c r="N323" i="18"/>
  <c r="O323" i="18" s="1"/>
  <c r="S324" i="18"/>
  <c r="K324" i="18" l="1"/>
  <c r="P324" i="18"/>
  <c r="I324" i="18" l="1"/>
  <c r="J324" i="18" s="1"/>
  <c r="L324" i="18" s="1"/>
  <c r="H324" i="18"/>
  <c r="R324" i="18"/>
  <c r="M324" i="18" a="1"/>
  <c r="M324" i="18" l="1"/>
  <c r="V324" i="18" s="1"/>
  <c r="T325" i="18" s="1"/>
  <c r="U324" i="18"/>
  <c r="N324" i="18" l="1"/>
  <c r="O324" i="18" s="1"/>
  <c r="S325" i="18"/>
  <c r="Q325" i="18"/>
  <c r="K325" i="18" l="1"/>
  <c r="P325" i="18"/>
  <c r="R325" i="18" l="1"/>
  <c r="I325" i="18"/>
  <c r="J325" i="18" s="1"/>
  <c r="L325" i="18" s="1"/>
  <c r="H325" i="18"/>
  <c r="M325" i="18" a="1"/>
  <c r="M325" i="18" l="1"/>
  <c r="U325" i="18"/>
  <c r="V325" i="18"/>
  <c r="T326" i="18" s="1"/>
  <c r="Q326" i="18" l="1"/>
  <c r="N325" i="18"/>
  <c r="O325" i="18" s="1"/>
  <c r="S326" i="18"/>
  <c r="K326" i="18" l="1"/>
  <c r="P326" i="18"/>
  <c r="R326" i="18" l="1"/>
  <c r="H326" i="18"/>
  <c r="I326" i="18"/>
  <c r="J326" i="18" s="1"/>
  <c r="L326" i="18" s="1"/>
  <c r="M326" i="18" a="1"/>
  <c r="M326" i="18" l="1"/>
  <c r="U326" i="18"/>
  <c r="V326" i="18"/>
  <c r="T327" i="18" s="1"/>
  <c r="Q327" i="18" l="1"/>
  <c r="N326" i="18"/>
  <c r="O326" i="18" s="1"/>
  <c r="S327" i="18"/>
  <c r="K327" i="18" l="1"/>
  <c r="P327" i="18"/>
  <c r="H327" i="18" l="1"/>
  <c r="R327" i="18"/>
  <c r="I327" i="18"/>
  <c r="J327" i="18" s="1"/>
  <c r="L327" i="18" s="1"/>
  <c r="M327" i="18" a="1"/>
  <c r="M327" i="18" l="1"/>
  <c r="V327" i="18"/>
  <c r="T328" i="18" s="1"/>
  <c r="U327" i="18"/>
  <c r="N327" i="18" l="1"/>
  <c r="O327" i="18" s="1"/>
  <c r="S328" i="18"/>
  <c r="Q328" i="18"/>
  <c r="K328" i="18" l="1"/>
  <c r="P328" i="18"/>
  <c r="R328" i="18" l="1"/>
  <c r="I328" i="18"/>
  <c r="J328" i="18" s="1"/>
  <c r="L328" i="18" s="1"/>
  <c r="H328" i="18"/>
  <c r="M328" i="18" a="1"/>
  <c r="M328" i="18" l="1"/>
  <c r="V328" i="18"/>
  <c r="T329" i="18" s="1"/>
  <c r="U328" i="18"/>
  <c r="N328" i="18" l="1"/>
  <c r="O328" i="18" s="1"/>
  <c r="S329" i="18"/>
  <c r="Q329" i="18"/>
  <c r="K329" i="18" l="1"/>
  <c r="P329" i="18"/>
  <c r="H329" i="18" l="1"/>
  <c r="I329" i="18"/>
  <c r="J329" i="18" s="1"/>
  <c r="L329" i="18" s="1"/>
  <c r="R329" i="18"/>
  <c r="M329" i="18" a="1"/>
  <c r="M329" i="18" l="1"/>
  <c r="U329" i="18" s="1"/>
  <c r="S330" i="18" l="1"/>
  <c r="V329" i="18"/>
  <c r="T330" i="18" s="1"/>
  <c r="K330" i="18" l="1"/>
  <c r="P330" i="18"/>
  <c r="Q330" i="18"/>
  <c r="N329" i="18"/>
  <c r="O329" i="18" s="1"/>
  <c r="H330" i="18" l="1"/>
  <c r="R330" i="18"/>
  <c r="I330" i="18"/>
  <c r="J330" i="18" s="1"/>
  <c r="L330" i="18" s="1"/>
  <c r="M330" i="18" a="1"/>
  <c r="M330" i="18" l="1"/>
  <c r="U330" i="18"/>
  <c r="V330" i="18"/>
  <c r="T331" i="18" s="1"/>
  <c r="Q331" i="18" l="1"/>
  <c r="N330" i="18"/>
  <c r="O330" i="18" s="1"/>
  <c r="S331" i="18"/>
  <c r="K331" i="18" l="1"/>
  <c r="P331" i="18"/>
  <c r="H331" i="18" l="1"/>
  <c r="I331" i="18"/>
  <c r="J331" i="18" s="1"/>
  <c r="L331" i="18" s="1"/>
  <c r="R331" i="18"/>
  <c r="M331" i="18" a="1"/>
  <c r="M331" i="18" l="1"/>
  <c r="V331" i="18" s="1"/>
  <c r="T332" i="18" s="1"/>
  <c r="U331" i="18" l="1"/>
  <c r="N331" i="18" s="1"/>
  <c r="O331" i="18" s="1"/>
  <c r="Q332" i="18"/>
  <c r="S332" i="18" l="1"/>
  <c r="K332" i="18" s="1"/>
  <c r="P332" i="18" l="1"/>
  <c r="I332" i="18" s="1"/>
  <c r="J332" i="18" s="1"/>
  <c r="L332" i="18" s="1"/>
  <c r="H332" i="18"/>
  <c r="R332" i="18"/>
  <c r="M332" i="18" a="1"/>
  <c r="M332" i="18" l="1"/>
  <c r="U332" i="18" s="1"/>
  <c r="V332" i="18"/>
  <c r="T333" i="18" s="1"/>
  <c r="Q333" i="18" l="1"/>
  <c r="N332" i="18"/>
  <c r="O332" i="18" s="1"/>
  <c r="S333" i="18"/>
  <c r="K333" i="18" l="1"/>
  <c r="P333" i="18"/>
  <c r="I333" i="18" l="1"/>
  <c r="J333" i="18" s="1"/>
  <c r="R333" i="18"/>
  <c r="H333" i="18"/>
  <c r="L333" i="18"/>
  <c r="M333" i="18" a="1"/>
  <c r="M333" i="18" l="1"/>
  <c r="U333" i="18"/>
  <c r="V333" i="18"/>
  <c r="T334" i="18" s="1"/>
  <c r="Q334" i="18" l="1"/>
  <c r="N333" i="18"/>
  <c r="O333" i="18" s="1"/>
  <c r="S334" i="18"/>
  <c r="K334" i="18" l="1"/>
  <c r="P334" i="18"/>
  <c r="R334" i="18" l="1"/>
  <c r="H334" i="18"/>
  <c r="I334" i="18"/>
  <c r="J334" i="18" s="1"/>
  <c r="L334" i="18" s="1"/>
  <c r="M334" i="18" a="1"/>
  <c r="M334" i="18" l="1"/>
  <c r="V334" i="18"/>
  <c r="T335" i="18" s="1"/>
  <c r="U334" i="18"/>
  <c r="Q335" i="18" l="1"/>
  <c r="N334" i="18"/>
  <c r="O334" i="18" s="1"/>
  <c r="S335" i="18"/>
  <c r="K335" i="18" l="1"/>
  <c r="P335" i="18"/>
  <c r="H335" i="18" l="1"/>
  <c r="R335" i="18"/>
  <c r="I335" i="18"/>
  <c r="J335" i="18" s="1"/>
  <c r="L335" i="18" s="1"/>
  <c r="M335" i="18" a="1"/>
  <c r="M335" i="18" l="1"/>
  <c r="V335" i="18"/>
  <c r="T336" i="18" s="1"/>
  <c r="U335" i="18"/>
  <c r="N335" i="18" l="1"/>
  <c r="O335" i="18" s="1"/>
  <c r="S336" i="18"/>
  <c r="Q336" i="18"/>
  <c r="K336" i="18" l="1"/>
  <c r="P336" i="18"/>
  <c r="I336" i="18" l="1"/>
  <c r="J336" i="18" s="1"/>
  <c r="H336" i="18"/>
  <c r="R336" i="18"/>
  <c r="L336" i="18"/>
  <c r="M336" i="18" a="1"/>
  <c r="M336" i="18" l="1"/>
  <c r="V336" i="18"/>
  <c r="T337" i="18" s="1"/>
  <c r="U336" i="18"/>
  <c r="N336" i="18" l="1"/>
  <c r="O336" i="18" s="1"/>
  <c r="S337" i="18"/>
  <c r="Q337" i="18"/>
  <c r="K337" i="18" l="1"/>
  <c r="P337" i="18"/>
  <c r="R337" i="18" l="1"/>
  <c r="H337" i="18"/>
  <c r="I337" i="18"/>
  <c r="J337" i="18" s="1"/>
  <c r="L337" i="18" s="1"/>
  <c r="M337" i="18" a="1"/>
  <c r="M337" i="18" l="1"/>
  <c r="U337" i="18"/>
  <c r="V337" i="18"/>
  <c r="T338" i="18" s="1"/>
  <c r="Q338" i="18" l="1"/>
  <c r="N337" i="18"/>
  <c r="O337" i="18" s="1"/>
  <c r="S338" i="18"/>
  <c r="K338" i="18" l="1"/>
  <c r="P338" i="18"/>
  <c r="H338" i="18" l="1"/>
  <c r="I338" i="18"/>
  <c r="J338" i="18" s="1"/>
  <c r="L338" i="18" s="1"/>
  <c r="R338" i="18"/>
  <c r="M338" i="18" a="1"/>
  <c r="M338" i="18" l="1"/>
  <c r="U338" i="18" s="1"/>
  <c r="V338" i="18"/>
  <c r="T339" i="18" s="1"/>
  <c r="Q339" i="18" l="1"/>
  <c r="N338" i="18"/>
  <c r="O338" i="18" s="1"/>
  <c r="S339" i="18"/>
  <c r="K339" i="18" l="1"/>
  <c r="P339" i="18"/>
  <c r="I339" i="18" l="1"/>
  <c r="J339" i="18" s="1"/>
  <c r="H339" i="18"/>
  <c r="R339" i="18"/>
  <c r="L339" i="18"/>
  <c r="M339" i="18" a="1"/>
  <c r="M339" i="18" l="1"/>
  <c r="U339" i="18" s="1"/>
  <c r="V339" i="18"/>
  <c r="T340" i="18" s="1"/>
  <c r="Q340" i="18" l="1"/>
  <c r="N339" i="18"/>
  <c r="O339" i="18" s="1"/>
  <c r="S340" i="18"/>
  <c r="K340" i="18" l="1"/>
  <c r="P340" i="18"/>
  <c r="R340" i="18" l="1"/>
  <c r="H340" i="18"/>
  <c r="I340" i="18"/>
  <c r="J340" i="18" s="1"/>
  <c r="L340" i="18" s="1"/>
  <c r="M340" i="18" a="1"/>
  <c r="M340" i="18" l="1"/>
  <c r="U340" i="18"/>
  <c r="V340" i="18"/>
  <c r="T341" i="18" s="1"/>
  <c r="Q341" i="18" l="1"/>
  <c r="N340" i="18"/>
  <c r="O340" i="18" s="1"/>
  <c r="S341" i="18"/>
  <c r="K341" i="18" l="1"/>
  <c r="P341" i="18"/>
  <c r="H341" i="18" l="1"/>
  <c r="I341" i="18"/>
  <c r="J341" i="18" s="1"/>
  <c r="R341" i="18"/>
  <c r="L341" i="18"/>
  <c r="M341" i="18" a="1"/>
  <c r="M341" i="18" l="1"/>
  <c r="U341" i="18"/>
  <c r="V341" i="18"/>
  <c r="T342" i="18" s="1"/>
  <c r="Q342" i="18" l="1"/>
  <c r="N341" i="18"/>
  <c r="O341" i="18" s="1"/>
  <c r="S342" i="18"/>
  <c r="K342" i="18" l="1"/>
  <c r="P342" i="18"/>
  <c r="H342" i="18" l="1"/>
  <c r="I342" i="18"/>
  <c r="J342" i="18" s="1"/>
  <c r="L342" i="18" s="1"/>
  <c r="R342" i="18"/>
  <c r="M342" i="18" a="1"/>
  <c r="M342" i="18" l="1"/>
  <c r="U342" i="18"/>
  <c r="V342" i="18"/>
  <c r="T343" i="18" s="1"/>
  <c r="Q343" i="18" l="1"/>
  <c r="N342" i="18"/>
  <c r="O342" i="18" s="1"/>
  <c r="S343" i="18"/>
  <c r="K343" i="18" l="1"/>
  <c r="P343" i="18"/>
  <c r="R343" i="18" l="1"/>
  <c r="H343" i="18"/>
  <c r="I343" i="18"/>
  <c r="J343" i="18" s="1"/>
  <c r="L343" i="18" s="1"/>
  <c r="M343" i="18" a="1"/>
  <c r="M343" i="18" l="1"/>
  <c r="V343" i="18" s="1"/>
  <c r="T344" i="18" s="1"/>
  <c r="U343" i="18" l="1"/>
  <c r="N343" i="18" s="1"/>
  <c r="O343" i="18" s="1"/>
  <c r="Q344" i="18"/>
  <c r="S344" i="18" l="1"/>
  <c r="K344" i="18"/>
  <c r="P344" i="18"/>
  <c r="H344" i="18" l="1"/>
  <c r="I344" i="18"/>
  <c r="J344" i="18" s="1"/>
  <c r="L344" i="18" s="1"/>
  <c r="R344" i="18"/>
  <c r="M344" i="18" a="1"/>
  <c r="M344" i="18" l="1"/>
  <c r="U344" i="18"/>
  <c r="V344" i="18"/>
  <c r="T345" i="18" s="1"/>
  <c r="Q345" i="18" l="1"/>
  <c r="N344" i="18"/>
  <c r="O344" i="18" s="1"/>
  <c r="S345" i="18"/>
  <c r="K345" i="18" l="1"/>
  <c r="P345" i="18"/>
  <c r="I345" i="18" l="1"/>
  <c r="J345" i="18" s="1"/>
  <c r="R345" i="18"/>
  <c r="H345" i="18"/>
  <c r="L345" i="18"/>
  <c r="M345" i="18" a="1"/>
  <c r="M345" i="18" l="1"/>
  <c r="U345" i="18"/>
  <c r="V345" i="18"/>
  <c r="T346" i="18" s="1"/>
  <c r="Q346" i="18" l="1"/>
  <c r="N345" i="18"/>
  <c r="O345" i="18" s="1"/>
  <c r="S346" i="18"/>
  <c r="K346" i="18" l="1"/>
  <c r="P346" i="18"/>
  <c r="R346" i="18" l="1"/>
  <c r="H346" i="18"/>
  <c r="I346" i="18"/>
  <c r="J346" i="18" s="1"/>
  <c r="L346" i="18" s="1"/>
  <c r="M346" i="18" a="1"/>
  <c r="M346" i="18" l="1"/>
  <c r="U346" i="18"/>
  <c r="V346" i="18"/>
  <c r="T347" i="18" s="1"/>
  <c r="Q347" i="18" l="1"/>
  <c r="N346" i="18"/>
  <c r="O346" i="18" s="1"/>
  <c r="S347" i="18"/>
  <c r="K347" i="18" l="1"/>
  <c r="P347" i="18"/>
  <c r="H347" i="18" l="1"/>
  <c r="I347" i="18"/>
  <c r="J347" i="18" s="1"/>
  <c r="L347" i="18" s="1"/>
  <c r="R347" i="18"/>
  <c r="M347" i="18" a="1"/>
  <c r="M347" i="18" l="1"/>
  <c r="U347" i="18"/>
  <c r="V347" i="18"/>
  <c r="T348" i="18" s="1"/>
  <c r="Q348" i="18" l="1"/>
  <c r="N347" i="18"/>
  <c r="O347" i="18" s="1"/>
  <c r="S348" i="18"/>
  <c r="K348" i="18" l="1"/>
  <c r="P348" i="18"/>
  <c r="H348" i="18" l="1"/>
  <c r="I348" i="18"/>
  <c r="J348" i="18" s="1"/>
  <c r="R348" i="18"/>
  <c r="L348" i="18"/>
  <c r="M348" i="18" a="1"/>
  <c r="M348" i="18" l="1"/>
  <c r="V348" i="18"/>
  <c r="T349" i="18" s="1"/>
  <c r="U348" i="18"/>
  <c r="N348" i="18" l="1"/>
  <c r="O348" i="18" s="1"/>
  <c r="S349" i="18"/>
  <c r="Q349" i="18"/>
  <c r="K349" i="18" l="1"/>
  <c r="P349" i="18"/>
  <c r="H349" i="18" l="1"/>
  <c r="I349" i="18"/>
  <c r="J349" i="18" s="1"/>
  <c r="L349" i="18" s="1"/>
  <c r="R349" i="18"/>
  <c r="M349" i="18" a="1"/>
  <c r="M349" i="18" l="1"/>
  <c r="U349" i="18"/>
  <c r="V349" i="18"/>
  <c r="T350" i="18" s="1"/>
  <c r="Q350" i="18" l="1"/>
  <c r="N349" i="18"/>
  <c r="O349" i="18" s="1"/>
  <c r="S350" i="18"/>
  <c r="K350" i="18" l="1"/>
  <c r="P350" i="18"/>
  <c r="H350" i="18" l="1"/>
  <c r="I350" i="18"/>
  <c r="J350" i="18" s="1"/>
  <c r="L350" i="18" s="1"/>
  <c r="R350" i="18"/>
  <c r="M350" i="18" a="1"/>
  <c r="M350" i="18" l="1"/>
  <c r="U350" i="18"/>
  <c r="V350" i="18"/>
  <c r="T351" i="18" s="1"/>
  <c r="Q351" i="18" l="1"/>
  <c r="N350" i="18"/>
  <c r="O350" i="18" s="1"/>
  <c r="S351" i="18"/>
  <c r="K351" i="18" l="1"/>
  <c r="P351" i="18"/>
  <c r="H351" i="18" l="1"/>
  <c r="I351" i="18"/>
  <c r="J351" i="18" s="1"/>
  <c r="R351" i="18"/>
  <c r="L351" i="18"/>
  <c r="M351" i="18" a="1"/>
  <c r="M351" i="18" l="1"/>
  <c r="U351" i="18"/>
  <c r="V351" i="18"/>
  <c r="T352" i="18" s="1"/>
  <c r="Q352" i="18" l="1"/>
  <c r="N351" i="18"/>
  <c r="O351" i="18" s="1"/>
  <c r="S352" i="18"/>
  <c r="K352" i="18" l="1"/>
  <c r="P352" i="18"/>
  <c r="H352" i="18" l="1"/>
  <c r="I352" i="18"/>
  <c r="J352" i="18" s="1"/>
  <c r="L352" i="18" s="1"/>
  <c r="R352" i="18"/>
  <c r="M352" i="18" a="1"/>
  <c r="M352" i="18" l="1"/>
  <c r="U352" i="18"/>
  <c r="V352" i="18"/>
  <c r="T353" i="18" s="1"/>
  <c r="Q353" i="18" l="1"/>
  <c r="N352" i="18"/>
  <c r="O352" i="18" s="1"/>
  <c r="S353" i="18"/>
  <c r="K353" i="18" l="1"/>
  <c r="P353" i="18"/>
  <c r="R353" i="18" l="1"/>
  <c r="I353" i="18"/>
  <c r="J353" i="18" s="1"/>
  <c r="L353" i="18" s="1"/>
  <c r="H353" i="18"/>
  <c r="M353" i="18" a="1"/>
  <c r="M353" i="18" l="1"/>
  <c r="V353" i="18"/>
  <c r="T354" i="18" s="1"/>
  <c r="U353" i="18"/>
  <c r="N353" i="18" l="1"/>
  <c r="O353" i="18" s="1"/>
  <c r="S354" i="18"/>
  <c r="Q354" i="18"/>
  <c r="K354" i="18" l="1"/>
  <c r="P354" i="18"/>
  <c r="H354" i="18" l="1"/>
  <c r="I354" i="18"/>
  <c r="J354" i="18" s="1"/>
  <c r="L354" i="18" s="1"/>
  <c r="R354" i="18"/>
  <c r="M354" i="18" a="1"/>
  <c r="M354" i="18" l="1"/>
  <c r="U354" i="18"/>
  <c r="V354" i="18"/>
  <c r="T355" i="18" s="1"/>
  <c r="Q355" i="18" l="1"/>
  <c r="N354" i="18"/>
  <c r="O354" i="18" s="1"/>
  <c r="S355" i="18"/>
  <c r="K355" i="18" l="1"/>
  <c r="P355" i="18"/>
  <c r="H355" i="18" l="1"/>
  <c r="I355" i="18"/>
  <c r="J355" i="18" s="1"/>
  <c r="R355" i="18"/>
  <c r="L355" i="18"/>
  <c r="M355" i="18" a="1"/>
  <c r="M355" i="18" l="1"/>
  <c r="V355" i="18"/>
  <c r="T356" i="18" s="1"/>
  <c r="U355" i="18"/>
  <c r="N355" i="18" l="1"/>
  <c r="O355" i="18" s="1"/>
  <c r="S356" i="18"/>
  <c r="Q356" i="18"/>
  <c r="K356" i="18" l="1"/>
  <c r="P356" i="18"/>
  <c r="I356" i="18" l="1"/>
  <c r="J356" i="18" s="1"/>
  <c r="R356" i="18"/>
  <c r="H356" i="18"/>
  <c r="L356" i="18"/>
  <c r="M356" i="18" a="1"/>
  <c r="M356" i="18" l="1"/>
  <c r="U356" i="18"/>
  <c r="V356" i="18"/>
  <c r="T357" i="18" s="1"/>
  <c r="Q357" i="18" l="1"/>
  <c r="N356" i="18"/>
  <c r="O356" i="18" s="1"/>
  <c r="S357" i="18"/>
  <c r="K357" i="18" l="1"/>
  <c r="P357" i="18"/>
  <c r="H357" i="18" l="1"/>
  <c r="I357" i="18"/>
  <c r="J357" i="18" s="1"/>
  <c r="L357" i="18" s="1"/>
  <c r="R357" i="18"/>
  <c r="M357" i="18" a="1"/>
  <c r="M357" i="18" l="1"/>
  <c r="V357" i="18" s="1"/>
  <c r="T358" i="18" s="1"/>
  <c r="U357" i="18"/>
  <c r="N357" i="18" l="1"/>
  <c r="O357" i="18" s="1"/>
  <c r="S358" i="18"/>
  <c r="Q358" i="18"/>
  <c r="K358" i="18" l="1"/>
  <c r="P358" i="18"/>
  <c r="H358" i="18" l="1"/>
  <c r="I358" i="18"/>
  <c r="J358" i="18" s="1"/>
  <c r="R358" i="18"/>
  <c r="L358" i="18"/>
  <c r="M358" i="18" a="1"/>
  <c r="M358" i="18" l="1"/>
  <c r="V358" i="18" s="1"/>
  <c r="T359" i="18" s="1"/>
  <c r="U358" i="18" l="1"/>
  <c r="N358" i="18" s="1"/>
  <c r="O358" i="18" s="1"/>
  <c r="S359" i="18"/>
  <c r="Q359" i="18"/>
  <c r="K359" i="18" l="1"/>
  <c r="P359" i="18"/>
  <c r="H359" i="18" l="1"/>
  <c r="I359" i="18"/>
  <c r="J359" i="18" s="1"/>
  <c r="L359" i="18" s="1"/>
  <c r="R359" i="18"/>
  <c r="M359" i="18" a="1"/>
  <c r="M359" i="18" l="1"/>
  <c r="U359" i="18"/>
  <c r="V359" i="18"/>
  <c r="T360" i="18" s="1"/>
  <c r="N359" i="18" l="1"/>
  <c r="O359" i="18" s="1"/>
  <c r="S360" i="18"/>
  <c r="Q360" i="18"/>
  <c r="K360" i="18" l="1"/>
  <c r="P360" i="18"/>
  <c r="H360" i="18" l="1"/>
  <c r="R360" i="18"/>
  <c r="I360" i="18"/>
  <c r="J360" i="18" s="1"/>
  <c r="L360" i="18" s="1"/>
  <c r="M360" i="18" a="1"/>
  <c r="M360" i="18" l="1"/>
  <c r="U360" i="18"/>
  <c r="V360" i="18"/>
  <c r="T361" i="18" s="1"/>
  <c r="Q361" i="18" l="1"/>
  <c r="N360" i="18"/>
  <c r="O360" i="18" s="1"/>
  <c r="S361" i="18"/>
  <c r="K361" i="18" l="1"/>
  <c r="P361" i="18"/>
  <c r="I361" i="18" l="1"/>
  <c r="J361" i="18" s="1"/>
  <c r="R361" i="18"/>
  <c r="H361" i="18"/>
  <c r="L361" i="18"/>
  <c r="M361" i="18" a="1"/>
  <c r="M361" i="18" l="1"/>
  <c r="V361" i="18" s="1"/>
  <c r="T362" i="18" s="1"/>
  <c r="U361" i="18" l="1"/>
  <c r="Q362" i="18"/>
  <c r="N361" i="18"/>
  <c r="O361" i="18" s="1"/>
  <c r="S362" i="18"/>
  <c r="K362" i="18" l="1"/>
  <c r="P362" i="18"/>
  <c r="R362" i="18" l="1"/>
  <c r="H362" i="18"/>
  <c r="I362" i="18"/>
  <c r="J362" i="18" s="1"/>
  <c r="L362" i="18" s="1"/>
  <c r="M362" i="18" a="1"/>
  <c r="M362" i="18" l="1"/>
  <c r="U362" i="18"/>
  <c r="V362" i="18"/>
  <c r="T363" i="18" s="1"/>
  <c r="Q363" i="18" l="1"/>
  <c r="N362" i="18"/>
  <c r="O362" i="18" s="1"/>
  <c r="S363" i="18"/>
  <c r="K363" i="18" l="1"/>
  <c r="P363" i="18"/>
  <c r="H363" i="18" l="1"/>
  <c r="I363" i="18"/>
  <c r="J363" i="18" s="1"/>
  <c r="L363" i="18" s="1"/>
  <c r="R363" i="18"/>
  <c r="M363" i="18" a="1"/>
  <c r="M363" i="18" l="1"/>
  <c r="U363" i="18"/>
  <c r="V363" i="18"/>
  <c r="T364" i="18" s="1"/>
  <c r="Q364" i="18" l="1"/>
  <c r="N363" i="18"/>
  <c r="O363" i="18" s="1"/>
  <c r="S364" i="18"/>
  <c r="K364" i="18" l="1"/>
  <c r="P364" i="18"/>
  <c r="H364" i="18" l="1"/>
  <c r="I364" i="18"/>
  <c r="J364" i="18" s="1"/>
  <c r="L364" i="18" s="1"/>
  <c r="R364" i="18"/>
  <c r="M364" i="18" a="1"/>
  <c r="M364" i="18" l="1"/>
  <c r="U364" i="18"/>
  <c r="V364" i="18"/>
  <c r="T365" i="18" s="1"/>
  <c r="Q365" i="18" l="1"/>
  <c r="N364" i="18"/>
  <c r="O364" i="18" s="1"/>
  <c r="S365" i="18"/>
  <c r="K365" i="18" l="1"/>
  <c r="P365" i="18"/>
  <c r="I365" i="18" l="1"/>
  <c r="J365" i="18" s="1"/>
  <c r="R365" i="18"/>
  <c r="H365" i="18"/>
  <c r="L365" i="18"/>
  <c r="M365" i="18" a="1"/>
  <c r="M365" i="18" l="1"/>
  <c r="U365" i="18"/>
  <c r="V365" i="18"/>
  <c r="T366" i="18" s="1"/>
  <c r="Q366" i="18" l="1"/>
  <c r="N365" i="18"/>
  <c r="O365" i="18" s="1"/>
  <c r="S366" i="18"/>
  <c r="K366" i="18" l="1"/>
  <c r="P366" i="18"/>
  <c r="H366" i="18" l="1"/>
  <c r="I366" i="18"/>
  <c r="J366" i="18" s="1"/>
  <c r="R366" i="18"/>
  <c r="L366" i="18"/>
  <c r="M366" i="18" a="1"/>
  <c r="M366" i="18" l="1"/>
  <c r="V366" i="18"/>
  <c r="T367" i="18" s="1"/>
  <c r="U366" i="18"/>
  <c r="N366" i="18" l="1"/>
  <c r="O366" i="18" s="1"/>
  <c r="S367" i="18"/>
  <c r="Q367" i="18"/>
  <c r="K367" i="18" l="1"/>
  <c r="P367" i="18"/>
  <c r="H367" i="18" l="1"/>
  <c r="I367" i="18"/>
  <c r="J367" i="18" s="1"/>
  <c r="R367" i="18"/>
  <c r="L367" i="18"/>
  <c r="M367" i="18" a="1"/>
  <c r="M367" i="18" l="1"/>
  <c r="U367" i="18" s="1"/>
  <c r="S368" i="18" l="1"/>
  <c r="V367" i="18"/>
  <c r="T368" i="18" s="1"/>
  <c r="Q368" i="18" l="1"/>
  <c r="K368" i="18"/>
  <c r="P368" i="18"/>
  <c r="N367" i="18"/>
  <c r="O367" i="18" s="1"/>
  <c r="H368" i="18" l="1"/>
  <c r="R368" i="18"/>
  <c r="I368" i="18"/>
  <c r="J368" i="18" s="1"/>
  <c r="L368" i="18" s="1"/>
  <c r="M368" i="18" a="1"/>
  <c r="M368" i="18" l="1"/>
  <c r="V368" i="18" s="1"/>
  <c r="T369" i="18" s="1"/>
  <c r="U368" i="18"/>
  <c r="Q369" i="18" l="1"/>
  <c r="N368" i="18"/>
  <c r="O368" i="18" s="1"/>
  <c r="S369" i="18"/>
  <c r="K369" i="18" l="1"/>
  <c r="P369" i="18"/>
  <c r="H369" i="18" l="1"/>
  <c r="I369" i="18"/>
  <c r="J369" i="18" s="1"/>
  <c r="L369" i="18" s="1"/>
  <c r="R369" i="18"/>
  <c r="M369" i="18" a="1"/>
  <c r="M369" i="18" l="1"/>
  <c r="U369" i="18"/>
  <c r="V369" i="18"/>
  <c r="T370" i="18" s="1"/>
  <c r="Q370" i="18" l="1"/>
  <c r="N369" i="18"/>
  <c r="O369" i="18" s="1"/>
  <c r="S370" i="18"/>
  <c r="K370" i="18" l="1"/>
  <c r="P370" i="18"/>
  <c r="H370" i="18" l="1"/>
  <c r="I370" i="18"/>
  <c r="J370" i="18" s="1"/>
  <c r="L370" i="18" s="1"/>
  <c r="R370" i="18"/>
  <c r="M370" i="18" a="1"/>
  <c r="M370" i="18" l="1"/>
  <c r="V370" i="18"/>
  <c r="T371" i="18" s="1"/>
  <c r="U370" i="18"/>
  <c r="N370" i="18" l="1"/>
  <c r="O370" i="18" s="1"/>
  <c r="S371" i="18"/>
  <c r="Q371" i="18"/>
  <c r="K371" i="18" l="1"/>
  <c r="P371" i="18"/>
  <c r="I371" i="18" l="1"/>
  <c r="J371" i="18" s="1"/>
  <c r="L371" i="18" s="1"/>
  <c r="H371" i="18"/>
  <c r="R371" i="18"/>
  <c r="M371" i="18" a="1"/>
  <c r="M371" i="18" l="1"/>
  <c r="U371" i="18" s="1"/>
  <c r="V371" i="18"/>
  <c r="T372" i="18" s="1"/>
  <c r="N371" i="18" l="1"/>
  <c r="O371" i="18" s="1"/>
  <c r="S372" i="18"/>
  <c r="Q372" i="18"/>
  <c r="K372" i="18" l="1"/>
  <c r="P372" i="18"/>
  <c r="I372" i="18" l="1"/>
  <c r="J372" i="18" s="1"/>
  <c r="H372" i="18"/>
  <c r="R372" i="18"/>
  <c r="L372" i="18"/>
  <c r="M372" i="18" a="1"/>
  <c r="M372" i="18" l="1"/>
  <c r="U372" i="18"/>
  <c r="V372" i="18"/>
  <c r="T373" i="18" s="1"/>
  <c r="N372" i="18" l="1"/>
  <c r="O372" i="18" s="1"/>
  <c r="S373" i="18"/>
  <c r="Q373" i="18"/>
  <c r="K373" i="18" l="1"/>
  <c r="P373" i="18"/>
  <c r="I373" i="18" l="1"/>
  <c r="J373" i="18" s="1"/>
  <c r="R373" i="18"/>
  <c r="H373" i="18"/>
  <c r="L373" i="18"/>
  <c r="M373" i="18" a="1"/>
  <c r="M373" i="18" l="1"/>
  <c r="U373" i="18"/>
  <c r="V373" i="18"/>
  <c r="T374" i="18" s="1"/>
  <c r="Q374" i="18" l="1"/>
  <c r="N373" i="18"/>
  <c r="O373" i="18" s="1"/>
  <c r="S374" i="18"/>
  <c r="K374" i="18" l="1"/>
  <c r="P374" i="18"/>
  <c r="R374" i="18" l="1"/>
  <c r="I374" i="18"/>
  <c r="J374" i="18" s="1"/>
  <c r="L374" i="18" s="1"/>
  <c r="H374" i="18"/>
  <c r="M374" i="18" a="1"/>
  <c r="M374" i="18" l="1"/>
  <c r="U374" i="18"/>
  <c r="V374" i="18"/>
  <c r="T375" i="18" s="1"/>
  <c r="Q375" i="18" l="1"/>
  <c r="N374" i="18"/>
  <c r="O374" i="18" s="1"/>
  <c r="S375" i="18"/>
  <c r="K375" i="18" l="1"/>
  <c r="P375" i="18"/>
  <c r="H375" i="18" l="1"/>
  <c r="R375" i="18"/>
  <c r="I375" i="18"/>
  <c r="J375" i="18" s="1"/>
  <c r="L375" i="18" s="1"/>
  <c r="M375" i="18" a="1"/>
  <c r="M375" i="18" l="1"/>
  <c r="V375" i="18"/>
  <c r="T376" i="18" s="1"/>
  <c r="U375" i="18"/>
  <c r="N375" i="18" l="1"/>
  <c r="O375" i="18" s="1"/>
  <c r="S376" i="18"/>
  <c r="Q376" i="18"/>
  <c r="K376" i="18" l="1"/>
  <c r="P376" i="18"/>
  <c r="R376" i="18" l="1"/>
  <c r="I376" i="18"/>
  <c r="J376" i="18" s="1"/>
  <c r="L376" i="18" s="1"/>
  <c r="H376" i="18"/>
  <c r="M376" i="18" a="1"/>
  <c r="M376" i="18" l="1"/>
  <c r="V376" i="18"/>
  <c r="T377" i="18" s="1"/>
  <c r="U376" i="18"/>
  <c r="Q377" i="18" l="1"/>
  <c r="N376" i="18"/>
  <c r="O376" i="18" s="1"/>
  <c r="S377" i="18"/>
  <c r="K377" i="18" l="1"/>
  <c r="P377" i="18"/>
  <c r="R377" i="18" l="1"/>
  <c r="H377" i="18"/>
  <c r="I377" i="18"/>
  <c r="J377" i="18" s="1"/>
  <c r="L377" i="18" s="1"/>
  <c r="M377" i="18" a="1"/>
  <c r="M377" i="18" l="1"/>
  <c r="U377" i="18"/>
  <c r="V377" i="18"/>
  <c r="T378" i="18" s="1"/>
  <c r="Q378" i="18" l="1"/>
  <c r="N377" i="18"/>
  <c r="O377" i="18" s="1"/>
  <c r="S378" i="18"/>
  <c r="K378" i="18" l="1"/>
  <c r="P378" i="18"/>
  <c r="H378" i="18" l="1"/>
  <c r="R378" i="18"/>
  <c r="I378" i="18"/>
  <c r="J378" i="18" s="1"/>
  <c r="L378" i="18"/>
  <c r="M378" i="18" a="1"/>
  <c r="M378" i="18" l="1"/>
  <c r="U378" i="18"/>
  <c r="V378" i="18"/>
  <c r="T379" i="18" s="1"/>
  <c r="Q379" i="18" l="1"/>
  <c r="N378" i="18"/>
  <c r="O378" i="18" s="1"/>
  <c r="S379" i="18"/>
  <c r="K379" i="18" l="1"/>
  <c r="P379" i="18"/>
  <c r="I379" i="18" l="1"/>
  <c r="J379" i="18" s="1"/>
  <c r="L379" i="18" s="1"/>
  <c r="R379" i="18"/>
  <c r="H379" i="18"/>
  <c r="M379" i="18" a="1"/>
  <c r="M379" i="18" l="1"/>
  <c r="V379" i="18"/>
  <c r="T380" i="18" s="1"/>
  <c r="U379" i="18"/>
  <c r="N379" i="18" l="1"/>
  <c r="O379" i="18" s="1"/>
  <c r="S380" i="18"/>
  <c r="Q380" i="18"/>
  <c r="K380" i="18" l="1"/>
  <c r="P380" i="18"/>
  <c r="H380" i="18" l="1"/>
  <c r="R380" i="18"/>
  <c r="I380" i="18"/>
  <c r="J380" i="18" s="1"/>
  <c r="L380" i="18" s="1"/>
  <c r="M380" i="18" a="1"/>
  <c r="M380" i="18" l="1"/>
  <c r="V380" i="18" s="1"/>
  <c r="T381" i="18" s="1"/>
  <c r="U380" i="18"/>
  <c r="Q381" i="18" l="1"/>
  <c r="N380" i="18"/>
  <c r="O380" i="18" s="1"/>
  <c r="S381" i="18"/>
  <c r="K381" i="18" l="1"/>
  <c r="P381" i="18"/>
  <c r="I381" i="18" l="1"/>
  <c r="J381" i="18" s="1"/>
  <c r="H381" i="18"/>
  <c r="R381" i="18"/>
  <c r="L381" i="18"/>
  <c r="M381" i="18" a="1"/>
  <c r="M381" i="18" l="1"/>
  <c r="V381" i="18" s="1"/>
  <c r="T382" i="18" s="1"/>
  <c r="U381" i="18"/>
  <c r="Q382" i="18" l="1"/>
  <c r="N381" i="18"/>
  <c r="O381" i="18" s="1"/>
  <c r="S382" i="18"/>
  <c r="K382" i="18" l="1"/>
  <c r="P382" i="18"/>
  <c r="R382" i="18" l="1"/>
  <c r="H382" i="18"/>
  <c r="I382" i="18"/>
  <c r="J382" i="18" s="1"/>
  <c r="L382" i="18" s="1"/>
  <c r="M382" i="18" a="1"/>
  <c r="M382" i="18" l="1"/>
  <c r="U382" i="18" s="1"/>
  <c r="S383" i="18" l="1"/>
  <c r="V382" i="18"/>
  <c r="T383" i="18" s="1"/>
  <c r="K383" i="18" l="1"/>
  <c r="P383" i="18"/>
  <c r="Q383" i="18"/>
  <c r="N382" i="18"/>
  <c r="O382" i="18" s="1"/>
  <c r="R383" i="18" l="1"/>
  <c r="H383" i="18"/>
  <c r="I383" i="18"/>
  <c r="J383" i="18" s="1"/>
  <c r="L383" i="18" s="1"/>
  <c r="M383" i="18" a="1"/>
  <c r="M383" i="18" l="1"/>
  <c r="V383" i="18"/>
  <c r="T384" i="18" s="1"/>
  <c r="U383" i="18"/>
  <c r="N383" i="18" l="1"/>
  <c r="O383" i="18" s="1"/>
  <c r="S384" i="18"/>
  <c r="Q384" i="18"/>
  <c r="K384" i="18" l="1"/>
  <c r="P384" i="18"/>
  <c r="H384" i="18" l="1"/>
  <c r="I384" i="18"/>
  <c r="J384" i="18" s="1"/>
  <c r="R384" i="18"/>
  <c r="L384" i="18"/>
  <c r="M384" i="18" a="1"/>
  <c r="M384" i="18" l="1"/>
  <c r="U384" i="18"/>
  <c r="V384" i="18"/>
  <c r="T385" i="18" s="1"/>
  <c r="N384" i="18" l="1"/>
  <c r="O384" i="18" s="1"/>
  <c r="S385" i="18"/>
  <c r="Q385" i="18"/>
  <c r="K385" i="18" l="1"/>
  <c r="P385" i="18"/>
  <c r="H385" i="18" l="1"/>
  <c r="I385" i="18"/>
  <c r="J385" i="18" s="1"/>
  <c r="L385" i="18" s="1"/>
  <c r="R385" i="18"/>
  <c r="M385" i="18" a="1"/>
  <c r="M385" i="18" l="1"/>
  <c r="U385" i="18"/>
  <c r="V385" i="18"/>
  <c r="T386" i="18" s="1"/>
  <c r="Q386" i="18" l="1"/>
  <c r="N385" i="18"/>
  <c r="O385" i="18" s="1"/>
  <c r="S386" i="18"/>
  <c r="K386" i="18" l="1"/>
  <c r="P386" i="18"/>
  <c r="R386" i="18" l="1"/>
  <c r="H386" i="18"/>
  <c r="I386" i="18"/>
  <c r="J386" i="18" s="1"/>
  <c r="L386" i="18" s="1"/>
  <c r="M386" i="18" a="1"/>
  <c r="M386" i="18" l="1"/>
  <c r="U386" i="18"/>
  <c r="V386" i="18"/>
  <c r="T387" i="18" s="1"/>
  <c r="Q387" i="18" l="1"/>
  <c r="N386" i="18"/>
  <c r="O386" i="18" s="1"/>
  <c r="S387" i="18"/>
  <c r="K387" i="18" l="1"/>
  <c r="P387" i="18"/>
  <c r="R387" i="18" l="1"/>
  <c r="I387" i="18"/>
  <c r="J387" i="18" s="1"/>
  <c r="H387" i="18"/>
  <c r="L387" i="18"/>
  <c r="M387" i="18" a="1"/>
  <c r="M387" i="18" l="1"/>
  <c r="V387" i="18"/>
  <c r="T388" i="18" s="1"/>
  <c r="U387" i="18"/>
  <c r="N387" i="18" l="1"/>
  <c r="O387" i="18" s="1"/>
  <c r="S388" i="18"/>
  <c r="Q388" i="18"/>
  <c r="K388" i="18" l="1"/>
  <c r="P388" i="18"/>
  <c r="H388" i="18" l="1"/>
  <c r="I388" i="18"/>
  <c r="J388" i="18" s="1"/>
  <c r="L388" i="18" s="1"/>
  <c r="R388" i="18"/>
  <c r="M388" i="18" a="1"/>
  <c r="M388" i="18" l="1"/>
  <c r="U388" i="18" s="1"/>
  <c r="V388" i="18"/>
  <c r="T389" i="18" s="1"/>
  <c r="N388" i="18" l="1"/>
  <c r="O388" i="18" s="1"/>
  <c r="S389" i="18"/>
  <c r="Q389" i="18"/>
  <c r="K389" i="18" l="1"/>
  <c r="P389" i="18"/>
  <c r="H389" i="18" l="1"/>
  <c r="R389" i="18"/>
  <c r="I389" i="18"/>
  <c r="J389" i="18" s="1"/>
  <c r="L389" i="18" s="1"/>
  <c r="M389" i="18" a="1"/>
  <c r="M389" i="18" l="1"/>
  <c r="V389" i="18"/>
  <c r="T390" i="18" s="1"/>
  <c r="U389" i="18"/>
  <c r="N389" i="18" l="1"/>
  <c r="O389" i="18" s="1"/>
  <c r="S390" i="18"/>
  <c r="Q390" i="18"/>
  <c r="K390" i="18" l="1"/>
  <c r="P390" i="18"/>
  <c r="H390" i="18" l="1"/>
  <c r="R390" i="18"/>
  <c r="I390" i="18"/>
  <c r="J390" i="18" s="1"/>
  <c r="L390" i="18" s="1"/>
  <c r="M390" i="18" a="1"/>
  <c r="M390" i="18" l="1"/>
  <c r="U390" i="18"/>
  <c r="V390" i="18"/>
  <c r="T391" i="18" s="1"/>
  <c r="Q391" i="18" l="1"/>
  <c r="N390" i="18"/>
  <c r="O390" i="18" s="1"/>
  <c r="S391" i="18"/>
  <c r="K391" i="18" l="1"/>
  <c r="P391" i="18"/>
  <c r="R391" i="18" l="1"/>
  <c r="H391" i="18"/>
  <c r="I391" i="18"/>
  <c r="J391" i="18" s="1"/>
  <c r="L391" i="18" s="1"/>
  <c r="M391" i="18" a="1"/>
  <c r="M391" i="18" l="1"/>
  <c r="U391" i="18"/>
  <c r="V391" i="18"/>
  <c r="T392" i="18" s="1"/>
  <c r="Q392" i="18" l="1"/>
  <c r="N391" i="18"/>
  <c r="O391" i="18" s="1"/>
  <c r="S392" i="18"/>
  <c r="P392" i="18" l="1"/>
  <c r="K392" i="18"/>
  <c r="R392" i="18" l="1"/>
  <c r="I392" i="18"/>
  <c r="J392" i="18" s="1"/>
  <c r="L392" i="18" s="1"/>
  <c r="H392" i="18"/>
  <c r="M392" i="18" a="1"/>
  <c r="M392" i="18" l="1"/>
  <c r="V392" i="18" s="1"/>
  <c r="T393" i="18" s="1"/>
  <c r="U392" i="18"/>
  <c r="N392" i="18" l="1"/>
  <c r="O392" i="18" s="1"/>
  <c r="S393" i="18"/>
  <c r="Q393" i="18"/>
  <c r="K393" i="18" l="1"/>
  <c r="P393" i="18"/>
  <c r="I393" i="18" l="1"/>
  <c r="J393" i="18" s="1"/>
  <c r="L393" i="18" s="1"/>
  <c r="H393" i="18"/>
  <c r="R393" i="18"/>
  <c r="M393" i="18" a="1"/>
  <c r="M393" i="18" l="1"/>
  <c r="V393" i="18" s="1"/>
  <c r="T394" i="18" s="1"/>
  <c r="U393" i="18" l="1"/>
  <c r="N393" i="18" s="1"/>
  <c r="O393" i="18" s="1"/>
  <c r="Q394" i="18"/>
  <c r="S394" i="18" l="1"/>
  <c r="K394" i="18"/>
  <c r="P394" i="18"/>
  <c r="I394" i="18" l="1"/>
  <c r="J394" i="18" s="1"/>
  <c r="L394" i="18" s="1"/>
  <c r="H394" i="18"/>
  <c r="R394" i="18"/>
  <c r="M394" i="18" a="1"/>
  <c r="M394" i="18" l="1"/>
  <c r="V394" i="18"/>
  <c r="T395" i="18" s="1"/>
  <c r="U394" i="18"/>
  <c r="Q395" i="18" l="1"/>
  <c r="N394" i="18"/>
  <c r="O394" i="18" s="1"/>
  <c r="S395" i="18"/>
  <c r="K395" i="18" l="1"/>
  <c r="P395" i="18"/>
  <c r="R395" i="18" l="1"/>
  <c r="H395" i="18"/>
  <c r="I395" i="18"/>
  <c r="J395" i="18" s="1"/>
  <c r="L395" i="18" s="1"/>
  <c r="M395" i="18" a="1"/>
  <c r="M395" i="18" l="1"/>
  <c r="V395" i="18"/>
  <c r="T396" i="18" s="1"/>
  <c r="U395" i="18"/>
  <c r="N395" i="18" l="1"/>
  <c r="O395" i="18" s="1"/>
  <c r="S396" i="18"/>
  <c r="Q396" i="18"/>
  <c r="K396" i="18" l="1"/>
  <c r="P396" i="18"/>
  <c r="R396" i="18" l="1"/>
  <c r="I396" i="18"/>
  <c r="J396" i="18" s="1"/>
  <c r="L396" i="18" s="1"/>
  <c r="H396" i="18"/>
  <c r="M396" i="18" a="1"/>
  <c r="M396" i="18" l="1"/>
  <c r="U396" i="18"/>
  <c r="V396" i="18"/>
  <c r="T397" i="18" s="1"/>
  <c r="N396" i="18" l="1"/>
  <c r="O396" i="18" s="1"/>
  <c r="S397" i="18"/>
  <c r="Q397" i="18"/>
  <c r="K397" i="18" l="1"/>
  <c r="P397" i="18"/>
  <c r="R397" i="18" l="1"/>
  <c r="I397" i="18"/>
  <c r="J397" i="18" s="1"/>
  <c r="L397" i="18" s="1"/>
  <c r="H397" i="18"/>
  <c r="M397" i="18" a="1"/>
  <c r="M397" i="18" l="1"/>
  <c r="V397" i="18" s="1"/>
  <c r="T398" i="18" s="1"/>
  <c r="U397" i="18"/>
  <c r="N397" i="18" l="1"/>
  <c r="O397" i="18" s="1"/>
  <c r="S398" i="18"/>
  <c r="Q398" i="18"/>
  <c r="K398" i="18" l="1"/>
  <c r="P398" i="18"/>
  <c r="H398" i="18" l="1"/>
  <c r="R398" i="18"/>
  <c r="I398" i="18"/>
  <c r="J398" i="18" s="1"/>
  <c r="L398" i="18" s="1"/>
  <c r="M398" i="18" a="1"/>
  <c r="M398" i="18" l="1"/>
  <c r="V398" i="18"/>
  <c r="T399" i="18" s="1"/>
  <c r="U398" i="18"/>
  <c r="N398" i="18" l="1"/>
  <c r="O398" i="18" s="1"/>
  <c r="S399" i="18"/>
  <c r="Q399" i="18"/>
  <c r="K399" i="18" l="1"/>
  <c r="P399" i="18"/>
  <c r="I399" i="18" l="1"/>
  <c r="J399" i="18" s="1"/>
  <c r="L399" i="18" s="1"/>
  <c r="H399" i="18"/>
  <c r="R399" i="18"/>
  <c r="M399" i="18" a="1"/>
  <c r="M399" i="18" l="1"/>
  <c r="U399" i="18"/>
  <c r="V399" i="18"/>
  <c r="T400" i="18" s="1"/>
  <c r="Q400" i="18" l="1"/>
  <c r="N399" i="18"/>
  <c r="O399" i="18" s="1"/>
  <c r="S400" i="18"/>
  <c r="K400" i="18" l="1"/>
  <c r="P400" i="18"/>
  <c r="R400" i="18" l="1"/>
  <c r="I400" i="18"/>
  <c r="J400" i="18" s="1"/>
  <c r="L400" i="18" s="1"/>
  <c r="H400" i="18"/>
  <c r="M400" i="18" a="1"/>
  <c r="M400" i="18" l="1"/>
  <c r="U400" i="18"/>
  <c r="V400" i="18"/>
  <c r="T401" i="18" s="1"/>
  <c r="Q401" i="18" l="1"/>
  <c r="N400" i="18"/>
  <c r="O400" i="18" s="1"/>
  <c r="S401" i="18"/>
  <c r="K401" i="18" l="1"/>
  <c r="P401" i="18"/>
  <c r="R401" i="18" l="1"/>
  <c r="I401" i="18"/>
  <c r="J401" i="18" s="1"/>
  <c r="L401" i="18" s="1"/>
  <c r="H401" i="18"/>
  <c r="M401" i="18" a="1"/>
  <c r="M401" i="18" l="1"/>
  <c r="U401" i="18"/>
  <c r="V401" i="18"/>
  <c r="T402" i="18" s="1"/>
  <c r="Q402" i="18" l="1"/>
  <c r="N401" i="18"/>
  <c r="O401" i="18" s="1"/>
  <c r="S402" i="18"/>
  <c r="K402" i="18" l="1"/>
  <c r="P402" i="18"/>
  <c r="H402" i="18" l="1"/>
  <c r="I402" i="18"/>
  <c r="J402" i="18" s="1"/>
  <c r="L402" i="18" s="1"/>
  <c r="R402" i="18"/>
  <c r="M402" i="18" a="1"/>
  <c r="M402" i="18" l="1"/>
  <c r="U402" i="18" s="1"/>
  <c r="V402" i="18" l="1"/>
  <c r="T403" i="18" s="1"/>
  <c r="Q403" i="18" s="1"/>
  <c r="S403" i="18"/>
  <c r="N402" i="18" l="1"/>
  <c r="O402" i="18" s="1"/>
  <c r="K403" i="18"/>
  <c r="P403" i="18"/>
  <c r="I403" i="18" l="1"/>
  <c r="J403" i="18" s="1"/>
  <c r="L403" i="18" s="1"/>
  <c r="H403" i="18"/>
  <c r="R403" i="18"/>
  <c r="M403" i="18" a="1"/>
  <c r="M403" i="18" l="1"/>
  <c r="V403" i="18"/>
  <c r="T404" i="18" s="1"/>
  <c r="U403" i="18"/>
  <c r="N403" i="18" l="1"/>
  <c r="O403" i="18" s="1"/>
  <c r="S404" i="18"/>
  <c r="Q404" i="18"/>
  <c r="K404" i="18" l="1"/>
  <c r="P404" i="18"/>
  <c r="I404" i="18" l="1"/>
  <c r="J404" i="18" s="1"/>
  <c r="L404" i="18" s="1"/>
  <c r="R404" i="18"/>
  <c r="H404" i="18"/>
  <c r="M404" i="18" a="1"/>
  <c r="M404" i="18" l="1"/>
  <c r="U404" i="18"/>
  <c r="V404" i="18"/>
  <c r="T405" i="18" s="1"/>
  <c r="Q405" i="18" l="1"/>
  <c r="N404" i="18"/>
  <c r="O404" i="18" s="1"/>
  <c r="S405" i="18"/>
  <c r="K405" i="18" l="1"/>
  <c r="P405" i="18"/>
  <c r="I405" i="18" l="1"/>
  <c r="J405" i="18" s="1"/>
  <c r="R405" i="18"/>
  <c r="H405" i="18"/>
  <c r="L405" i="18"/>
  <c r="M405" i="18" a="1"/>
  <c r="M405" i="18" l="1"/>
  <c r="V405" i="18"/>
  <c r="T406" i="18" s="1"/>
  <c r="U405" i="18"/>
  <c r="N405" i="18" l="1"/>
  <c r="O405" i="18" s="1"/>
  <c r="S406" i="18"/>
  <c r="Q406" i="18"/>
  <c r="K406" i="18" l="1"/>
  <c r="P406" i="18"/>
  <c r="I406" i="18" l="1"/>
  <c r="J406" i="18" s="1"/>
  <c r="R406" i="18"/>
  <c r="H406" i="18"/>
  <c r="L406" i="18"/>
  <c r="M406" i="18" a="1"/>
  <c r="M406" i="18" l="1"/>
  <c r="V406" i="18"/>
  <c r="T407" i="18" s="1"/>
  <c r="U406" i="18"/>
  <c r="N406" i="18" l="1"/>
  <c r="O406" i="18" s="1"/>
  <c r="S407" i="18"/>
  <c r="Q407" i="18"/>
  <c r="K407" i="18" l="1"/>
  <c r="P407" i="18"/>
  <c r="H407" i="18" l="1"/>
  <c r="R407" i="18"/>
  <c r="I407" i="18"/>
  <c r="J407" i="18" s="1"/>
  <c r="L407" i="18" s="1"/>
  <c r="M407" i="18" a="1"/>
  <c r="M407" i="18" l="1"/>
  <c r="V407" i="18"/>
  <c r="T408" i="18" s="1"/>
  <c r="U407" i="18"/>
  <c r="N407" i="18" l="1"/>
  <c r="O407" i="18" s="1"/>
  <c r="S408" i="18"/>
  <c r="Q408" i="18"/>
  <c r="K408" i="18" l="1"/>
  <c r="P408" i="18"/>
  <c r="H408" i="18" l="1"/>
  <c r="I408" i="18"/>
  <c r="J408" i="18" s="1"/>
  <c r="R408" i="18"/>
  <c r="L408" i="18"/>
  <c r="M408" i="18" a="1"/>
  <c r="M408" i="18" l="1"/>
  <c r="V408" i="18"/>
  <c r="T409" i="18" s="1"/>
  <c r="U408" i="18"/>
  <c r="N408" i="18" l="1"/>
  <c r="O408" i="18" s="1"/>
  <c r="S409" i="18"/>
  <c r="Q409" i="18"/>
  <c r="K409" i="18" l="1"/>
  <c r="P409" i="18"/>
  <c r="I409" i="18" l="1"/>
  <c r="J409" i="18" s="1"/>
  <c r="L409" i="18" s="1"/>
  <c r="R409" i="18"/>
  <c r="H409" i="18"/>
  <c r="M409" i="18" a="1"/>
  <c r="M409" i="18" l="1"/>
  <c r="V409" i="18"/>
  <c r="T410" i="18" s="1"/>
  <c r="U409" i="18"/>
  <c r="N409" i="18" l="1"/>
  <c r="O409" i="18" s="1"/>
  <c r="S410" i="18"/>
  <c r="Q410" i="18"/>
  <c r="K410" i="18" l="1"/>
  <c r="P410" i="18"/>
  <c r="R410" i="18" l="1"/>
  <c r="H410" i="18"/>
  <c r="I410" i="18"/>
  <c r="J410" i="18" s="1"/>
  <c r="L410" i="18" s="1"/>
  <c r="M410" i="18" a="1"/>
  <c r="M410" i="18" l="1"/>
  <c r="V410" i="18"/>
  <c r="T411" i="18" s="1"/>
  <c r="U410" i="18"/>
  <c r="Q411" i="18" l="1"/>
  <c r="N410" i="18"/>
  <c r="O410" i="18" s="1"/>
  <c r="S411" i="18"/>
  <c r="K411" i="18" l="1"/>
  <c r="P411" i="18"/>
  <c r="R411" i="18" l="1"/>
  <c r="H411" i="18"/>
  <c r="I411" i="18"/>
  <c r="J411" i="18" s="1"/>
  <c r="L411" i="18" s="1"/>
  <c r="M411" i="18" a="1"/>
  <c r="M411" i="18" l="1"/>
  <c r="U411" i="18"/>
  <c r="V411" i="18"/>
  <c r="T412" i="18" s="1"/>
  <c r="Q412" i="18" l="1"/>
  <c r="N411" i="18"/>
  <c r="O411" i="18" s="1"/>
  <c r="S412" i="18"/>
  <c r="K412" i="18" l="1"/>
  <c r="P412" i="18"/>
  <c r="R412" i="18" l="1"/>
  <c r="I412" i="18"/>
  <c r="J412" i="18" s="1"/>
  <c r="L412" i="18" s="1"/>
  <c r="H412" i="18"/>
  <c r="M412" i="18" a="1"/>
  <c r="M412" i="18" l="1"/>
  <c r="V412" i="18"/>
  <c r="T413" i="18" s="1"/>
  <c r="U412" i="18"/>
  <c r="N412" i="18" l="1"/>
  <c r="O412" i="18" s="1"/>
  <c r="S413" i="18"/>
  <c r="Q413" i="18"/>
  <c r="K413" i="18" l="1"/>
  <c r="P413" i="18"/>
  <c r="R413" i="18" l="1"/>
  <c r="I413" i="18"/>
  <c r="J413" i="18" s="1"/>
  <c r="L413" i="18" s="1"/>
  <c r="H413" i="18"/>
  <c r="M413" i="18" a="1"/>
  <c r="M413" i="18" l="1"/>
  <c r="V413" i="18"/>
  <c r="T414" i="18" s="1"/>
  <c r="U413" i="18"/>
  <c r="N413" i="18" l="1"/>
  <c r="O413" i="18" s="1"/>
  <c r="S414" i="18"/>
  <c r="Q414" i="18"/>
  <c r="K414" i="18" l="1"/>
  <c r="P414" i="18"/>
  <c r="I414" i="18" l="1"/>
  <c r="J414" i="18" s="1"/>
  <c r="L414" i="18" s="1"/>
  <c r="R414" i="18"/>
  <c r="H414" i="18"/>
  <c r="M414" i="18" a="1"/>
  <c r="M414" i="18" l="1"/>
  <c r="U414" i="18"/>
  <c r="V414" i="18"/>
  <c r="T415" i="18" s="1"/>
  <c r="Q415" i="18" l="1"/>
  <c r="N414" i="18"/>
  <c r="O414" i="18" s="1"/>
  <c r="S415" i="18"/>
  <c r="K415" i="18" l="1"/>
  <c r="P415" i="18"/>
  <c r="R415" i="18" l="1"/>
  <c r="H415" i="18"/>
  <c r="I415" i="18"/>
  <c r="J415" i="18" s="1"/>
  <c r="L415" i="18" s="1"/>
  <c r="M415" i="18" a="1"/>
  <c r="M415" i="18" l="1"/>
  <c r="U415" i="18"/>
  <c r="V415" i="18"/>
  <c r="T416" i="18" s="1"/>
  <c r="Q416" i="18" l="1"/>
  <c r="N415" i="18"/>
  <c r="O415" i="18" s="1"/>
  <c r="S416" i="18"/>
  <c r="K416" i="18" l="1"/>
  <c r="P416" i="18"/>
  <c r="I416" i="18" l="1"/>
  <c r="J416" i="18" s="1"/>
  <c r="L416" i="18" s="1"/>
  <c r="R416" i="18"/>
  <c r="H416" i="18"/>
  <c r="M416" i="18" a="1"/>
  <c r="M416" i="18" l="1"/>
  <c r="V416" i="18"/>
  <c r="T417" i="18" s="1"/>
  <c r="U416" i="18"/>
  <c r="N416" i="18" l="1"/>
  <c r="O416" i="18" s="1"/>
  <c r="S417" i="18"/>
  <c r="Q417" i="18"/>
  <c r="K417" i="18" l="1"/>
  <c r="P417" i="18"/>
  <c r="I417" i="18" l="1"/>
  <c r="J417" i="18" s="1"/>
  <c r="R417" i="18"/>
  <c r="H417" i="18"/>
  <c r="L417" i="18"/>
  <c r="M417" i="18" a="1"/>
  <c r="M417" i="18" l="1"/>
  <c r="U417" i="18" s="1"/>
  <c r="V417" i="18"/>
  <c r="T418" i="18" s="1"/>
  <c r="Q418" i="18" l="1"/>
  <c r="N417" i="18"/>
  <c r="O417" i="18" s="1"/>
  <c r="S418" i="18"/>
  <c r="K418" i="18" l="1"/>
  <c r="P418" i="18"/>
  <c r="H418" i="18" l="1"/>
  <c r="R418" i="18"/>
  <c r="I418" i="18"/>
  <c r="J418" i="18" s="1"/>
  <c r="L418" i="18" s="1"/>
  <c r="M418" i="18" a="1"/>
  <c r="M418" i="18" l="1"/>
  <c r="U418" i="18" s="1"/>
  <c r="V418" i="18"/>
  <c r="T419" i="18" s="1"/>
  <c r="Q419" i="18" l="1"/>
  <c r="N418" i="18"/>
  <c r="O418" i="18" s="1"/>
  <c r="S419" i="18"/>
  <c r="K419" i="18" l="1"/>
  <c r="P419" i="18"/>
  <c r="I419" i="18" l="1"/>
  <c r="J419" i="18" s="1"/>
  <c r="L419" i="18" s="1"/>
  <c r="R419" i="18"/>
  <c r="H419" i="18"/>
  <c r="M419" i="18" a="1"/>
  <c r="M419" i="18" l="1"/>
  <c r="V419" i="18"/>
  <c r="T420" i="18" s="1"/>
  <c r="U419" i="18"/>
  <c r="N419" i="18" l="1"/>
  <c r="O419" i="18" s="1"/>
  <c r="S420" i="18"/>
  <c r="Q420" i="18"/>
  <c r="K420" i="18" l="1"/>
  <c r="P420" i="18"/>
  <c r="I420" i="18" l="1"/>
  <c r="J420" i="18" s="1"/>
  <c r="L420" i="18" s="1"/>
  <c r="H420" i="18"/>
  <c r="R420" i="18"/>
  <c r="M420" i="18" a="1"/>
  <c r="M420" i="18" l="1"/>
  <c r="V420" i="18"/>
  <c r="T421" i="18" s="1"/>
  <c r="U420" i="18"/>
  <c r="N420" i="18" l="1"/>
  <c r="O420" i="18" s="1"/>
  <c r="S421" i="18"/>
  <c r="Q421" i="18"/>
  <c r="K421" i="18" l="1"/>
  <c r="P421" i="18"/>
  <c r="H421" i="18" l="1"/>
  <c r="I421" i="18"/>
  <c r="J421" i="18" s="1"/>
  <c r="L421" i="18" s="1"/>
  <c r="R421" i="18"/>
  <c r="M421" i="18" a="1"/>
  <c r="M421" i="18" l="1"/>
  <c r="U421" i="18"/>
  <c r="V421" i="18"/>
  <c r="T422" i="18" s="1"/>
  <c r="Q422" i="18" l="1"/>
  <c r="N421" i="18"/>
  <c r="O421" i="18" s="1"/>
  <c r="S422" i="18"/>
  <c r="K422" i="18" l="1"/>
  <c r="P422" i="18"/>
  <c r="H422" i="18" l="1"/>
  <c r="I422" i="18"/>
  <c r="J422" i="18" s="1"/>
  <c r="L422" i="18" s="1"/>
  <c r="R422" i="18"/>
  <c r="M422" i="18" a="1"/>
  <c r="M422" i="18" l="1"/>
  <c r="V422" i="18"/>
  <c r="T423" i="18" s="1"/>
  <c r="U422" i="18"/>
  <c r="N422" i="18" l="1"/>
  <c r="O422" i="18" s="1"/>
  <c r="S423" i="18"/>
  <c r="Q423" i="18"/>
  <c r="K423" i="18" l="1"/>
  <c r="P423" i="18"/>
  <c r="I423" i="18" l="1"/>
  <c r="J423" i="18" s="1"/>
  <c r="L423" i="18" s="1"/>
  <c r="R423" i="18"/>
  <c r="H423" i="18"/>
  <c r="M423" i="18" a="1"/>
  <c r="M423" i="18" l="1"/>
  <c r="U423" i="18"/>
  <c r="V423" i="18"/>
  <c r="T424" i="18" s="1"/>
  <c r="Q424" i="18" l="1"/>
  <c r="N423" i="18"/>
  <c r="O423" i="18" s="1"/>
  <c r="S424" i="18"/>
  <c r="K424" i="18" l="1"/>
  <c r="P424" i="18"/>
  <c r="I424" i="18" l="1"/>
  <c r="J424" i="18" s="1"/>
  <c r="H424" i="18"/>
  <c r="R424" i="18"/>
  <c r="L424" i="18"/>
  <c r="M424" i="18" a="1"/>
  <c r="M424" i="18" l="1"/>
  <c r="U424" i="18" s="1"/>
  <c r="V424" i="18" l="1"/>
  <c r="T425" i="18" s="1"/>
  <c r="Q425" i="18" s="1"/>
  <c r="N424" i="18"/>
  <c r="O424" i="18" s="1"/>
  <c r="S425" i="18"/>
  <c r="K425" i="18" l="1"/>
  <c r="P425" i="18"/>
  <c r="H425" i="18" l="1"/>
  <c r="I425" i="18"/>
  <c r="J425" i="18" s="1"/>
  <c r="R425" i="18"/>
  <c r="L425" i="18"/>
  <c r="M425" i="18" a="1"/>
  <c r="M425" i="18" l="1"/>
  <c r="U425" i="18" s="1"/>
  <c r="V425" i="18"/>
  <c r="T426" i="18" s="1"/>
  <c r="Q426" i="18" l="1"/>
  <c r="N425" i="18"/>
  <c r="O425" i="18" s="1"/>
  <c r="S426" i="18"/>
  <c r="K426" i="18" l="1"/>
  <c r="P426" i="18"/>
  <c r="I426" i="18" l="1"/>
  <c r="J426" i="18" s="1"/>
  <c r="L426" i="18" s="1"/>
  <c r="R426" i="18"/>
  <c r="H426" i="18"/>
  <c r="M426" i="18" a="1"/>
  <c r="M426" i="18" l="1"/>
  <c r="U426" i="18"/>
  <c r="V426" i="18"/>
  <c r="T427" i="18" s="1"/>
  <c r="Q427" i="18" l="1"/>
  <c r="N426" i="18"/>
  <c r="O426" i="18" s="1"/>
  <c r="S427" i="18"/>
  <c r="K427" i="18" l="1"/>
  <c r="P427" i="18"/>
  <c r="I427" i="18" l="1"/>
  <c r="J427" i="18" s="1"/>
  <c r="L427" i="18" s="1"/>
  <c r="R427" i="18"/>
  <c r="H427" i="18"/>
  <c r="M427" i="18" a="1"/>
  <c r="M427" i="18" l="1"/>
  <c r="V427" i="18"/>
  <c r="T428" i="18" s="1"/>
  <c r="U427" i="18"/>
  <c r="N427" i="18" l="1"/>
  <c r="O427" i="18" s="1"/>
  <c r="S428" i="18"/>
  <c r="Q428" i="18"/>
  <c r="K428" i="18" l="1"/>
  <c r="P428" i="18"/>
  <c r="I428" i="18" l="1"/>
  <c r="J428" i="18" s="1"/>
  <c r="L428" i="18" s="1"/>
  <c r="R428" i="18"/>
  <c r="H428" i="18"/>
  <c r="M428" i="18" a="1"/>
  <c r="M428" i="18" l="1"/>
  <c r="U428" i="18"/>
  <c r="V428" i="18"/>
  <c r="T429" i="18" s="1"/>
  <c r="Q429" i="18" l="1"/>
  <c r="N428" i="18"/>
  <c r="O428" i="18" s="1"/>
  <c r="S429" i="18"/>
  <c r="K429" i="18" l="1"/>
  <c r="P429" i="18"/>
  <c r="R429" i="18" l="1"/>
  <c r="I429" i="18"/>
  <c r="J429" i="18" s="1"/>
  <c r="L429" i="18" s="1"/>
  <c r="H429" i="18"/>
  <c r="M429" i="18" a="1"/>
  <c r="M429" i="18" l="1"/>
  <c r="U429" i="18"/>
  <c r="V429" i="18"/>
  <c r="T430" i="18" s="1"/>
  <c r="Q430" i="18" l="1"/>
  <c r="N429" i="18"/>
  <c r="O429" i="18" s="1"/>
  <c r="S430" i="18"/>
  <c r="K430" i="18" l="1"/>
  <c r="P430" i="18"/>
  <c r="I430" i="18" l="1"/>
  <c r="J430" i="18" s="1"/>
  <c r="L430" i="18" s="1"/>
  <c r="H430" i="18"/>
  <c r="R430" i="18"/>
  <c r="M430" i="18" a="1"/>
  <c r="M430" i="18" l="1"/>
  <c r="U430" i="18"/>
  <c r="V430" i="18"/>
  <c r="T431" i="18" s="1"/>
  <c r="Q431" i="18" l="1"/>
  <c r="N430" i="18"/>
  <c r="O430" i="18" s="1"/>
  <c r="S431" i="18"/>
  <c r="K431" i="18" l="1"/>
  <c r="P431" i="18"/>
  <c r="H431" i="18" l="1"/>
  <c r="R431" i="18"/>
  <c r="I431" i="18"/>
  <c r="J431" i="18" s="1"/>
  <c r="L431" i="18" s="1"/>
  <c r="M431" i="18" a="1"/>
  <c r="M431" i="18" l="1"/>
  <c r="V431" i="18"/>
  <c r="T432" i="18" s="1"/>
  <c r="U431" i="18"/>
  <c r="N431" i="18" l="1"/>
  <c r="O431" i="18" s="1"/>
  <c r="S432" i="18"/>
  <c r="Q432" i="18"/>
  <c r="K432" i="18" l="1"/>
  <c r="P432" i="18"/>
  <c r="I432" i="18" l="1"/>
  <c r="J432" i="18" s="1"/>
  <c r="R432" i="18"/>
  <c r="H432" i="18"/>
  <c r="L432" i="18"/>
  <c r="M432" i="18" a="1"/>
  <c r="M432" i="18" l="1"/>
  <c r="V432" i="18"/>
  <c r="T433" i="18" s="1"/>
  <c r="U432" i="18"/>
  <c r="N432" i="18" l="1"/>
  <c r="O432" i="18" s="1"/>
  <c r="S433" i="18"/>
  <c r="Q433" i="18"/>
  <c r="K433" i="18" l="1"/>
  <c r="P433" i="18"/>
  <c r="I433" i="18" l="1"/>
  <c r="J433" i="18" s="1"/>
  <c r="H433" i="18"/>
  <c r="R433" i="18"/>
  <c r="L433" i="18"/>
  <c r="M433" i="18" a="1"/>
  <c r="M433" i="18" l="1"/>
  <c r="U433" i="18"/>
  <c r="V433" i="18"/>
  <c r="T434" i="18" s="1"/>
  <c r="Q434" i="18" l="1"/>
  <c r="N433" i="18"/>
  <c r="O433" i="18" s="1"/>
  <c r="S434" i="18"/>
  <c r="K434" i="18" l="1"/>
  <c r="P434" i="18"/>
  <c r="I434" i="18" l="1"/>
  <c r="J434" i="18" s="1"/>
  <c r="L434" i="18" s="1"/>
  <c r="R434" i="18"/>
  <c r="H434" i="18"/>
  <c r="M434" i="18" a="1"/>
  <c r="M434" i="18" l="1"/>
  <c r="V434" i="18"/>
  <c r="T435" i="18" s="1"/>
  <c r="U434" i="18"/>
  <c r="N434" i="18" l="1"/>
  <c r="O434" i="18" s="1"/>
  <c r="S435" i="18"/>
  <c r="Q435" i="18"/>
  <c r="K435" i="18" l="1"/>
  <c r="P435" i="18"/>
  <c r="H435" i="18" l="1"/>
  <c r="R435" i="18"/>
  <c r="I435" i="18"/>
  <c r="J435" i="18" s="1"/>
  <c r="L435" i="18" s="1"/>
  <c r="M435" i="18" a="1"/>
  <c r="M435" i="18" l="1"/>
  <c r="U435" i="18"/>
  <c r="V435" i="18"/>
  <c r="T436" i="18" s="1"/>
  <c r="Q436" i="18" l="1"/>
  <c r="N435" i="18"/>
  <c r="O435" i="18" s="1"/>
  <c r="S436" i="18"/>
  <c r="K436" i="18" l="1"/>
  <c r="P436" i="18"/>
  <c r="R436" i="18" l="1"/>
  <c r="H436" i="18"/>
  <c r="I436" i="18"/>
  <c r="J436" i="18" s="1"/>
  <c r="L436" i="18" s="1"/>
  <c r="M436" i="18" a="1"/>
  <c r="M436" i="18" l="1"/>
  <c r="U436" i="18"/>
  <c r="V436" i="18"/>
  <c r="T437" i="18" s="1"/>
  <c r="N436" i="18" l="1"/>
  <c r="O436" i="18" s="1"/>
  <c r="S437" i="18"/>
  <c r="Q437" i="18"/>
  <c r="K437" i="18" l="1"/>
  <c r="P437" i="18"/>
  <c r="R437" i="18" l="1"/>
  <c r="H437" i="18"/>
  <c r="I437" i="18"/>
  <c r="J437" i="18" s="1"/>
  <c r="L437" i="18" s="1"/>
  <c r="M437" i="18" a="1"/>
  <c r="M437" i="18" l="1"/>
  <c r="U437" i="18"/>
  <c r="V437" i="18"/>
  <c r="T438" i="18" s="1"/>
  <c r="Q438" i="18" l="1"/>
  <c r="N437" i="18"/>
  <c r="O437" i="18" s="1"/>
  <c r="S438" i="18"/>
  <c r="K438" i="18" l="1"/>
  <c r="P438" i="18"/>
  <c r="I438" i="18" l="1"/>
  <c r="J438" i="18" s="1"/>
  <c r="H438" i="18"/>
  <c r="R438" i="18"/>
  <c r="L438" i="18"/>
  <c r="M438" i="18" a="1"/>
  <c r="M438" i="18" l="1"/>
  <c r="U438" i="18" s="1"/>
  <c r="V438" i="18"/>
  <c r="T439" i="18" s="1"/>
  <c r="Q439" i="18" l="1"/>
  <c r="N438" i="18"/>
  <c r="O438" i="18" s="1"/>
  <c r="S439" i="18"/>
  <c r="K439" i="18" l="1"/>
  <c r="P439" i="18"/>
  <c r="R439" i="18" l="1"/>
  <c r="H439" i="18"/>
  <c r="I439" i="18"/>
  <c r="J439" i="18" s="1"/>
  <c r="L439" i="18" s="1"/>
  <c r="M439" i="18" a="1"/>
  <c r="M439" i="18" l="1"/>
  <c r="U439" i="18"/>
  <c r="V439" i="18"/>
  <c r="T440" i="18" s="1"/>
  <c r="Q440" i="18" l="1"/>
  <c r="N439" i="18"/>
  <c r="O439" i="18" s="1"/>
  <c r="S440" i="18"/>
  <c r="K440" i="18" l="1"/>
  <c r="P440" i="18"/>
  <c r="R440" i="18" l="1"/>
  <c r="H440" i="18"/>
  <c r="I440" i="18"/>
  <c r="J440" i="18" s="1"/>
  <c r="L440" i="18" s="1"/>
  <c r="M440" i="18" a="1"/>
  <c r="M440" i="18" l="1"/>
  <c r="V440" i="18" s="1"/>
  <c r="T441" i="18" s="1"/>
  <c r="U440" i="18"/>
  <c r="N440" i="18" l="1"/>
  <c r="O440" i="18" s="1"/>
  <c r="S441" i="18"/>
  <c r="Q441" i="18"/>
  <c r="K441" i="18" l="1"/>
  <c r="P441" i="18"/>
  <c r="H441" i="18" l="1"/>
  <c r="R441" i="18"/>
  <c r="I441" i="18"/>
  <c r="J441" i="18" s="1"/>
  <c r="L441" i="18" s="1"/>
  <c r="M441" i="18" a="1"/>
  <c r="M441" i="18" l="1"/>
  <c r="U441" i="18" s="1"/>
  <c r="V441" i="18" l="1"/>
  <c r="T442" i="18" s="1"/>
  <c r="Q442" i="18"/>
  <c r="N441" i="18"/>
  <c r="O441" i="18" s="1"/>
  <c r="S442" i="18"/>
  <c r="K442" i="18" l="1"/>
  <c r="P442" i="18"/>
  <c r="I442" i="18" l="1"/>
  <c r="J442" i="18" s="1"/>
  <c r="L442" i="18" s="1"/>
  <c r="R442" i="18"/>
  <c r="H442" i="18"/>
  <c r="M442" i="18" a="1"/>
  <c r="M442" i="18" l="1"/>
  <c r="U442" i="18"/>
  <c r="V442" i="18"/>
  <c r="T443" i="18" s="1"/>
  <c r="Q443" i="18" l="1"/>
  <c r="N442" i="18"/>
  <c r="O442" i="18" s="1"/>
  <c r="S443" i="18"/>
  <c r="K443" i="18" l="1"/>
  <c r="P443" i="18"/>
  <c r="I443" i="18" l="1"/>
  <c r="J443" i="18" s="1"/>
  <c r="R443" i="18"/>
  <c r="H443" i="18"/>
  <c r="L443" i="18"/>
  <c r="M443" i="18" a="1"/>
  <c r="M443" i="18" l="1"/>
  <c r="V443" i="18"/>
  <c r="T444" i="18" s="1"/>
  <c r="U443" i="18"/>
  <c r="N443" i="18" l="1"/>
  <c r="O443" i="18" s="1"/>
  <c r="S444" i="18"/>
  <c r="Q444" i="18"/>
  <c r="K444" i="18" l="1"/>
  <c r="P444" i="18"/>
  <c r="H444" i="18" l="1"/>
  <c r="I444" i="18"/>
  <c r="J444" i="18" s="1"/>
  <c r="L444" i="18" s="1"/>
  <c r="R444" i="18"/>
  <c r="M444" i="18" a="1"/>
  <c r="M444" i="18" l="1"/>
  <c r="V444" i="18"/>
  <c r="T445" i="18" s="1"/>
  <c r="U444" i="18"/>
  <c r="N444" i="18" l="1"/>
  <c r="O444" i="18" s="1"/>
  <c r="S445" i="18"/>
  <c r="Q445" i="18"/>
  <c r="K445" i="18" l="1"/>
  <c r="P445" i="18"/>
  <c r="R445" i="18" l="1"/>
  <c r="H445" i="18"/>
  <c r="I445" i="18"/>
  <c r="J445" i="18" s="1"/>
  <c r="L445" i="18" s="1"/>
  <c r="M445" i="18" a="1"/>
  <c r="M445" i="18" l="1"/>
  <c r="U445" i="18"/>
  <c r="V445" i="18"/>
  <c r="T446" i="18" s="1"/>
  <c r="Q446" i="18" l="1"/>
  <c r="N445" i="18"/>
  <c r="O445" i="18" s="1"/>
  <c r="S446" i="18"/>
  <c r="K446" i="18" l="1"/>
  <c r="P446" i="18"/>
  <c r="H446" i="18" l="1"/>
  <c r="R446" i="18"/>
  <c r="I446" i="18"/>
  <c r="J446" i="18" s="1"/>
  <c r="L446" i="18" s="1"/>
  <c r="M446" i="18" a="1"/>
  <c r="M446" i="18" l="1"/>
  <c r="U446" i="18"/>
  <c r="V446" i="18"/>
  <c r="T447" i="18" s="1"/>
  <c r="Q447" i="18" l="1"/>
  <c r="N446" i="18"/>
  <c r="O446" i="18" s="1"/>
  <c r="S447" i="18"/>
  <c r="K447" i="18" l="1"/>
  <c r="P447" i="18"/>
  <c r="I447" i="18" l="1"/>
  <c r="J447" i="18" s="1"/>
  <c r="L447" i="18" s="1"/>
  <c r="R447" i="18"/>
  <c r="H447" i="18"/>
  <c r="M447" i="18" a="1"/>
  <c r="M447" i="18" l="1"/>
  <c r="U447" i="18"/>
  <c r="V447" i="18"/>
  <c r="T448" i="18" s="1"/>
  <c r="Q448" i="18" l="1"/>
  <c r="N447" i="18"/>
  <c r="O447" i="18" s="1"/>
  <c r="S448" i="18"/>
  <c r="K448" i="18" l="1"/>
  <c r="P448" i="18"/>
  <c r="H448" i="18" l="1"/>
  <c r="I448" i="18"/>
  <c r="J448" i="18" s="1"/>
  <c r="L448" i="18" s="1"/>
  <c r="R448" i="18"/>
  <c r="M448" i="18" a="1"/>
  <c r="M448" i="18" l="1"/>
  <c r="V448" i="18" s="1"/>
  <c r="T449" i="18" s="1"/>
  <c r="U448" i="18"/>
  <c r="Q449" i="18" l="1"/>
  <c r="N448" i="18"/>
  <c r="O448" i="18" s="1"/>
  <c r="S449" i="18"/>
  <c r="K449" i="18" l="1"/>
  <c r="P449" i="18"/>
  <c r="R449" i="18" l="1"/>
  <c r="I449" i="18"/>
  <c r="J449" i="18" s="1"/>
  <c r="L449" i="18" s="1"/>
  <c r="H449" i="18"/>
  <c r="M449" i="18" a="1"/>
  <c r="M449" i="18" l="1"/>
  <c r="V449" i="18" s="1"/>
  <c r="T450" i="18" s="1"/>
  <c r="U449" i="18"/>
  <c r="Q450" i="18" l="1"/>
  <c r="N449" i="18"/>
  <c r="O449" i="18" s="1"/>
  <c r="S450" i="18"/>
  <c r="K450" i="18" l="1"/>
  <c r="P450" i="18"/>
  <c r="H450" i="18" l="1"/>
  <c r="R450" i="18"/>
  <c r="I450" i="18"/>
  <c r="J450" i="18" s="1"/>
  <c r="L450" i="18" s="1"/>
  <c r="M450" i="18" a="1"/>
  <c r="M450" i="18" l="1"/>
  <c r="U450" i="18"/>
  <c r="V450" i="18"/>
  <c r="T451" i="18" s="1"/>
  <c r="Q451" i="18" l="1"/>
  <c r="N450" i="18"/>
  <c r="O450" i="18" s="1"/>
  <c r="S451" i="18"/>
  <c r="K451" i="18" l="1"/>
  <c r="P451" i="18"/>
  <c r="H451" i="18" l="1"/>
  <c r="I451" i="18"/>
  <c r="J451" i="18" s="1"/>
  <c r="L451" i="18" s="1"/>
  <c r="R451" i="18"/>
  <c r="M451" i="18" a="1"/>
  <c r="M451" i="18" l="1"/>
  <c r="V451" i="18"/>
  <c r="T452" i="18" s="1"/>
  <c r="U451" i="18"/>
  <c r="N451" i="18" l="1"/>
  <c r="O451" i="18" s="1"/>
  <c r="S452" i="18"/>
  <c r="Q452" i="18"/>
  <c r="K452" i="18" l="1"/>
  <c r="P452" i="18"/>
  <c r="H452" i="18" l="1"/>
  <c r="R452" i="18"/>
  <c r="I452" i="18"/>
  <c r="J452" i="18" s="1"/>
  <c r="L452" i="18" s="1"/>
  <c r="M452" i="18" a="1"/>
  <c r="M452" i="18" l="1"/>
  <c r="V452" i="18"/>
  <c r="T453" i="18" s="1"/>
  <c r="U452" i="18"/>
  <c r="Q453" i="18" l="1"/>
  <c r="N452" i="18"/>
  <c r="O452" i="18" s="1"/>
  <c r="S453" i="18"/>
  <c r="K453" i="18" l="1"/>
  <c r="P453" i="18"/>
  <c r="I453" i="18" l="1"/>
  <c r="J453" i="18" s="1"/>
  <c r="L453" i="18" s="1"/>
  <c r="R453" i="18"/>
  <c r="H453" i="18"/>
  <c r="M453" i="18" a="1"/>
  <c r="M453" i="18" l="1"/>
  <c r="U453" i="18"/>
  <c r="V453" i="18"/>
  <c r="T454" i="18" s="1"/>
  <c r="Q454" i="18" l="1"/>
  <c r="N453" i="18"/>
  <c r="O453" i="18" s="1"/>
  <c r="S454" i="18"/>
  <c r="K454" i="18" l="1"/>
  <c r="P454" i="18"/>
  <c r="I454" i="18" l="1"/>
  <c r="J454" i="18" s="1"/>
  <c r="L454" i="18" s="1"/>
  <c r="H454" i="18"/>
  <c r="R454" i="18"/>
  <c r="M454" i="18" a="1"/>
  <c r="M454" i="18" l="1"/>
  <c r="V454" i="18" s="1"/>
  <c r="T455" i="18" s="1"/>
  <c r="U454" i="18"/>
  <c r="N454" i="18" l="1"/>
  <c r="O454" i="18" s="1"/>
  <c r="S455" i="18"/>
  <c r="Q455" i="18"/>
  <c r="K455" i="18" l="1"/>
  <c r="P455" i="18"/>
  <c r="R455" i="18" l="1"/>
  <c r="H455" i="18"/>
  <c r="I455" i="18"/>
  <c r="J455" i="18" s="1"/>
  <c r="L455" i="18" s="1"/>
  <c r="M455" i="18" a="1"/>
  <c r="M455" i="18" l="1"/>
  <c r="V455" i="18"/>
  <c r="T456" i="18" s="1"/>
  <c r="U455" i="18"/>
  <c r="N455" i="18" l="1"/>
  <c r="O455" i="18" s="1"/>
  <c r="S456" i="18"/>
  <c r="Q456" i="18"/>
  <c r="K456" i="18" l="1"/>
  <c r="P456" i="18"/>
  <c r="H456" i="18" l="1"/>
  <c r="R456" i="18"/>
  <c r="I456" i="18"/>
  <c r="J456" i="18" s="1"/>
  <c r="L456" i="18" s="1"/>
  <c r="M456" i="18" a="1"/>
  <c r="M456" i="18" l="1"/>
  <c r="U456" i="18"/>
  <c r="V456" i="18"/>
  <c r="T457" i="18" s="1"/>
  <c r="Q457" i="18" l="1"/>
  <c r="N456" i="18"/>
  <c r="O456" i="18" s="1"/>
  <c r="S457" i="18"/>
  <c r="K457" i="18" l="1"/>
  <c r="P457" i="18"/>
  <c r="I457" i="18" l="1"/>
  <c r="J457" i="18" s="1"/>
  <c r="L457" i="18" s="1"/>
  <c r="R457" i="18"/>
  <c r="H457" i="18"/>
  <c r="M457" i="18" a="1"/>
  <c r="M457" i="18" l="1"/>
  <c r="U457" i="18"/>
  <c r="V457" i="18"/>
  <c r="T458" i="18" s="1"/>
  <c r="N457" i="18" l="1"/>
  <c r="O457" i="18" s="1"/>
  <c r="S458" i="18"/>
  <c r="Q458" i="18"/>
  <c r="K458" i="18" l="1"/>
  <c r="P458" i="18"/>
  <c r="R458" i="18" l="1"/>
  <c r="I458" i="18"/>
  <c r="J458" i="18" s="1"/>
  <c r="L458" i="18" s="1"/>
  <c r="H458" i="18"/>
  <c r="M458" i="18" a="1"/>
  <c r="M458" i="18" l="1"/>
  <c r="U458" i="18"/>
  <c r="V458" i="18"/>
  <c r="T459" i="18" s="1"/>
  <c r="Q459" i="18" l="1"/>
  <c r="N458" i="18"/>
  <c r="O458" i="18" s="1"/>
  <c r="S459" i="18"/>
  <c r="K459" i="18" l="1"/>
  <c r="P459" i="18"/>
  <c r="I459" i="18" l="1"/>
  <c r="J459" i="18" s="1"/>
  <c r="L459" i="18" s="1"/>
  <c r="R459" i="18"/>
  <c r="H459" i="18"/>
  <c r="M459" i="18" a="1"/>
  <c r="M459" i="18" l="1"/>
  <c r="U459" i="18"/>
  <c r="V459" i="18"/>
  <c r="T460" i="18" s="1"/>
  <c r="Q460" i="18" l="1"/>
  <c r="N459" i="18"/>
  <c r="O459" i="18" s="1"/>
  <c r="S460" i="18"/>
  <c r="K460" i="18" l="1"/>
  <c r="P460" i="18"/>
  <c r="H460" i="18" l="1"/>
  <c r="R460" i="18"/>
  <c r="I460" i="18"/>
  <c r="J460" i="18" s="1"/>
  <c r="L460" i="18" s="1"/>
  <c r="M460" i="18" a="1"/>
  <c r="M460" i="18" l="1"/>
  <c r="V460" i="18" s="1"/>
  <c r="T461" i="18" s="1"/>
  <c r="U460" i="18"/>
  <c r="N460" i="18" l="1"/>
  <c r="O460" i="18" s="1"/>
  <c r="S461" i="18"/>
  <c r="Q461" i="18"/>
  <c r="K461" i="18" l="1"/>
  <c r="P461" i="18"/>
  <c r="R461" i="18" l="1"/>
  <c r="I461" i="18"/>
  <c r="J461" i="18" s="1"/>
  <c r="L461" i="18" s="1"/>
  <c r="H461" i="18"/>
  <c r="M461" i="18" a="1"/>
  <c r="M461" i="18" l="1"/>
  <c r="V461" i="18"/>
  <c r="T462" i="18" s="1"/>
  <c r="U461" i="18"/>
  <c r="N461" i="18" l="1"/>
  <c r="O461" i="18" s="1"/>
  <c r="S462" i="18"/>
  <c r="Q462" i="18"/>
  <c r="K462" i="18" l="1"/>
  <c r="P462" i="18"/>
  <c r="H462" i="18" l="1"/>
  <c r="R462" i="18"/>
  <c r="I462" i="18"/>
  <c r="J462" i="18" s="1"/>
  <c r="L462" i="18" s="1"/>
  <c r="M462" i="18" a="1"/>
  <c r="M462" i="18" l="1"/>
  <c r="V462" i="18" s="1"/>
  <c r="T463" i="18" s="1"/>
  <c r="U462" i="18"/>
  <c r="N462" i="18" l="1"/>
  <c r="O462" i="18" s="1"/>
  <c r="S463" i="18"/>
  <c r="Q463" i="18"/>
  <c r="K463" i="18" l="1"/>
  <c r="P463" i="18"/>
  <c r="R463" i="18" l="1"/>
  <c r="H463" i="18"/>
  <c r="I463" i="18"/>
  <c r="J463" i="18" s="1"/>
  <c r="L463" i="18" s="1"/>
  <c r="M463" i="18" a="1"/>
  <c r="M463" i="18" l="1"/>
  <c r="U463" i="18"/>
  <c r="V463" i="18"/>
  <c r="T464" i="18" s="1"/>
  <c r="Q464" i="18" l="1"/>
  <c r="N463" i="18"/>
  <c r="O463" i="18" s="1"/>
  <c r="S464" i="18"/>
  <c r="K464" i="18" l="1"/>
  <c r="P464" i="18"/>
  <c r="H464" i="18" l="1"/>
  <c r="I464" i="18"/>
  <c r="J464" i="18" s="1"/>
  <c r="L464" i="18" s="1"/>
  <c r="R464" i="18"/>
  <c r="M464" i="18" a="1"/>
  <c r="M464" i="18" l="1"/>
  <c r="V464" i="18"/>
  <c r="T465" i="18" s="1"/>
  <c r="U464" i="18"/>
  <c r="N464" i="18" l="1"/>
  <c r="O464" i="18" s="1"/>
  <c r="S465" i="18"/>
  <c r="Q465" i="18"/>
  <c r="K465" i="18" l="1"/>
  <c r="P465" i="18"/>
  <c r="I465" i="18" l="1"/>
  <c r="J465" i="18" s="1"/>
  <c r="H465" i="18"/>
  <c r="R465" i="18"/>
  <c r="L465" i="18"/>
  <c r="M465" i="18" a="1"/>
  <c r="M465" i="18" l="1"/>
  <c r="V465" i="18"/>
  <c r="T466" i="18" s="1"/>
  <c r="U465" i="18"/>
  <c r="N465" i="18" l="1"/>
  <c r="O465" i="18" s="1"/>
  <c r="S466" i="18"/>
  <c r="Q466" i="18"/>
  <c r="K466" i="18" l="1"/>
  <c r="P466" i="18"/>
  <c r="R466" i="18" l="1"/>
  <c r="I466" i="18"/>
  <c r="J466" i="18" s="1"/>
  <c r="L466" i="18" s="1"/>
  <c r="H466" i="18"/>
  <c r="M466" i="18" a="1"/>
  <c r="M466" i="18" l="1"/>
  <c r="V466" i="18" s="1"/>
  <c r="T467" i="18" s="1"/>
  <c r="U466" i="18"/>
  <c r="N466" i="18" l="1"/>
  <c r="O466" i="18" s="1"/>
  <c r="S467" i="18"/>
  <c r="Q467" i="18"/>
  <c r="K467" i="18" l="1"/>
  <c r="P467" i="18"/>
  <c r="H467" i="18" l="1"/>
  <c r="R467" i="18"/>
  <c r="I467" i="18"/>
  <c r="J467" i="18" s="1"/>
  <c r="L467" i="18" s="1"/>
  <c r="M467" i="18" a="1"/>
  <c r="M467" i="18" l="1"/>
  <c r="V467" i="18"/>
  <c r="T468" i="18" s="1"/>
  <c r="U467" i="18"/>
  <c r="N467" i="18" l="1"/>
  <c r="O467" i="18" s="1"/>
  <c r="S468" i="18"/>
  <c r="Q468" i="18"/>
  <c r="K468" i="18" l="1"/>
  <c r="P468" i="18"/>
  <c r="I468" i="18" l="1"/>
  <c r="J468" i="18" s="1"/>
  <c r="L468" i="18" s="1"/>
  <c r="H468" i="18"/>
  <c r="R468" i="18"/>
  <c r="M468" i="18" a="1"/>
  <c r="M468" i="18" l="1"/>
  <c r="U468" i="18" s="1"/>
  <c r="V468" i="18"/>
  <c r="T469" i="18" s="1"/>
  <c r="Q469" i="18" l="1"/>
  <c r="N468" i="18"/>
  <c r="O468" i="18" s="1"/>
  <c r="S469" i="18"/>
  <c r="K469" i="18" l="1"/>
  <c r="P469" i="18"/>
  <c r="H469" i="18" l="1"/>
  <c r="R469" i="18"/>
  <c r="I469" i="18"/>
  <c r="J469" i="18" s="1"/>
  <c r="L469" i="18" s="1"/>
  <c r="M469" i="18" a="1"/>
  <c r="M469" i="18" l="1"/>
  <c r="V469" i="18"/>
  <c r="T470" i="18" s="1"/>
  <c r="U469" i="18"/>
  <c r="N469" i="18" l="1"/>
  <c r="O469" i="18" s="1"/>
  <c r="S470" i="18"/>
  <c r="Q470" i="18"/>
  <c r="K470" i="18" l="1"/>
  <c r="P470" i="18"/>
  <c r="I470" i="18" l="1"/>
  <c r="J470" i="18" s="1"/>
  <c r="L470" i="18" s="1"/>
  <c r="R470" i="18"/>
  <c r="H470" i="18"/>
  <c r="M470" i="18" a="1"/>
  <c r="M470" i="18" l="1"/>
  <c r="U470" i="18"/>
  <c r="V470" i="18"/>
  <c r="T471" i="18" s="1"/>
  <c r="Q471" i="18" l="1"/>
  <c r="N470" i="18"/>
  <c r="O470" i="18" s="1"/>
  <c r="S471" i="18"/>
  <c r="K471" i="18" l="1"/>
  <c r="P471" i="18"/>
  <c r="R471" i="18" l="1"/>
  <c r="H471" i="18"/>
  <c r="I471" i="18"/>
  <c r="J471" i="18" s="1"/>
  <c r="L471" i="18" s="1"/>
  <c r="M471" i="18" a="1"/>
  <c r="M471" i="18" l="1"/>
  <c r="V471" i="18"/>
  <c r="T472" i="18" s="1"/>
  <c r="U471" i="18"/>
  <c r="Q472" i="18" l="1"/>
  <c r="N471" i="18"/>
  <c r="O471" i="18" s="1"/>
  <c r="S472" i="18"/>
  <c r="K472" i="18" l="1"/>
  <c r="P472" i="18"/>
  <c r="R472" i="18" l="1"/>
  <c r="H472" i="18"/>
  <c r="I472" i="18"/>
  <c r="J472" i="18" s="1"/>
  <c r="L472" i="18" s="1"/>
  <c r="M472" i="18" a="1"/>
  <c r="M472" i="18" l="1"/>
  <c r="V472" i="18"/>
  <c r="T473" i="18" s="1"/>
  <c r="U472" i="18"/>
  <c r="N472" i="18" l="1"/>
  <c r="O472" i="18" s="1"/>
  <c r="S473" i="18"/>
  <c r="Q473" i="18"/>
  <c r="K473" i="18" l="1"/>
  <c r="P473" i="18"/>
  <c r="R473" i="18" l="1"/>
  <c r="H473" i="18"/>
  <c r="I473" i="18"/>
  <c r="J473" i="18" s="1"/>
  <c r="L473" i="18" s="1"/>
  <c r="M473" i="18" a="1"/>
  <c r="M473" i="18" l="1"/>
  <c r="V473" i="18"/>
  <c r="T474" i="18" s="1"/>
  <c r="U473" i="18"/>
  <c r="N473" i="18" l="1"/>
  <c r="O473" i="18" s="1"/>
  <c r="S474" i="18"/>
  <c r="Q474" i="18"/>
  <c r="K474" i="18" l="1"/>
  <c r="P474" i="18"/>
  <c r="I474" i="18" l="1"/>
  <c r="J474" i="18" s="1"/>
  <c r="R474" i="18"/>
  <c r="H474" i="18"/>
  <c r="L474" i="18"/>
  <c r="M474" i="18" a="1"/>
  <c r="M474" i="18" l="1"/>
  <c r="V474" i="18"/>
  <c r="T475" i="18" s="1"/>
  <c r="U474" i="18"/>
  <c r="N474" i="18" l="1"/>
  <c r="O474" i="18" s="1"/>
  <c r="S475" i="18"/>
  <c r="Q475" i="18"/>
  <c r="K475" i="18" l="1"/>
  <c r="P475" i="18"/>
  <c r="R475" i="18" l="1"/>
  <c r="H475" i="18"/>
  <c r="I475" i="18"/>
  <c r="J475" i="18" s="1"/>
  <c r="L475" i="18" s="1"/>
  <c r="M475" i="18" a="1"/>
  <c r="M475" i="18" l="1"/>
  <c r="V475" i="18"/>
  <c r="T476" i="18" s="1"/>
  <c r="U475" i="18"/>
  <c r="N475" i="18" l="1"/>
  <c r="O475" i="18" s="1"/>
  <c r="S476" i="18"/>
  <c r="Q476" i="18"/>
  <c r="K476" i="18" l="1"/>
  <c r="P476" i="18"/>
  <c r="H476" i="18" l="1"/>
  <c r="I476" i="18"/>
  <c r="J476" i="18" s="1"/>
  <c r="L476" i="18" s="1"/>
  <c r="R476" i="18"/>
  <c r="M476" i="18" a="1"/>
  <c r="M476" i="18" l="1"/>
  <c r="U476" i="18" s="1"/>
  <c r="V476" i="18"/>
  <c r="T477" i="18" s="1"/>
  <c r="Q477" i="18" l="1"/>
  <c r="N476" i="18"/>
  <c r="O476" i="18" s="1"/>
  <c r="S477" i="18"/>
  <c r="K477" i="18" l="1"/>
  <c r="P477" i="18"/>
  <c r="I477" i="18" l="1"/>
  <c r="J477" i="18" s="1"/>
  <c r="L477" i="18" s="1"/>
  <c r="H477" i="18"/>
  <c r="R477" i="18"/>
  <c r="M477" i="18" a="1"/>
  <c r="M477" i="18" l="1"/>
  <c r="U477" i="18"/>
  <c r="V477" i="18"/>
  <c r="T478" i="18" s="1"/>
  <c r="Q478" i="18" l="1"/>
  <c r="N477" i="18"/>
  <c r="O477" i="18" s="1"/>
  <c r="S478" i="18"/>
  <c r="K478" i="18" l="1"/>
  <c r="P478" i="18"/>
  <c r="H478" i="18" l="1"/>
  <c r="R478" i="18"/>
  <c r="I478" i="18"/>
  <c r="J478" i="18" s="1"/>
  <c r="L478" i="18" s="1"/>
  <c r="M478" i="18" a="1"/>
  <c r="M478" i="18" l="1"/>
  <c r="V478" i="18"/>
  <c r="T479" i="18" s="1"/>
  <c r="U478" i="18"/>
  <c r="N478" i="18" l="1"/>
  <c r="O478" i="18" s="1"/>
  <c r="S479" i="18"/>
  <c r="Q479" i="18"/>
  <c r="K479" i="18" l="1"/>
  <c r="P479" i="18"/>
  <c r="H479" i="18" l="1"/>
  <c r="I479" i="18"/>
  <c r="J479" i="18" s="1"/>
  <c r="L479" i="18" s="1"/>
  <c r="R479" i="18"/>
  <c r="M479" i="18" a="1"/>
  <c r="M479" i="18" l="1"/>
  <c r="U479" i="18"/>
  <c r="V479" i="18"/>
  <c r="T480" i="18" s="1"/>
  <c r="Q480" i="18" l="1"/>
  <c r="N479" i="18"/>
  <c r="O479" i="18" s="1"/>
  <c r="S480" i="18"/>
  <c r="K480" i="18" l="1"/>
  <c r="P480" i="18"/>
  <c r="R480" i="18" l="1"/>
  <c r="I480" i="18"/>
  <c r="J480" i="18" s="1"/>
  <c r="L480" i="18" s="1"/>
  <c r="H480" i="18"/>
  <c r="M480" i="18" a="1"/>
  <c r="M480" i="18" l="1"/>
  <c r="V480" i="18" s="1"/>
  <c r="T481" i="18" s="1"/>
  <c r="U480" i="18"/>
  <c r="N480" i="18" l="1"/>
  <c r="O480" i="18" s="1"/>
  <c r="S481" i="18"/>
  <c r="Q481" i="18"/>
  <c r="K481" i="18" l="1"/>
  <c r="P481" i="18"/>
  <c r="I481" i="18" l="1"/>
  <c r="J481" i="18" s="1"/>
  <c r="L481" i="18" s="1"/>
  <c r="H481" i="18"/>
  <c r="R481" i="18"/>
  <c r="M481" i="18" a="1"/>
  <c r="M481" i="18" l="1"/>
  <c r="U481" i="18"/>
  <c r="V481" i="18"/>
  <c r="T482" i="18" s="1"/>
  <c r="N481" i="18" l="1"/>
  <c r="O481" i="18" s="1"/>
  <c r="S482" i="18"/>
  <c r="Q482" i="18"/>
  <c r="K482" i="18" l="1"/>
  <c r="P482" i="18"/>
  <c r="I482" i="18" l="1"/>
  <c r="J482" i="18" s="1"/>
  <c r="L482" i="18" s="1"/>
  <c r="R482" i="18"/>
  <c r="H482" i="18"/>
  <c r="M482" i="18" a="1"/>
  <c r="M482" i="18" l="1"/>
  <c r="V482" i="18"/>
  <c r="T483" i="18" s="1"/>
  <c r="U482" i="18"/>
  <c r="N482" i="18" l="1"/>
  <c r="O482" i="18" s="1"/>
  <c r="S483" i="18"/>
  <c r="Q483" i="18"/>
  <c r="K483" i="18" l="1"/>
  <c r="P483" i="18"/>
  <c r="H483" i="18" l="1"/>
  <c r="I483" i="18"/>
  <c r="J483" i="18" s="1"/>
  <c r="R483" i="18"/>
  <c r="L483" i="18"/>
  <c r="M483" i="18" a="1"/>
  <c r="M483" i="18" l="1"/>
  <c r="U483" i="18"/>
  <c r="V483" i="18"/>
  <c r="T484" i="18" s="1"/>
  <c r="Q484" i="18" l="1"/>
  <c r="N483" i="18"/>
  <c r="O483" i="18" s="1"/>
  <c r="S484" i="18"/>
  <c r="K484" i="18" l="1"/>
  <c r="P484" i="18"/>
  <c r="I484" i="18" l="1"/>
  <c r="J484" i="18" s="1"/>
  <c r="R484" i="18"/>
  <c r="H484" i="18"/>
  <c r="L484" i="18"/>
  <c r="M484" i="18" a="1"/>
  <c r="M484" i="18" l="1"/>
  <c r="U484" i="18" s="1"/>
  <c r="V484" i="18"/>
  <c r="T485" i="18" s="1"/>
  <c r="Q485" i="18" l="1"/>
  <c r="N484" i="18"/>
  <c r="O484" i="18" s="1"/>
  <c r="S485" i="18"/>
  <c r="K485" i="18" l="1"/>
  <c r="P485" i="18"/>
  <c r="H485" i="18" l="1"/>
  <c r="R485" i="18"/>
  <c r="I485" i="18"/>
  <c r="J485" i="18" s="1"/>
  <c r="L485" i="18"/>
  <c r="M485" i="18" a="1"/>
  <c r="M485" i="18" l="1"/>
  <c r="U485" i="18"/>
  <c r="V485" i="18"/>
  <c r="T486" i="18" s="1"/>
  <c r="Q486" i="18" l="1"/>
  <c r="N485" i="18"/>
  <c r="O485" i="18" s="1"/>
  <c r="S486" i="18"/>
  <c r="K486" i="18" l="1"/>
  <c r="P486" i="18"/>
  <c r="I486" i="18" l="1"/>
  <c r="J486" i="18" s="1"/>
  <c r="H486" i="18"/>
  <c r="R486" i="18"/>
  <c r="L486" i="18"/>
  <c r="M486" i="18" a="1"/>
  <c r="M486" i="18" l="1"/>
  <c r="V486" i="18"/>
  <c r="T487" i="18" s="1"/>
  <c r="U486" i="18"/>
  <c r="N486" i="18" l="1"/>
  <c r="O486" i="18" s="1"/>
  <c r="S487" i="18"/>
  <c r="Q487" i="18"/>
  <c r="K487" i="18" l="1"/>
  <c r="P487" i="18"/>
  <c r="R487" i="18" l="1"/>
  <c r="H487" i="18"/>
  <c r="I487" i="18"/>
  <c r="J487" i="18" s="1"/>
  <c r="L487" i="18" s="1"/>
  <c r="M487" i="18" a="1"/>
  <c r="M487" i="18" l="1"/>
  <c r="U487" i="18"/>
  <c r="V487" i="18"/>
  <c r="T488" i="18" s="1"/>
  <c r="Q488" i="18" l="1"/>
  <c r="N487" i="18"/>
  <c r="O487" i="18" s="1"/>
  <c r="S488" i="18"/>
  <c r="K488" i="18" l="1"/>
  <c r="P488" i="18"/>
  <c r="R488" i="18" l="1"/>
  <c r="H488" i="18"/>
  <c r="I488" i="18"/>
  <c r="J488" i="18" s="1"/>
  <c r="L488" i="18" s="1"/>
  <c r="M488" i="18" a="1"/>
  <c r="M488" i="18" l="1"/>
  <c r="V488" i="18"/>
  <c r="T489" i="18" s="1"/>
  <c r="U488" i="18"/>
  <c r="N488" i="18" l="1"/>
  <c r="O488" i="18" s="1"/>
  <c r="S489" i="18"/>
  <c r="Q489" i="18"/>
  <c r="K489" i="18" l="1"/>
  <c r="P489" i="18"/>
  <c r="H489" i="18" l="1"/>
  <c r="R489" i="18"/>
  <c r="I489" i="18"/>
  <c r="J489" i="18" s="1"/>
  <c r="L489" i="18" s="1"/>
  <c r="M489" i="18" a="1"/>
  <c r="M489" i="18" l="1"/>
  <c r="V489" i="18"/>
  <c r="T490" i="18" s="1"/>
  <c r="U489" i="18"/>
  <c r="N489" i="18" l="1"/>
  <c r="O489" i="18" s="1"/>
  <c r="S490" i="18"/>
  <c r="Q490" i="18"/>
  <c r="K490" i="18" l="1"/>
  <c r="P490" i="18"/>
  <c r="R490" i="18" l="1"/>
  <c r="I490" i="18"/>
  <c r="J490" i="18" s="1"/>
  <c r="L490" i="18" s="1"/>
  <c r="H490" i="18"/>
  <c r="M490" i="18" a="1"/>
  <c r="M490" i="18" l="1"/>
  <c r="V490" i="18"/>
  <c r="T491" i="18" s="1"/>
  <c r="U490" i="18"/>
  <c r="N490" i="18" l="1"/>
  <c r="O490" i="18" s="1"/>
  <c r="S491" i="18"/>
  <c r="Q491" i="18"/>
  <c r="K491" i="18" l="1"/>
  <c r="P491" i="18"/>
  <c r="R491" i="18" l="1"/>
  <c r="H491" i="18"/>
  <c r="I491" i="18"/>
  <c r="J491" i="18" s="1"/>
  <c r="L491" i="18" s="1"/>
  <c r="M491" i="18" a="1"/>
  <c r="M491" i="18" l="1"/>
  <c r="V491" i="18"/>
  <c r="T492" i="18" s="1"/>
  <c r="U491" i="18"/>
  <c r="N491" i="18" l="1"/>
  <c r="O491" i="18" s="1"/>
  <c r="S492" i="18"/>
  <c r="Q492" i="18"/>
  <c r="K492" i="18" l="1"/>
  <c r="P492" i="18"/>
  <c r="R492" i="18" l="1"/>
  <c r="I492" i="18"/>
  <c r="J492" i="18" s="1"/>
  <c r="L492" i="18" s="1"/>
  <c r="H492" i="18"/>
  <c r="M492" i="18" a="1"/>
  <c r="M492" i="18" l="1"/>
  <c r="U492" i="18" s="1"/>
  <c r="V492" i="18"/>
  <c r="T493" i="18" s="1"/>
  <c r="Q493" i="18" l="1"/>
  <c r="N492" i="18"/>
  <c r="O492" i="18" s="1"/>
  <c r="S493" i="18"/>
  <c r="K493" i="18" l="1"/>
  <c r="P493" i="18"/>
  <c r="R493" i="18" l="1"/>
  <c r="H493" i="18"/>
  <c r="I493" i="18"/>
  <c r="J493" i="18" s="1"/>
  <c r="L493" i="18" s="1"/>
  <c r="M493" i="18" a="1"/>
  <c r="M493" i="18" l="1"/>
  <c r="V493" i="18"/>
  <c r="T494" i="18" s="1"/>
  <c r="U493" i="18"/>
  <c r="Q494" i="18" l="1"/>
  <c r="N493" i="18"/>
  <c r="O493" i="18" s="1"/>
  <c r="S494" i="18"/>
  <c r="K494" i="18" l="1"/>
  <c r="P494" i="18"/>
  <c r="R494" i="18" l="1"/>
  <c r="H494" i="18"/>
  <c r="I494" i="18"/>
  <c r="J494" i="18" s="1"/>
  <c r="L494" i="18" s="1"/>
  <c r="M494" i="18" a="1"/>
  <c r="M494" i="18" l="1"/>
  <c r="V494" i="18" s="1"/>
  <c r="T495" i="18" s="1"/>
  <c r="U494" i="18"/>
  <c r="N494" i="18" l="1"/>
  <c r="O494" i="18" s="1"/>
  <c r="S495" i="18"/>
  <c r="Q495" i="18"/>
  <c r="K495" i="18" l="1"/>
  <c r="P495" i="18"/>
  <c r="H495" i="18" l="1"/>
  <c r="R495" i="18"/>
  <c r="I495" i="18"/>
  <c r="J495" i="18" s="1"/>
  <c r="L495" i="18"/>
  <c r="M495" i="18" a="1"/>
  <c r="M495" i="18" l="1"/>
  <c r="U495" i="18"/>
  <c r="V495" i="18"/>
  <c r="T496" i="18" s="1"/>
  <c r="Q496" i="18" l="1"/>
  <c r="N495" i="18"/>
  <c r="O495" i="18" s="1"/>
  <c r="S496" i="18"/>
  <c r="K496" i="18" l="1"/>
  <c r="P496" i="18"/>
  <c r="I496" i="18" l="1"/>
  <c r="J496" i="18" s="1"/>
  <c r="R496" i="18"/>
  <c r="H496" i="18"/>
  <c r="L496" i="18"/>
  <c r="M496" i="18" a="1"/>
  <c r="M496" i="18" l="1"/>
  <c r="V496" i="18"/>
  <c r="T497" i="18" s="1"/>
  <c r="U496" i="18"/>
  <c r="N496" i="18" l="1"/>
  <c r="O496" i="18" s="1"/>
  <c r="S497" i="18"/>
  <c r="Q497" i="18"/>
  <c r="K497" i="18" l="1"/>
  <c r="P497" i="18"/>
  <c r="R497" i="18" l="1"/>
  <c r="H497" i="18"/>
  <c r="I497" i="18"/>
  <c r="J497" i="18" s="1"/>
  <c r="L497" i="18" s="1"/>
  <c r="M497" i="18" a="1"/>
  <c r="M497" i="18" l="1"/>
  <c r="V497" i="18"/>
  <c r="T498" i="18" s="1"/>
  <c r="U497" i="18"/>
  <c r="N497" i="18" l="1"/>
  <c r="O497" i="18" s="1"/>
  <c r="S498" i="18"/>
  <c r="Q498" i="18"/>
  <c r="K498" i="18" l="1"/>
  <c r="P498" i="18"/>
  <c r="R498" i="18" l="1"/>
  <c r="H498" i="18"/>
  <c r="I498" i="18"/>
  <c r="J498" i="18" s="1"/>
  <c r="L498" i="18" s="1"/>
  <c r="M498" i="18" a="1"/>
  <c r="M498" i="18" l="1"/>
  <c r="U498" i="18"/>
  <c r="V498" i="18"/>
  <c r="T499" i="18" s="1"/>
  <c r="Q499" i="18" l="1"/>
  <c r="N498" i="18"/>
  <c r="O498" i="18" s="1"/>
  <c r="S499" i="18"/>
  <c r="K499" i="18" l="1"/>
  <c r="P499" i="18"/>
  <c r="H499" i="18" l="1"/>
  <c r="I499" i="18"/>
  <c r="J499" i="18" s="1"/>
  <c r="L499" i="18" s="1"/>
  <c r="R499" i="18"/>
  <c r="M499" i="18" a="1"/>
  <c r="M499" i="18" l="1"/>
  <c r="V499" i="18" s="1"/>
  <c r="T500" i="18" s="1"/>
  <c r="U499" i="18"/>
  <c r="N499" i="18" l="1"/>
  <c r="O499" i="18" s="1"/>
  <c r="S500" i="18"/>
  <c r="Q500" i="18"/>
  <c r="K500" i="18" l="1"/>
  <c r="P500" i="18"/>
  <c r="I500" i="18" l="1"/>
  <c r="J500" i="18" s="1"/>
  <c r="R500" i="18"/>
  <c r="H500" i="18"/>
  <c r="L500" i="18"/>
  <c r="M500" i="18" a="1"/>
  <c r="M500" i="18" l="1"/>
  <c r="V500" i="18"/>
  <c r="T501" i="18" s="1"/>
  <c r="U500" i="18"/>
  <c r="N500" i="18" l="1"/>
  <c r="O500" i="18" s="1"/>
  <c r="S501" i="18"/>
  <c r="Q501" i="18"/>
  <c r="K501" i="18" l="1"/>
  <c r="P501" i="18"/>
  <c r="H501" i="18" l="1"/>
  <c r="I501" i="18"/>
  <c r="J501" i="18" s="1"/>
  <c r="L501" i="18" s="1"/>
  <c r="R501" i="18"/>
  <c r="M501" i="18" a="1"/>
  <c r="M501" i="18" l="1"/>
  <c r="U501" i="18"/>
  <c r="V501" i="18"/>
  <c r="T502" i="18" s="1"/>
  <c r="Q502" i="18" l="1"/>
  <c r="N501" i="18"/>
  <c r="O501" i="18" s="1"/>
  <c r="S502" i="18"/>
  <c r="K502" i="18" l="1"/>
  <c r="P502" i="18"/>
  <c r="R502" i="18" l="1"/>
  <c r="I502" i="18"/>
  <c r="J502" i="18" s="1"/>
  <c r="L502" i="18" s="1"/>
  <c r="H502" i="18"/>
  <c r="M502" i="18" a="1"/>
  <c r="M502" i="18" l="1"/>
  <c r="V502" i="18"/>
  <c r="T503" i="18" s="1"/>
  <c r="U502" i="18"/>
  <c r="N502" i="18" l="1"/>
  <c r="O502" i="18" s="1"/>
  <c r="S503" i="18"/>
  <c r="Q503" i="18"/>
  <c r="K503" i="18" l="1"/>
  <c r="P503" i="18"/>
  <c r="R503" i="18" l="1"/>
  <c r="H503" i="18"/>
  <c r="I503" i="18"/>
  <c r="J503" i="18" s="1"/>
  <c r="L503" i="18"/>
  <c r="M503" i="18" a="1"/>
  <c r="M503" i="18" l="1"/>
  <c r="U503" i="18"/>
  <c r="V503" i="18"/>
  <c r="T504" i="18" s="1"/>
  <c r="Q504" i="18" l="1"/>
  <c r="N503" i="18"/>
  <c r="O503" i="18" s="1"/>
  <c r="S504" i="18"/>
  <c r="K504" i="18" l="1"/>
  <c r="P504" i="18"/>
  <c r="R504" i="18" l="1"/>
  <c r="H504" i="18"/>
  <c r="I504" i="18"/>
  <c r="J504" i="18" s="1"/>
  <c r="L504" i="18" s="1"/>
  <c r="M504" i="18" a="1"/>
  <c r="M504" i="18" l="1"/>
  <c r="U504" i="18"/>
  <c r="V504" i="18"/>
  <c r="T505" i="18" s="1"/>
  <c r="Q505" i="18" l="1"/>
  <c r="N504" i="18"/>
  <c r="O504" i="18" s="1"/>
  <c r="S505" i="18"/>
  <c r="K505" i="18" l="1"/>
  <c r="P505" i="18"/>
  <c r="R505" i="18" l="1"/>
  <c r="H505" i="18"/>
  <c r="I505" i="18"/>
  <c r="J505" i="18" s="1"/>
  <c r="L505" i="18" s="1"/>
  <c r="M505" i="18" a="1"/>
  <c r="M505" i="18" l="1"/>
  <c r="V505" i="18" s="1"/>
  <c r="T506" i="18" s="1"/>
  <c r="U505" i="18" l="1"/>
  <c r="N505" i="18" s="1"/>
  <c r="O505" i="18" s="1"/>
  <c r="Q506" i="18"/>
  <c r="S506" i="18" l="1"/>
  <c r="K506" i="18" s="1"/>
  <c r="P506" i="18"/>
  <c r="R506" i="18" l="1"/>
  <c r="H506" i="18"/>
  <c r="I506" i="18"/>
  <c r="J506" i="18" s="1"/>
  <c r="L506" i="18" s="1"/>
  <c r="M506" i="18" a="1"/>
  <c r="M506" i="18" l="1"/>
  <c r="U506" i="18"/>
  <c r="V506" i="18"/>
  <c r="T507" i="18" s="1"/>
  <c r="Q507" i="18" l="1"/>
  <c r="N506" i="18"/>
  <c r="O506" i="18" s="1"/>
  <c r="S507" i="18"/>
  <c r="K507" i="18" l="1"/>
  <c r="P507" i="18"/>
  <c r="H507" i="18" l="1"/>
  <c r="R507" i="18"/>
  <c r="I507" i="18"/>
  <c r="J507" i="18" s="1"/>
  <c r="L507" i="18" s="1"/>
  <c r="M507" i="18" a="1"/>
  <c r="M507" i="18" l="1"/>
  <c r="V507" i="18" s="1"/>
  <c r="T508" i="18" s="1"/>
  <c r="U507" i="18"/>
  <c r="N507" i="18" l="1"/>
  <c r="O507" i="18" s="1"/>
  <c r="S508" i="18"/>
  <c r="Q508" i="18"/>
  <c r="K508" i="18" l="1"/>
  <c r="P508" i="18"/>
  <c r="I508" i="18" l="1"/>
  <c r="J508" i="18" s="1"/>
  <c r="H508" i="18"/>
  <c r="R508" i="18"/>
  <c r="L508" i="18"/>
  <c r="M508" i="18" a="1"/>
  <c r="M508" i="18" l="1"/>
  <c r="V508" i="18" s="1"/>
  <c r="T509" i="18" s="1"/>
  <c r="U508" i="18"/>
  <c r="Q509" i="18" l="1"/>
  <c r="N508" i="18"/>
  <c r="O508" i="18" s="1"/>
  <c r="S509" i="18"/>
  <c r="K509" i="18" l="1"/>
  <c r="P509" i="18"/>
  <c r="R509" i="18" l="1"/>
  <c r="I509" i="18"/>
  <c r="J509" i="18" s="1"/>
  <c r="L509" i="18" s="1"/>
  <c r="H509" i="18"/>
  <c r="M509" i="18" a="1"/>
  <c r="M509" i="18" l="1"/>
  <c r="U509" i="18"/>
  <c r="V509" i="18"/>
  <c r="T510" i="18" s="1"/>
  <c r="Q510" i="18" l="1"/>
  <c r="N509" i="18"/>
  <c r="O509" i="18" s="1"/>
  <c r="S510" i="18"/>
  <c r="K510" i="18" l="1"/>
  <c r="P510" i="18"/>
  <c r="R510" i="18" l="1"/>
  <c r="I510" i="18"/>
  <c r="J510" i="18" s="1"/>
  <c r="L510" i="18" s="1"/>
  <c r="H510" i="18"/>
  <c r="M510" i="18" a="1"/>
  <c r="M510" i="18" l="1"/>
  <c r="V510" i="18" s="1"/>
  <c r="T511" i="18" s="1"/>
  <c r="U510" i="18" l="1"/>
  <c r="N510" i="18" s="1"/>
  <c r="O510" i="18" s="1"/>
  <c r="Q511" i="18"/>
  <c r="AG10" i="18" s="1"/>
  <c r="S511" i="18" l="1"/>
  <c r="K511" i="18"/>
  <c r="P511" i="18"/>
  <c r="H511" i="18" l="1"/>
  <c r="R511" i="18"/>
  <c r="I511" i="18"/>
  <c r="J511" i="18" s="1"/>
  <c r="L511" i="18" s="1"/>
  <c r="AF10" i="18"/>
  <c r="M511" i="18" a="1"/>
  <c r="M511" i="18" l="1"/>
  <c r="U511" i="18"/>
  <c r="V511" i="18"/>
  <c r="T512" i="18" s="1"/>
  <c r="Q512" i="18" l="1"/>
  <c r="N511" i="18"/>
  <c r="O511" i="18" s="1"/>
  <c r="S512" i="18"/>
  <c r="K512" i="18" l="1"/>
  <c r="P512" i="18"/>
  <c r="R512" i="18" l="1"/>
  <c r="H512" i="18"/>
  <c r="I512" i="18"/>
  <c r="J512" i="18" s="1"/>
  <c r="L512" i="18" s="1"/>
  <c r="M512" i="18" a="1"/>
  <c r="M512" i="18" l="1"/>
  <c r="U512" i="18"/>
  <c r="V512" i="18"/>
  <c r="T513" i="18" s="1"/>
  <c r="Q513" i="18" l="1"/>
  <c r="N512" i="18"/>
  <c r="O512" i="18" s="1"/>
  <c r="S513" i="18"/>
  <c r="K513" i="18" l="1"/>
  <c r="P513" i="18"/>
  <c r="H513" i="18" l="1"/>
  <c r="R513" i="18"/>
  <c r="I513" i="18"/>
  <c r="J513" i="18" s="1"/>
  <c r="L513" i="18" s="1"/>
  <c r="M513" i="18" a="1"/>
  <c r="M513" i="18" l="1"/>
  <c r="V513" i="18"/>
  <c r="T514" i="18" s="1"/>
  <c r="U513" i="18"/>
  <c r="N513" i="18" l="1"/>
  <c r="O513" i="18" s="1"/>
  <c r="S514" i="18"/>
  <c r="Q514" i="18"/>
  <c r="K514" i="18" l="1"/>
  <c r="P514" i="18"/>
  <c r="I514" i="18" l="1"/>
  <c r="J514" i="18" s="1"/>
  <c r="R514" i="18"/>
  <c r="H514" i="18"/>
  <c r="L514" i="18"/>
  <c r="M514" i="18" a="1"/>
  <c r="M514" i="18" l="1"/>
  <c r="V514" i="18"/>
  <c r="T515" i="18" s="1"/>
  <c r="U514" i="18"/>
  <c r="N514" i="18" l="1"/>
  <c r="O514" i="18" s="1"/>
  <c r="S515" i="18"/>
  <c r="Q515" i="18"/>
  <c r="K515" i="18" l="1"/>
  <c r="P515" i="18"/>
  <c r="R515" i="18" l="1"/>
  <c r="H515" i="18"/>
  <c r="I515" i="18"/>
  <c r="J515" i="18" s="1"/>
  <c r="L515" i="18"/>
  <c r="M515" i="18" a="1"/>
  <c r="M515" i="18" l="1"/>
  <c r="V515" i="18"/>
  <c r="T516" i="18" s="1"/>
  <c r="U515" i="18"/>
  <c r="N515" i="18" l="1"/>
  <c r="O515" i="18" s="1"/>
  <c r="S516" i="18"/>
  <c r="Q516" i="18"/>
  <c r="K516" i="18" l="1"/>
  <c r="P516" i="18"/>
  <c r="R516" i="18" l="1"/>
  <c r="I516" i="18"/>
  <c r="J516" i="18" s="1"/>
  <c r="L516" i="18" s="1"/>
  <c r="H516" i="18"/>
  <c r="M516" i="18" a="1"/>
  <c r="M516" i="18" l="1"/>
  <c r="V516" i="18" s="1"/>
  <c r="T517" i="18" s="1"/>
  <c r="U516" i="18"/>
  <c r="N516" i="18" l="1"/>
  <c r="O516" i="18" s="1"/>
  <c r="S517" i="18"/>
  <c r="Q517" i="18"/>
  <c r="K517" i="18" l="1"/>
  <c r="P517" i="18"/>
  <c r="R517" i="18" l="1"/>
  <c r="I517" i="18"/>
  <c r="J517" i="18" s="1"/>
  <c r="L517" i="18" s="1"/>
  <c r="H517" i="18"/>
  <c r="M517" i="18" a="1"/>
  <c r="M517" i="18" l="1"/>
  <c r="V517" i="18"/>
  <c r="T518" i="18" s="1"/>
  <c r="U517" i="18"/>
  <c r="N517" i="18" l="1"/>
  <c r="O517" i="18" s="1"/>
  <c r="S518" i="18"/>
  <c r="Q518" i="18"/>
  <c r="K518" i="18" l="1"/>
  <c r="P518" i="18"/>
  <c r="R518" i="18" l="1"/>
  <c r="I518" i="18"/>
  <c r="J518" i="18" s="1"/>
  <c r="L518" i="18" s="1"/>
  <c r="H518" i="18"/>
  <c r="M518" i="18" a="1"/>
  <c r="M518" i="18" l="1"/>
  <c r="U518" i="18"/>
  <c r="V518" i="18"/>
  <c r="T519" i="18" s="1"/>
  <c r="N518" i="18" l="1"/>
  <c r="O518" i="18" s="1"/>
  <c r="S519" i="18"/>
  <c r="Q519" i="18"/>
  <c r="K519" i="18" l="1"/>
  <c r="P519" i="18"/>
  <c r="R519" i="18" l="1"/>
  <c r="H519" i="18"/>
  <c r="I519" i="18"/>
  <c r="J519" i="18" s="1"/>
  <c r="L519" i="18" s="1"/>
  <c r="M519" i="18" a="1"/>
  <c r="M519" i="18" l="1"/>
  <c r="V519" i="18" s="1"/>
  <c r="T520" i="18" s="1"/>
  <c r="U519" i="18"/>
  <c r="N519" i="18" l="1"/>
  <c r="O519" i="18" s="1"/>
  <c r="S520" i="18"/>
  <c r="Q520" i="18"/>
  <c r="K520" i="18" l="1"/>
  <c r="P520" i="18"/>
  <c r="I520" i="18" l="1"/>
  <c r="J520" i="18" s="1"/>
  <c r="H520" i="18"/>
  <c r="R520" i="18"/>
  <c r="L520" i="18"/>
  <c r="M520" i="18" a="1"/>
  <c r="M520" i="18" l="1"/>
  <c r="U520" i="18"/>
  <c r="V520" i="18"/>
  <c r="T521" i="18" s="1"/>
  <c r="Q521" i="18" l="1"/>
  <c r="N520" i="18"/>
  <c r="O520" i="18" s="1"/>
  <c r="S521" i="18"/>
  <c r="K521" i="18" l="1"/>
  <c r="P521" i="18"/>
  <c r="H521" i="18" l="1"/>
  <c r="R521" i="18"/>
  <c r="I521" i="18"/>
  <c r="J521" i="18" s="1"/>
  <c r="L521" i="18" s="1"/>
  <c r="M521" i="18" a="1"/>
  <c r="M521" i="18" l="1"/>
  <c r="U521" i="18" s="1"/>
  <c r="V521" i="18"/>
  <c r="T522" i="18" s="1"/>
  <c r="Q522" i="18" l="1"/>
  <c r="N521" i="18"/>
  <c r="O521" i="18" s="1"/>
  <c r="S522" i="18"/>
  <c r="K522" i="18" l="1"/>
  <c r="P522" i="18"/>
  <c r="R522" i="18" l="1"/>
  <c r="H522" i="18"/>
  <c r="I522" i="18"/>
  <c r="J522" i="18" s="1"/>
  <c r="L522" i="18" s="1"/>
  <c r="M522" i="18" a="1"/>
  <c r="M522" i="18" l="1"/>
  <c r="V522" i="18" s="1"/>
  <c r="T523" i="18" s="1"/>
  <c r="U522" i="18"/>
  <c r="N522" i="18" l="1"/>
  <c r="O522" i="18" s="1"/>
  <c r="S523" i="18"/>
  <c r="Q523" i="18"/>
  <c r="K523" i="18" l="1"/>
  <c r="P523" i="18"/>
  <c r="R523" i="18" l="1"/>
  <c r="H523" i="18"/>
  <c r="I523" i="18"/>
  <c r="J523" i="18" s="1"/>
  <c r="L523" i="18" s="1"/>
  <c r="M523" i="18" a="1"/>
  <c r="M523" i="18" l="1"/>
  <c r="U523" i="18" s="1"/>
  <c r="V523" i="18"/>
  <c r="T524" i="18" s="1"/>
  <c r="N523" i="18" l="1"/>
  <c r="O523" i="18" s="1"/>
  <c r="S524" i="18"/>
  <c r="Q524" i="18"/>
  <c r="K524" i="18" l="1"/>
  <c r="P524" i="18"/>
  <c r="I524" i="18" l="1"/>
  <c r="J524" i="18" s="1"/>
  <c r="L524" i="18" s="1"/>
  <c r="H524" i="18"/>
  <c r="R524" i="18"/>
  <c r="M524" i="18" a="1"/>
  <c r="M524" i="18" l="1"/>
  <c r="V524" i="18"/>
  <c r="T525" i="18" s="1"/>
  <c r="U524" i="18"/>
  <c r="N524" i="18" l="1"/>
  <c r="O524" i="18" s="1"/>
  <c r="S525" i="18"/>
  <c r="Q525" i="18"/>
  <c r="K525" i="18" l="1"/>
  <c r="P525" i="18"/>
  <c r="R525" i="18" l="1"/>
  <c r="H525" i="18"/>
  <c r="I525" i="18"/>
  <c r="J525" i="18" s="1"/>
  <c r="L525" i="18" s="1"/>
  <c r="M525" i="18" a="1"/>
  <c r="M525" i="18" l="1"/>
  <c r="U525" i="18" s="1"/>
  <c r="V525" i="18"/>
  <c r="T526" i="18" s="1"/>
  <c r="N525" i="18" l="1"/>
  <c r="O525" i="18" s="1"/>
  <c r="S526" i="18"/>
  <c r="Q526" i="18"/>
  <c r="K526" i="18" l="1"/>
  <c r="P526" i="18"/>
  <c r="R526" i="18" l="1"/>
  <c r="H526" i="18"/>
  <c r="I526" i="18"/>
  <c r="J526" i="18" s="1"/>
  <c r="L526" i="18" s="1"/>
  <c r="M526" i="18" a="1"/>
  <c r="M526" i="18" l="1"/>
  <c r="U526" i="18"/>
  <c r="V526" i="18"/>
  <c r="T527" i="18" s="1"/>
  <c r="Q527" i="18" l="1"/>
  <c r="N526" i="18"/>
  <c r="O526" i="18" s="1"/>
  <c r="S527" i="18"/>
  <c r="K527" i="18" l="1"/>
  <c r="P527" i="18"/>
  <c r="R527" i="18" l="1"/>
  <c r="I527" i="18"/>
  <c r="J527" i="18" s="1"/>
  <c r="L527" i="18" s="1"/>
  <c r="H527" i="18"/>
  <c r="M527" i="18" a="1"/>
  <c r="M527" i="18" l="1"/>
  <c r="U527" i="18" s="1"/>
  <c r="V527" i="18"/>
  <c r="T528" i="18" s="1"/>
  <c r="Q528" i="18" l="1"/>
  <c r="N527" i="18"/>
  <c r="O527" i="18" s="1"/>
  <c r="S528" i="18"/>
  <c r="K528" i="18" l="1"/>
  <c r="P528" i="18"/>
  <c r="I528" i="18" l="1"/>
  <c r="J528" i="18" s="1"/>
  <c r="R528" i="18"/>
  <c r="H528" i="18"/>
  <c r="L528" i="18"/>
  <c r="M528" i="18" a="1"/>
  <c r="M528" i="18" l="1"/>
  <c r="U528" i="18"/>
  <c r="V528" i="18"/>
  <c r="T529" i="18" s="1"/>
  <c r="Q529" i="18" l="1"/>
  <c r="N528" i="18"/>
  <c r="O528" i="18" s="1"/>
  <c r="S529" i="18"/>
  <c r="K529" i="18" l="1"/>
  <c r="P529" i="18"/>
  <c r="I529" i="18" l="1"/>
  <c r="J529" i="18" s="1"/>
  <c r="H529" i="18"/>
  <c r="R529" i="18"/>
  <c r="L529" i="18"/>
  <c r="M529" i="18" a="1"/>
  <c r="M529" i="18" l="1"/>
  <c r="U529" i="18"/>
  <c r="V529" i="18"/>
  <c r="T530" i="18" s="1"/>
  <c r="Q530" i="18" l="1"/>
  <c r="N529" i="18"/>
  <c r="O529" i="18" s="1"/>
  <c r="S530" i="18"/>
  <c r="K530" i="18" l="1"/>
  <c r="P530" i="18"/>
  <c r="R530" i="18" l="1"/>
  <c r="H530" i="18"/>
  <c r="I530" i="18"/>
  <c r="J530" i="18" s="1"/>
  <c r="L530" i="18" s="1"/>
  <c r="M530" i="18" a="1"/>
  <c r="M530" i="18" l="1"/>
  <c r="V530" i="18"/>
  <c r="T531" i="18" s="1"/>
  <c r="U530" i="18"/>
  <c r="N530" i="18" l="1"/>
  <c r="O530" i="18" s="1"/>
  <c r="S531" i="18"/>
  <c r="Q531" i="18"/>
  <c r="K531" i="18" l="1"/>
  <c r="P531" i="18"/>
  <c r="H531" i="18" l="1"/>
  <c r="R531" i="18"/>
  <c r="I531" i="18"/>
  <c r="J531" i="18" s="1"/>
  <c r="L531" i="18" s="1"/>
  <c r="M531" i="18" a="1"/>
  <c r="M531" i="18" l="1"/>
  <c r="V531" i="18" s="1"/>
  <c r="T532" i="18" s="1"/>
  <c r="U531" i="18"/>
  <c r="Q532" i="18" l="1"/>
  <c r="N531" i="18"/>
  <c r="O531" i="18" s="1"/>
  <c r="S532" i="18"/>
  <c r="K532" i="18" l="1"/>
  <c r="P532" i="18"/>
  <c r="R532" i="18" l="1"/>
  <c r="I532" i="18"/>
  <c r="J532" i="18" s="1"/>
  <c r="L532" i="18" s="1"/>
  <c r="H532" i="18"/>
  <c r="M532" i="18" a="1"/>
  <c r="M532" i="18" l="1"/>
  <c r="V532" i="18"/>
  <c r="T533" i="18" s="1"/>
  <c r="U532" i="18"/>
  <c r="N532" i="18" l="1"/>
  <c r="O532" i="18" s="1"/>
  <c r="S533" i="18"/>
  <c r="Q533" i="18"/>
  <c r="K533" i="18" l="1"/>
  <c r="P533" i="18"/>
  <c r="H533" i="18" l="1"/>
  <c r="R533" i="18"/>
  <c r="I533" i="18"/>
  <c r="J533" i="18" s="1"/>
  <c r="L533" i="18"/>
  <c r="M533" i="18" a="1"/>
  <c r="M533" i="18" l="1"/>
  <c r="U533" i="18"/>
  <c r="V533" i="18"/>
  <c r="T534" i="18" s="1"/>
  <c r="Q534" i="18" l="1"/>
  <c r="N533" i="18"/>
  <c r="O533" i="18" s="1"/>
  <c r="S534" i="18"/>
  <c r="K534" i="18" l="1"/>
  <c r="P534" i="18"/>
  <c r="H534" i="18" l="1"/>
  <c r="R534" i="18"/>
  <c r="I534" i="18"/>
  <c r="J534" i="18" s="1"/>
  <c r="L534" i="18" s="1"/>
  <c r="M534" i="18" a="1"/>
  <c r="M534" i="18" l="1"/>
  <c r="V534" i="18"/>
  <c r="T535" i="18" s="1"/>
  <c r="U534" i="18"/>
  <c r="N534" i="18" l="1"/>
  <c r="O534" i="18" s="1"/>
  <c r="S535" i="18"/>
  <c r="Q535" i="18"/>
  <c r="K535" i="18" l="1"/>
  <c r="P535" i="18"/>
  <c r="R535" i="18" l="1"/>
  <c r="I535" i="18"/>
  <c r="J535" i="18" s="1"/>
  <c r="L535" i="18" s="1"/>
  <c r="H535" i="18"/>
  <c r="M535" i="18" a="1"/>
  <c r="M535" i="18" l="1"/>
  <c r="U535" i="18"/>
  <c r="V535" i="18"/>
  <c r="T536" i="18" s="1"/>
  <c r="Q536" i="18" l="1"/>
  <c r="N535" i="18"/>
  <c r="O535" i="18" s="1"/>
  <c r="S536" i="18"/>
  <c r="K536" i="18" l="1"/>
  <c r="P536" i="18"/>
  <c r="I536" i="18" l="1"/>
  <c r="J536" i="18" s="1"/>
  <c r="L536" i="18" s="1"/>
  <c r="R536" i="18"/>
  <c r="H536" i="18"/>
  <c r="M536" i="18" a="1"/>
  <c r="M536" i="18" l="1"/>
  <c r="U536" i="18"/>
  <c r="V536" i="18"/>
  <c r="T537" i="18" s="1"/>
  <c r="Q537" i="18" l="1"/>
  <c r="N536" i="18"/>
  <c r="O536" i="18" s="1"/>
  <c r="S537" i="18"/>
  <c r="K537" i="18" l="1"/>
  <c r="P537" i="18"/>
  <c r="R537" i="18" l="1"/>
  <c r="I537" i="18"/>
  <c r="J537" i="18" s="1"/>
  <c r="L537" i="18" s="1"/>
  <c r="H537" i="18"/>
  <c r="M537" i="18" a="1"/>
  <c r="M537" i="18" l="1"/>
  <c r="V537" i="18" s="1"/>
  <c r="T538" i="18" s="1"/>
  <c r="U537" i="18" l="1"/>
  <c r="N537" i="18" s="1"/>
  <c r="O537" i="18" s="1"/>
  <c r="Q538" i="18"/>
  <c r="S538" i="18" l="1"/>
  <c r="K538" i="18" s="1"/>
  <c r="P538" i="18" l="1"/>
  <c r="R538" i="18"/>
  <c r="I538" i="18"/>
  <c r="J538" i="18" s="1"/>
  <c r="L538" i="18" s="1"/>
  <c r="H538" i="18"/>
  <c r="M538" i="18" a="1"/>
  <c r="M538" i="18" l="1"/>
  <c r="U538" i="18" s="1"/>
  <c r="V538" i="18" l="1"/>
  <c r="T539" i="18" s="1"/>
  <c r="Q539" i="18" s="1"/>
  <c r="S539" i="18"/>
  <c r="N538" i="18" l="1"/>
  <c r="O538" i="18" s="1"/>
  <c r="K539" i="18"/>
  <c r="P539" i="18"/>
  <c r="R539" i="18" l="1"/>
  <c r="H539" i="18"/>
  <c r="I539" i="18"/>
  <c r="J539" i="18" s="1"/>
  <c r="L539" i="18" s="1"/>
  <c r="M539" i="18" a="1"/>
  <c r="M539" i="18" l="1"/>
  <c r="V539" i="18" s="1"/>
  <c r="T540" i="18" s="1"/>
  <c r="U539" i="18"/>
  <c r="N539" i="18" l="1"/>
  <c r="O539" i="18" s="1"/>
  <c r="S540" i="18"/>
  <c r="Q540" i="18"/>
  <c r="K540" i="18" l="1"/>
  <c r="P540" i="18"/>
  <c r="R540" i="18" l="1"/>
  <c r="I540" i="18"/>
  <c r="J540" i="18" s="1"/>
  <c r="L540" i="18" s="1"/>
  <c r="H540" i="18"/>
  <c r="M540" i="18" a="1"/>
  <c r="M540" i="18" l="1"/>
  <c r="U540" i="18"/>
  <c r="V540" i="18"/>
  <c r="T541" i="18" s="1"/>
  <c r="Q541" i="18" l="1"/>
  <c r="N540" i="18"/>
  <c r="O540" i="18" s="1"/>
  <c r="S541" i="18"/>
  <c r="K541" i="18" l="1"/>
  <c r="P541" i="18"/>
  <c r="I541" i="18" l="1"/>
  <c r="J541" i="18" s="1"/>
  <c r="L541" i="18" s="1"/>
  <c r="H541" i="18"/>
  <c r="R541" i="18"/>
  <c r="M541" i="18" a="1"/>
  <c r="M541" i="18" l="1"/>
  <c r="V541" i="18"/>
  <c r="T542" i="18" s="1"/>
  <c r="U541" i="18"/>
  <c r="N541" i="18" l="1"/>
  <c r="O541" i="18" s="1"/>
  <c r="S542" i="18"/>
  <c r="Q542" i="18"/>
  <c r="K542" i="18" l="1"/>
  <c r="P542" i="18"/>
  <c r="H542" i="18" l="1"/>
  <c r="R542" i="18"/>
  <c r="I542" i="18"/>
  <c r="J542" i="18" s="1"/>
  <c r="L542" i="18" s="1"/>
  <c r="M542" i="18" a="1"/>
  <c r="M542" i="18" l="1"/>
  <c r="V542" i="18"/>
  <c r="T543" i="18" s="1"/>
  <c r="U542" i="18"/>
  <c r="N542" i="18" l="1"/>
  <c r="O542" i="18" s="1"/>
  <c r="S543" i="18"/>
  <c r="Q543" i="18"/>
  <c r="K543" i="18" l="1"/>
  <c r="P543" i="18"/>
  <c r="R543" i="18" l="1"/>
  <c r="H543" i="18"/>
  <c r="I543" i="18"/>
  <c r="J543" i="18" s="1"/>
  <c r="L543" i="18" s="1"/>
  <c r="M543" i="18" a="1"/>
  <c r="M543" i="18" l="1"/>
  <c r="V543" i="18"/>
  <c r="T544" i="18" s="1"/>
  <c r="U543" i="18"/>
  <c r="N543" i="18" l="1"/>
  <c r="O543" i="18" s="1"/>
  <c r="S544" i="18"/>
  <c r="Q544" i="18"/>
  <c r="K544" i="18" l="1"/>
  <c r="P544" i="18"/>
  <c r="R544" i="18" l="1"/>
  <c r="H544" i="18"/>
  <c r="I544" i="18"/>
  <c r="J544" i="18" s="1"/>
  <c r="L544" i="18" s="1"/>
  <c r="M544" i="18" a="1"/>
  <c r="M544" i="18" l="1"/>
  <c r="V544" i="18"/>
  <c r="T545" i="18" s="1"/>
  <c r="U544" i="18"/>
  <c r="N544" i="18" l="1"/>
  <c r="O544" i="18" s="1"/>
  <c r="S545" i="18"/>
  <c r="Q545" i="18"/>
  <c r="K545" i="18" l="1"/>
  <c r="P545" i="18"/>
  <c r="H545" i="18" l="1"/>
  <c r="I545" i="18"/>
  <c r="J545" i="18" s="1"/>
  <c r="L545" i="18" s="1"/>
  <c r="R545" i="18"/>
  <c r="M545" i="18" a="1"/>
  <c r="M545" i="18" l="1"/>
  <c r="U545" i="18"/>
  <c r="V545" i="18"/>
  <c r="T546" i="18" s="1"/>
  <c r="Q546" i="18" l="1"/>
  <c r="N545" i="18"/>
  <c r="O545" i="18" s="1"/>
  <c r="S546" i="18"/>
  <c r="K546" i="18" l="1"/>
  <c r="P546" i="18"/>
  <c r="H546" i="18" l="1"/>
  <c r="R546" i="18"/>
  <c r="I546" i="18"/>
  <c r="J546" i="18" s="1"/>
  <c r="L546" i="18" s="1"/>
  <c r="M546" i="18" a="1"/>
  <c r="M546" i="18" l="1"/>
  <c r="V546" i="18"/>
  <c r="T547" i="18" s="1"/>
  <c r="U546" i="18"/>
  <c r="N546" i="18" l="1"/>
  <c r="O546" i="18" s="1"/>
  <c r="S547" i="18"/>
  <c r="Q547" i="18"/>
  <c r="K547" i="18" l="1"/>
  <c r="P547" i="18"/>
  <c r="R547" i="18" l="1"/>
  <c r="I547" i="18"/>
  <c r="J547" i="18" s="1"/>
  <c r="L547" i="18" s="1"/>
  <c r="H547" i="18"/>
  <c r="M547" i="18" a="1"/>
  <c r="M547" i="18" l="1"/>
  <c r="U547" i="18"/>
  <c r="V547" i="18"/>
  <c r="T548" i="18" s="1"/>
  <c r="Q548" i="18" l="1"/>
  <c r="N547" i="18"/>
  <c r="O547" i="18" s="1"/>
  <c r="S548" i="18"/>
  <c r="K548" i="18" l="1"/>
  <c r="P548" i="18"/>
  <c r="H548" i="18" l="1"/>
  <c r="R548" i="18"/>
  <c r="I548" i="18"/>
  <c r="J548" i="18" s="1"/>
  <c r="L548" i="18" s="1"/>
  <c r="M548" i="18" a="1"/>
  <c r="M548" i="18" l="1"/>
  <c r="U548" i="18"/>
  <c r="V548" i="18"/>
  <c r="T549" i="18" s="1"/>
  <c r="Q549" i="18" l="1"/>
  <c r="N548" i="18"/>
  <c r="O548" i="18" s="1"/>
  <c r="S549" i="18"/>
  <c r="K549" i="18" l="1"/>
  <c r="P549" i="18"/>
  <c r="R549" i="18" l="1"/>
  <c r="I549" i="18"/>
  <c r="J549" i="18" s="1"/>
  <c r="L549" i="18" s="1"/>
  <c r="H549" i="18"/>
  <c r="M549" i="18" a="1"/>
  <c r="M549" i="18" l="1"/>
  <c r="V549" i="18" s="1"/>
  <c r="T550" i="18" s="1"/>
  <c r="U549" i="18"/>
  <c r="Q550" i="18" l="1"/>
  <c r="N549" i="18"/>
  <c r="O549" i="18" s="1"/>
  <c r="S550" i="18"/>
  <c r="K550" i="18" l="1"/>
  <c r="P550" i="18"/>
  <c r="H550" i="18" l="1"/>
  <c r="R550" i="18"/>
  <c r="I550" i="18"/>
  <c r="J550" i="18" s="1"/>
  <c r="L550" i="18" s="1"/>
  <c r="M550" i="18" a="1"/>
  <c r="M550" i="18" l="1"/>
  <c r="V550" i="18" s="1"/>
  <c r="T551" i="18" s="1"/>
  <c r="U550" i="18" l="1"/>
  <c r="N550" i="18" s="1"/>
  <c r="O550" i="18" s="1"/>
  <c r="Q551" i="18"/>
  <c r="S551" i="18" l="1"/>
  <c r="K551" i="18"/>
  <c r="P551" i="18"/>
  <c r="R551" i="18" l="1"/>
  <c r="H551" i="18"/>
  <c r="I551" i="18"/>
  <c r="J551" i="18" s="1"/>
  <c r="L551" i="18" s="1"/>
  <c r="M551" i="18" a="1"/>
  <c r="M551" i="18" l="1"/>
  <c r="V551" i="18" s="1"/>
  <c r="T552" i="18" s="1"/>
  <c r="U551" i="18" l="1"/>
  <c r="N551" i="18" s="1"/>
  <c r="O551" i="18" s="1"/>
  <c r="Q552" i="18"/>
  <c r="S552" i="18" l="1"/>
  <c r="K552" i="18" s="1"/>
  <c r="P552" i="18"/>
  <c r="I552" i="18" l="1"/>
  <c r="J552" i="18" s="1"/>
  <c r="R552" i="18"/>
  <c r="H552" i="18"/>
  <c r="L552" i="18"/>
  <c r="M552" i="18" a="1"/>
  <c r="M552" i="18" l="1"/>
  <c r="V552" i="18"/>
  <c r="T553" i="18" s="1"/>
  <c r="U552" i="18"/>
  <c r="N552" i="18" l="1"/>
  <c r="O552" i="18" s="1"/>
  <c r="S553" i="18"/>
  <c r="Q553" i="18"/>
  <c r="K553" i="18" l="1"/>
  <c r="P553" i="18"/>
  <c r="I553" i="18" l="1"/>
  <c r="J553" i="18" s="1"/>
  <c r="R553" i="18"/>
  <c r="H553" i="18"/>
  <c r="L553" i="18"/>
  <c r="M553" i="18" a="1"/>
  <c r="M553" i="18" l="1"/>
  <c r="V553" i="18"/>
  <c r="T554" i="18" s="1"/>
  <c r="U553" i="18"/>
  <c r="N553" i="18" l="1"/>
  <c r="O553" i="18" s="1"/>
  <c r="S554" i="18"/>
  <c r="Q554" i="18"/>
  <c r="K554" i="18" l="1"/>
  <c r="P554" i="18"/>
  <c r="H554" i="18" l="1"/>
  <c r="I554" i="18"/>
  <c r="J554" i="18" s="1"/>
  <c r="L554" i="18" s="1"/>
  <c r="R554" i="18"/>
  <c r="M554" i="18" a="1"/>
  <c r="M554" i="18" l="1"/>
  <c r="U554" i="18"/>
  <c r="V554" i="18"/>
  <c r="T555" i="18" s="1"/>
  <c r="Q555" i="18" l="1"/>
  <c r="N554" i="18"/>
  <c r="O554" i="18" s="1"/>
  <c r="S555" i="18"/>
  <c r="K555" i="18" l="1"/>
  <c r="P555" i="18"/>
  <c r="R555" i="18" l="1"/>
  <c r="I555" i="18"/>
  <c r="J555" i="18" s="1"/>
  <c r="L555" i="18" s="1"/>
  <c r="H555" i="18"/>
  <c r="M555" i="18" a="1"/>
  <c r="M555" i="18" l="1"/>
  <c r="U555" i="18"/>
  <c r="V555" i="18"/>
  <c r="T556" i="18" s="1"/>
  <c r="Q556" i="18" l="1"/>
  <c r="N555" i="18"/>
  <c r="O555" i="18" s="1"/>
  <c r="S556" i="18"/>
  <c r="K556" i="18" l="1"/>
  <c r="P556" i="18"/>
  <c r="R556" i="18" l="1"/>
  <c r="H556" i="18"/>
  <c r="I556" i="18"/>
  <c r="J556" i="18" s="1"/>
  <c r="L556" i="18" s="1"/>
  <c r="M556" i="18" a="1"/>
  <c r="M556" i="18" l="1"/>
  <c r="U556" i="18"/>
  <c r="V556" i="18"/>
  <c r="T557" i="18" s="1"/>
  <c r="Q557" i="18" l="1"/>
  <c r="N556" i="18"/>
  <c r="O556" i="18" s="1"/>
  <c r="S557" i="18"/>
  <c r="K557" i="18" l="1"/>
  <c r="P557" i="18"/>
  <c r="R557" i="18" l="1"/>
  <c r="I557" i="18"/>
  <c r="J557" i="18" s="1"/>
  <c r="L557" i="18" s="1"/>
  <c r="H557" i="18"/>
  <c r="M557" i="18" a="1"/>
  <c r="M557" i="18" l="1"/>
  <c r="U557" i="18"/>
  <c r="V557" i="18"/>
  <c r="T558" i="18" s="1"/>
  <c r="Q558" i="18" l="1"/>
  <c r="N557" i="18"/>
  <c r="O557" i="18" s="1"/>
  <c r="S558" i="18"/>
  <c r="K558" i="18" l="1"/>
  <c r="P558" i="18"/>
  <c r="H558" i="18" l="1"/>
  <c r="R558" i="18"/>
  <c r="I558" i="18"/>
  <c r="J558" i="18" s="1"/>
  <c r="L558" i="18" s="1"/>
  <c r="M558" i="18" a="1"/>
  <c r="M558" i="18" l="1"/>
  <c r="V558" i="18"/>
  <c r="T559" i="18" s="1"/>
  <c r="U558" i="18"/>
  <c r="N558" i="18" l="1"/>
  <c r="O558" i="18" s="1"/>
  <c r="S559" i="18"/>
  <c r="Q559" i="18"/>
  <c r="K559" i="18" l="1"/>
  <c r="P559" i="18"/>
  <c r="R559" i="18" l="1"/>
  <c r="H559" i="18"/>
  <c r="I559" i="18"/>
  <c r="J559" i="18" s="1"/>
  <c r="L559" i="18" s="1"/>
  <c r="M559" i="18" a="1"/>
  <c r="M559" i="18" l="1"/>
  <c r="V559" i="18"/>
  <c r="T560" i="18" s="1"/>
  <c r="U559" i="18"/>
  <c r="N559" i="18" l="1"/>
  <c r="O559" i="18" s="1"/>
  <c r="S560" i="18"/>
  <c r="Q560" i="18"/>
  <c r="K560" i="18" l="1"/>
  <c r="P560" i="18"/>
  <c r="R560" i="18" l="1"/>
  <c r="H560" i="18"/>
  <c r="I560" i="18"/>
  <c r="J560" i="18" s="1"/>
  <c r="L560" i="18" s="1"/>
  <c r="M560" i="18" a="1"/>
  <c r="M560" i="18" l="1"/>
  <c r="U560" i="18" s="1"/>
  <c r="V560" i="18"/>
  <c r="T561" i="18" s="1"/>
  <c r="Q561" i="18" l="1"/>
  <c r="N560" i="18"/>
  <c r="O560" i="18" s="1"/>
  <c r="S561" i="18"/>
  <c r="K561" i="18" l="1"/>
  <c r="P561" i="18"/>
  <c r="R561" i="18" l="1"/>
  <c r="I561" i="18"/>
  <c r="J561" i="18" s="1"/>
  <c r="L561" i="18" s="1"/>
  <c r="H561" i="18"/>
  <c r="M561" i="18" a="1"/>
  <c r="M561" i="18" l="1"/>
  <c r="U561" i="18"/>
  <c r="V561" i="18"/>
  <c r="T562" i="18" s="1"/>
  <c r="Q562" i="18" l="1"/>
  <c r="N561" i="18"/>
  <c r="O561" i="18" s="1"/>
  <c r="S562" i="18"/>
  <c r="K562" i="18" l="1"/>
  <c r="P562" i="18"/>
  <c r="R562" i="18" l="1"/>
  <c r="H562" i="18"/>
  <c r="I562" i="18"/>
  <c r="J562" i="18" s="1"/>
  <c r="L562" i="18" s="1"/>
  <c r="M562" i="18" a="1"/>
  <c r="M562" i="18" l="1"/>
  <c r="U562" i="18"/>
  <c r="V562" i="18"/>
  <c r="T563" i="18" s="1"/>
  <c r="Q563" i="18" l="1"/>
  <c r="N562" i="18"/>
  <c r="O562" i="18" s="1"/>
  <c r="S563" i="18"/>
  <c r="K563" i="18" l="1"/>
  <c r="P563" i="18"/>
  <c r="R563" i="18" l="1"/>
  <c r="H563" i="18"/>
  <c r="I563" i="18"/>
  <c r="J563" i="18" s="1"/>
  <c r="L563" i="18" s="1"/>
  <c r="M563" i="18" a="1"/>
  <c r="M563" i="18" l="1"/>
  <c r="V563" i="18" s="1"/>
  <c r="T564" i="18" s="1"/>
  <c r="U563" i="18"/>
  <c r="Q564" i="18" l="1"/>
  <c r="N563" i="18"/>
  <c r="O563" i="18" s="1"/>
  <c r="S564" i="18"/>
  <c r="K564" i="18" l="1"/>
  <c r="P564" i="18"/>
  <c r="H564" i="18" l="1"/>
  <c r="R564" i="18"/>
  <c r="I564" i="18"/>
  <c r="J564" i="18" s="1"/>
  <c r="L564" i="18" s="1"/>
  <c r="M564" i="18" a="1"/>
  <c r="M564" i="18" l="1"/>
  <c r="U564" i="18"/>
  <c r="V564" i="18"/>
  <c r="T565" i="18" s="1"/>
  <c r="Q565" i="18" l="1"/>
  <c r="N564" i="18"/>
  <c r="O564" i="18" s="1"/>
  <c r="S565" i="18"/>
  <c r="K565" i="18" l="1"/>
  <c r="P565" i="18"/>
  <c r="I565" i="18" l="1"/>
  <c r="J565" i="18" s="1"/>
  <c r="L565" i="18" s="1"/>
  <c r="R565" i="18"/>
  <c r="H565" i="18"/>
  <c r="M565" i="18" a="1"/>
  <c r="M565" i="18" l="1"/>
  <c r="U565" i="18"/>
  <c r="V565" i="18"/>
  <c r="T566" i="18" s="1"/>
  <c r="Q566" i="18" l="1"/>
  <c r="N565" i="18"/>
  <c r="O565" i="18" s="1"/>
  <c r="S566" i="18"/>
  <c r="K566" i="18" l="1"/>
  <c r="P566" i="18"/>
  <c r="H566" i="18" l="1"/>
  <c r="I566" i="18"/>
  <c r="J566" i="18" s="1"/>
  <c r="L566" i="18" s="1"/>
  <c r="R566" i="18"/>
  <c r="M566" i="18" a="1"/>
  <c r="M566" i="18" l="1"/>
  <c r="V566" i="18"/>
  <c r="T567" i="18" s="1"/>
  <c r="U566" i="18"/>
  <c r="N566" i="18" l="1"/>
  <c r="O566" i="18" s="1"/>
  <c r="S567" i="18"/>
  <c r="Q567" i="18"/>
  <c r="K567" i="18" l="1"/>
  <c r="P567" i="18"/>
  <c r="H567" i="18" l="1"/>
  <c r="I567" i="18"/>
  <c r="J567" i="18" s="1"/>
  <c r="L567" i="18" s="1"/>
  <c r="R567" i="18"/>
  <c r="M567" i="18" a="1"/>
  <c r="M567" i="18" l="1"/>
  <c r="U567" i="18"/>
  <c r="V567" i="18"/>
  <c r="T568" i="18" s="1"/>
  <c r="Q568" i="18" l="1"/>
  <c r="N567" i="18"/>
  <c r="O567" i="18" s="1"/>
  <c r="S568" i="18"/>
  <c r="K568" i="18" l="1"/>
  <c r="P568" i="18"/>
  <c r="R568" i="18" l="1"/>
  <c r="H568" i="18"/>
  <c r="I568" i="18"/>
  <c r="J568" i="18" s="1"/>
  <c r="L568" i="18" s="1"/>
  <c r="M568" i="18" a="1"/>
  <c r="M568" i="18" l="1"/>
  <c r="V568" i="18"/>
  <c r="T569" i="18" s="1"/>
  <c r="U568" i="18"/>
  <c r="N568" i="18" l="1"/>
  <c r="O568" i="18" s="1"/>
  <c r="S569" i="18"/>
  <c r="Q569" i="18"/>
  <c r="K569" i="18" l="1"/>
  <c r="P569" i="18"/>
  <c r="R569" i="18" l="1"/>
  <c r="H569" i="18"/>
  <c r="I569" i="18"/>
  <c r="J569" i="18" s="1"/>
  <c r="L569" i="18" s="1"/>
  <c r="M569" i="18" a="1"/>
  <c r="M569" i="18" l="1"/>
  <c r="V569" i="18"/>
  <c r="T570" i="18" s="1"/>
  <c r="U569" i="18"/>
  <c r="N569" i="18" l="1"/>
  <c r="O569" i="18" s="1"/>
  <c r="S570" i="18"/>
  <c r="Q570" i="18"/>
  <c r="K570" i="18" l="1"/>
  <c r="P570" i="18"/>
  <c r="H570" i="18" l="1"/>
  <c r="I570" i="18"/>
  <c r="J570" i="18" s="1"/>
  <c r="R570" i="18"/>
  <c r="L570" i="18"/>
  <c r="M570" i="18" a="1"/>
  <c r="M570" i="18" l="1"/>
  <c r="U570" i="18"/>
  <c r="V570" i="18"/>
  <c r="T571" i="18" s="1"/>
  <c r="Q571" i="18" l="1"/>
  <c r="N570" i="18"/>
  <c r="O570" i="18" s="1"/>
  <c r="S571" i="18"/>
  <c r="K571" i="18" l="1"/>
  <c r="P571" i="18"/>
  <c r="R571" i="18" l="1"/>
  <c r="I571" i="18"/>
  <c r="J571" i="18" s="1"/>
  <c r="L571" i="18" s="1"/>
  <c r="H571" i="18"/>
  <c r="M571" i="18" a="1"/>
  <c r="M571" i="18" l="1"/>
  <c r="V571" i="18"/>
  <c r="T572" i="18" s="1"/>
  <c r="U571" i="18"/>
  <c r="N571" i="18" l="1"/>
  <c r="O571" i="18" s="1"/>
  <c r="S572" i="18"/>
  <c r="Q572" i="18"/>
  <c r="K572" i="18" l="1"/>
  <c r="P572" i="18"/>
  <c r="R572" i="18" l="1"/>
  <c r="H572" i="18"/>
  <c r="I572" i="18"/>
  <c r="J572" i="18" s="1"/>
  <c r="L572" i="18" s="1"/>
  <c r="M572" i="18" a="1"/>
  <c r="M572" i="18" l="1"/>
  <c r="V572" i="18"/>
  <c r="T573" i="18" s="1"/>
  <c r="U572" i="18"/>
  <c r="N572" i="18" l="1"/>
  <c r="O572" i="18" s="1"/>
  <c r="S573" i="18"/>
  <c r="Q573" i="18"/>
  <c r="K573" i="18" l="1"/>
  <c r="P573" i="18"/>
  <c r="H573" i="18" l="1"/>
  <c r="R573" i="18"/>
  <c r="I573" i="18"/>
  <c r="J573" i="18" s="1"/>
  <c r="L573" i="18" s="1"/>
  <c r="M573" i="18" a="1"/>
  <c r="M573" i="18" l="1"/>
  <c r="U573" i="18"/>
  <c r="V573" i="18"/>
  <c r="T574" i="18" s="1"/>
  <c r="Q574" i="18" l="1"/>
  <c r="N573" i="18"/>
  <c r="O573" i="18" s="1"/>
  <c r="S574" i="18"/>
  <c r="K574" i="18" l="1"/>
  <c r="P574" i="18"/>
  <c r="R574" i="18" l="1"/>
  <c r="I574" i="18"/>
  <c r="J574" i="18" s="1"/>
  <c r="L574" i="18" s="1"/>
  <c r="H574" i="18"/>
  <c r="M574" i="18" a="1"/>
  <c r="M574" i="18" l="1"/>
  <c r="U574" i="18"/>
  <c r="V574" i="18"/>
  <c r="T575" i="18" s="1"/>
  <c r="Q575" i="18" l="1"/>
  <c r="N574" i="18"/>
  <c r="O574" i="18" s="1"/>
  <c r="S575" i="18"/>
  <c r="K575" i="18" l="1"/>
  <c r="P575" i="18"/>
  <c r="R575" i="18" l="1"/>
  <c r="I575" i="18"/>
  <c r="J575" i="18" s="1"/>
  <c r="L575" i="18" s="1"/>
  <c r="H575" i="18"/>
  <c r="M575" i="18" a="1"/>
  <c r="M575" i="18" l="1"/>
  <c r="V575" i="18"/>
  <c r="T576" i="18" s="1"/>
  <c r="U575" i="18"/>
  <c r="N575" i="18" l="1"/>
  <c r="O575" i="18" s="1"/>
  <c r="S576" i="18"/>
  <c r="Q576" i="18"/>
  <c r="K576" i="18" l="1"/>
  <c r="P576" i="18"/>
  <c r="I576" i="18" l="1"/>
  <c r="J576" i="18" s="1"/>
  <c r="H576" i="18"/>
  <c r="R576" i="18"/>
  <c r="L576" i="18"/>
  <c r="M576" i="18" a="1"/>
  <c r="M576" i="18" l="1"/>
  <c r="V576" i="18"/>
  <c r="T577" i="18" s="1"/>
  <c r="U576" i="18"/>
  <c r="N576" i="18" l="1"/>
  <c r="O576" i="18" s="1"/>
  <c r="S577" i="18"/>
  <c r="Q577" i="18"/>
  <c r="K577" i="18" l="1"/>
  <c r="P577" i="18"/>
  <c r="I577" i="18" l="1"/>
  <c r="J577" i="18" s="1"/>
  <c r="H577" i="18"/>
  <c r="R577" i="18"/>
  <c r="L577" i="18"/>
  <c r="M577" i="18" a="1"/>
  <c r="M577" i="18" l="1"/>
  <c r="U577" i="18"/>
  <c r="V577" i="18"/>
  <c r="T578" i="18" s="1"/>
  <c r="Q578" i="18" l="1"/>
  <c r="N577" i="18"/>
  <c r="O577" i="18" s="1"/>
  <c r="S578" i="18"/>
  <c r="K578" i="18" l="1"/>
  <c r="P578" i="18"/>
  <c r="R578" i="18" l="1"/>
  <c r="I578" i="18"/>
  <c r="J578" i="18" s="1"/>
  <c r="H578" i="18"/>
  <c r="L578" i="18"/>
  <c r="M578" i="18" a="1"/>
  <c r="M578" i="18" l="1"/>
  <c r="U578" i="18" s="1"/>
  <c r="V578" i="18"/>
  <c r="T579" i="18" s="1"/>
  <c r="Q579" i="18" l="1"/>
  <c r="N578" i="18"/>
  <c r="O578" i="18" s="1"/>
  <c r="S579" i="18"/>
  <c r="K579" i="18" l="1"/>
  <c r="P579" i="18"/>
  <c r="R579" i="18" l="1"/>
  <c r="H579" i="18"/>
  <c r="I579" i="18"/>
  <c r="J579" i="18" s="1"/>
  <c r="L579" i="18" s="1"/>
  <c r="M579" i="18" a="1"/>
  <c r="M579" i="18" l="1"/>
  <c r="U579" i="18"/>
  <c r="V579" i="18"/>
  <c r="T580" i="18" s="1"/>
  <c r="Q580" i="18" l="1"/>
  <c r="N579" i="18"/>
  <c r="O579" i="18" s="1"/>
  <c r="S580" i="18"/>
  <c r="K580" i="18" l="1"/>
  <c r="P580" i="18"/>
  <c r="H580" i="18" l="1"/>
  <c r="R580" i="18"/>
  <c r="I580" i="18"/>
  <c r="J580" i="18" s="1"/>
  <c r="L580" i="18" s="1"/>
  <c r="M580" i="18" a="1"/>
  <c r="M580" i="18" l="1"/>
  <c r="U580" i="18"/>
  <c r="V580" i="18"/>
  <c r="T581" i="18" s="1"/>
  <c r="Q581" i="18" l="1"/>
  <c r="N580" i="18"/>
  <c r="O580" i="18" s="1"/>
  <c r="S581" i="18"/>
  <c r="K581" i="18" l="1"/>
  <c r="P581" i="18"/>
  <c r="R581" i="18" l="1"/>
  <c r="H581" i="18"/>
  <c r="I581" i="18"/>
  <c r="J581" i="18" s="1"/>
  <c r="L581" i="18" s="1"/>
  <c r="M581" i="18" a="1"/>
  <c r="M581" i="18" l="1"/>
  <c r="V581" i="18"/>
  <c r="T582" i="18" s="1"/>
  <c r="U581" i="18"/>
  <c r="N581" i="18" l="1"/>
  <c r="O581" i="18" s="1"/>
  <c r="S582" i="18"/>
  <c r="Q582" i="18"/>
  <c r="K582" i="18" l="1"/>
  <c r="P582" i="18"/>
  <c r="H582" i="18" l="1"/>
  <c r="R582" i="18"/>
  <c r="I582" i="18"/>
  <c r="J582" i="18" s="1"/>
  <c r="L582" i="18" s="1"/>
  <c r="M582" i="18" a="1"/>
  <c r="M582" i="18" l="1"/>
  <c r="U582" i="18"/>
  <c r="V582" i="18"/>
  <c r="T583" i="18" s="1"/>
  <c r="Q583" i="18" l="1"/>
  <c r="N582" i="18"/>
  <c r="O582" i="18" s="1"/>
  <c r="S583" i="18"/>
  <c r="K583" i="18" l="1"/>
  <c r="P583" i="18"/>
  <c r="H583" i="18" l="1"/>
  <c r="I583" i="18"/>
  <c r="J583" i="18" s="1"/>
  <c r="L583" i="18" s="1"/>
  <c r="R583" i="18"/>
  <c r="M583" i="18" a="1"/>
  <c r="M583" i="18" l="1"/>
  <c r="U583" i="18" s="1"/>
  <c r="V583" i="18"/>
  <c r="T584" i="18" s="1"/>
  <c r="Q584" i="18" l="1"/>
  <c r="N583" i="18"/>
  <c r="O583" i="18" s="1"/>
  <c r="S584" i="18"/>
  <c r="K584" i="18" l="1"/>
  <c r="P584" i="18"/>
  <c r="R584" i="18" l="1"/>
  <c r="I584" i="18"/>
  <c r="J584" i="18" s="1"/>
  <c r="H584" i="18"/>
  <c r="L584" i="18"/>
  <c r="M584" i="18" a="1"/>
  <c r="M584" i="18" l="1"/>
  <c r="U584" i="18"/>
  <c r="V584" i="18"/>
  <c r="T585" i="18" s="1"/>
  <c r="Q585" i="18" l="1"/>
  <c r="N584" i="18"/>
  <c r="O584" i="18" s="1"/>
  <c r="S585" i="18"/>
  <c r="K585" i="18" l="1"/>
  <c r="P585" i="18"/>
  <c r="R585" i="18" l="1"/>
  <c r="H585" i="18"/>
  <c r="I585" i="18"/>
  <c r="J585" i="18" s="1"/>
  <c r="L585" i="18" s="1"/>
  <c r="M585" i="18" a="1"/>
  <c r="M585" i="18" l="1"/>
  <c r="V585" i="18"/>
  <c r="T586" i="18" s="1"/>
  <c r="U585" i="18"/>
  <c r="N585" i="18" l="1"/>
  <c r="O585" i="18" s="1"/>
  <c r="S586" i="18"/>
  <c r="Q586" i="18"/>
  <c r="K586" i="18" l="1"/>
  <c r="P586" i="18"/>
  <c r="I586" i="18" l="1"/>
  <c r="J586" i="18" s="1"/>
  <c r="R586" i="18"/>
  <c r="H586" i="18"/>
  <c r="L586" i="18"/>
  <c r="M586" i="18" a="1"/>
  <c r="M586" i="18" l="1"/>
  <c r="U586" i="18"/>
  <c r="V586" i="18"/>
  <c r="T587" i="18" s="1"/>
  <c r="Q587" i="18" l="1"/>
  <c r="N586" i="18"/>
  <c r="O586" i="18" s="1"/>
  <c r="S587" i="18"/>
  <c r="K587" i="18" l="1"/>
  <c r="P587" i="18"/>
  <c r="R587" i="18" l="1"/>
  <c r="H587" i="18"/>
  <c r="I587" i="18"/>
  <c r="J587" i="18" s="1"/>
  <c r="L587" i="18" s="1"/>
  <c r="M587" i="18" a="1"/>
  <c r="M587" i="18" l="1"/>
  <c r="V587" i="18"/>
  <c r="T588" i="18" s="1"/>
  <c r="U587" i="18"/>
  <c r="N587" i="18" l="1"/>
  <c r="O587" i="18" s="1"/>
  <c r="S588" i="18"/>
  <c r="Q588" i="18"/>
  <c r="K588" i="18" l="1"/>
  <c r="P588" i="18"/>
  <c r="H588" i="18" l="1"/>
  <c r="I588" i="18"/>
  <c r="J588" i="18" s="1"/>
  <c r="L588" i="18" s="1"/>
  <c r="R588" i="18"/>
  <c r="M588" i="18" a="1"/>
  <c r="M588" i="18" l="1"/>
  <c r="V588" i="18" s="1"/>
  <c r="T589" i="18" s="1"/>
  <c r="U588" i="18" l="1"/>
  <c r="N588" i="18" s="1"/>
  <c r="O588" i="18" s="1"/>
  <c r="Q589" i="18"/>
  <c r="S589" i="18" l="1"/>
  <c r="K589" i="18"/>
  <c r="P589" i="18"/>
  <c r="R589" i="18" l="1"/>
  <c r="H589" i="18"/>
  <c r="I589" i="18"/>
  <c r="J589" i="18" s="1"/>
  <c r="L589" i="18" s="1"/>
  <c r="M589" i="18" a="1"/>
  <c r="M589" i="18" l="1"/>
  <c r="U589" i="18" s="1"/>
  <c r="V589" i="18"/>
  <c r="T590" i="18" s="1"/>
  <c r="Q590" i="18" l="1"/>
  <c r="N589" i="18"/>
  <c r="O589" i="18" s="1"/>
  <c r="S590" i="18"/>
  <c r="K590" i="18" l="1"/>
  <c r="P590" i="18"/>
  <c r="H590" i="18" l="1"/>
  <c r="R590" i="18"/>
  <c r="I590" i="18"/>
  <c r="J590" i="18" s="1"/>
  <c r="L590" i="18" s="1"/>
  <c r="M590" i="18" a="1"/>
  <c r="M590" i="18" l="1"/>
  <c r="U590" i="18"/>
  <c r="V590" i="18"/>
  <c r="T591" i="18" s="1"/>
  <c r="Q591" i="18" l="1"/>
  <c r="N590" i="18"/>
  <c r="O590" i="18" s="1"/>
  <c r="S591" i="18"/>
  <c r="K591" i="18" l="1"/>
  <c r="P591" i="18"/>
  <c r="H591" i="18" l="1"/>
  <c r="I591" i="18"/>
  <c r="J591" i="18" s="1"/>
  <c r="L591" i="18" s="1"/>
  <c r="R591" i="18"/>
  <c r="M591" i="18" a="1"/>
  <c r="M591" i="18" l="1"/>
  <c r="V591" i="18"/>
  <c r="T592" i="18" s="1"/>
  <c r="U591" i="18"/>
  <c r="N591" i="18" l="1"/>
  <c r="O591" i="18" s="1"/>
  <c r="S592" i="18"/>
  <c r="Q592" i="18"/>
  <c r="K592" i="18" l="1"/>
  <c r="P592" i="18"/>
  <c r="H592" i="18" l="1"/>
  <c r="I592" i="18"/>
  <c r="J592" i="18" s="1"/>
  <c r="L592" i="18" s="1"/>
  <c r="R592" i="18"/>
  <c r="M592" i="18" a="1"/>
  <c r="M592" i="18" l="1"/>
  <c r="U592" i="18"/>
  <c r="V592" i="18"/>
  <c r="T593" i="18" s="1"/>
  <c r="Q593" i="18" l="1"/>
  <c r="N592" i="18"/>
  <c r="O592" i="18" s="1"/>
  <c r="S593" i="18"/>
  <c r="K593" i="18" l="1"/>
  <c r="P593" i="18"/>
  <c r="R593" i="18" l="1"/>
  <c r="H593" i="18"/>
  <c r="I593" i="18"/>
  <c r="J593" i="18" s="1"/>
  <c r="L593" i="18" s="1"/>
  <c r="M593" i="18" a="1"/>
  <c r="M593" i="18" l="1"/>
  <c r="U593" i="18" s="1"/>
  <c r="V593" i="18" l="1"/>
  <c r="T594" i="18" s="1"/>
  <c r="Q594" i="18" s="1"/>
  <c r="S594" i="18"/>
  <c r="N593" i="18" l="1"/>
  <c r="O593" i="18" s="1"/>
  <c r="K594" i="18"/>
  <c r="P594" i="18"/>
  <c r="H594" i="18" l="1"/>
  <c r="I594" i="18"/>
  <c r="J594" i="18" s="1"/>
  <c r="R594" i="18"/>
  <c r="L594" i="18"/>
  <c r="M594" i="18" a="1"/>
  <c r="M594" i="18" l="1"/>
  <c r="U594" i="18" s="1"/>
  <c r="V594" i="18"/>
  <c r="T595" i="18" s="1"/>
  <c r="Q595" i="18" l="1"/>
  <c r="N594" i="18"/>
  <c r="O594" i="18" s="1"/>
  <c r="S595" i="18"/>
  <c r="K595" i="18" l="1"/>
  <c r="P595" i="18"/>
  <c r="R595" i="18" l="1"/>
  <c r="H595" i="18"/>
  <c r="I595" i="18"/>
  <c r="J595" i="18" s="1"/>
  <c r="L595" i="18" s="1"/>
  <c r="M595" i="18" a="1"/>
  <c r="M595" i="18" l="1"/>
  <c r="U595" i="18"/>
  <c r="V595" i="18"/>
  <c r="T596" i="18" s="1"/>
  <c r="Q596" i="18" l="1"/>
  <c r="N595" i="18"/>
  <c r="O595" i="18" s="1"/>
  <c r="S596" i="18"/>
  <c r="K596" i="18" l="1"/>
  <c r="P596" i="18"/>
  <c r="R596" i="18" l="1"/>
  <c r="H596" i="18"/>
  <c r="I596" i="18"/>
  <c r="J596" i="18" s="1"/>
  <c r="L596" i="18" s="1"/>
  <c r="M596" i="18" a="1"/>
  <c r="M596" i="18" l="1"/>
  <c r="V596" i="18"/>
  <c r="T597" i="18" s="1"/>
  <c r="U596" i="18"/>
  <c r="N596" i="18" l="1"/>
  <c r="O596" i="18" s="1"/>
  <c r="S597" i="18"/>
  <c r="Q597" i="18"/>
  <c r="K597" i="18" l="1"/>
  <c r="P597" i="18"/>
  <c r="R597" i="18" l="1"/>
  <c r="I597" i="18"/>
  <c r="J597" i="18" s="1"/>
  <c r="L597" i="18" s="1"/>
  <c r="H597" i="18"/>
  <c r="M597" i="18" a="1"/>
  <c r="M597" i="18" l="1"/>
  <c r="U597" i="18" s="1"/>
  <c r="V597" i="18" l="1"/>
  <c r="T598" i="18" s="1"/>
  <c r="S598" i="18"/>
  <c r="Q598" i="18"/>
  <c r="N597" i="18" l="1"/>
  <c r="O597" i="18" s="1"/>
  <c r="K598" i="18"/>
  <c r="P598" i="18"/>
  <c r="I598" i="18" l="1"/>
  <c r="J598" i="18" s="1"/>
  <c r="H598" i="18"/>
  <c r="R598" i="18"/>
  <c r="L598" i="18"/>
  <c r="M598" i="18" a="1"/>
  <c r="M598" i="18" l="1"/>
  <c r="U598" i="18"/>
  <c r="V598" i="18"/>
  <c r="T599" i="18" s="1"/>
  <c r="N598" i="18" l="1"/>
  <c r="O598" i="18" s="1"/>
  <c r="S599" i="18"/>
  <c r="Q599" i="18"/>
  <c r="K599" i="18" l="1"/>
  <c r="P599" i="18"/>
  <c r="R599" i="18" l="1"/>
  <c r="I599" i="18"/>
  <c r="J599" i="18" s="1"/>
  <c r="L599" i="18" s="1"/>
  <c r="H599" i="18"/>
  <c r="M599" i="18" a="1"/>
  <c r="M599" i="18" l="1"/>
  <c r="V599" i="18"/>
  <c r="T600" i="18" s="1"/>
  <c r="U599" i="18"/>
  <c r="N599" i="18" l="1"/>
  <c r="O599" i="18" s="1"/>
  <c r="S600" i="18"/>
  <c r="Q600" i="18"/>
  <c r="K600" i="18" l="1"/>
  <c r="P600" i="18"/>
  <c r="I600" i="18" l="1"/>
  <c r="J600" i="18" s="1"/>
  <c r="L600" i="18" s="1"/>
  <c r="H600" i="18"/>
  <c r="R600" i="18"/>
  <c r="M600" i="18" a="1"/>
  <c r="M600" i="18" l="1"/>
  <c r="V600" i="18"/>
  <c r="T601" i="18" s="1"/>
  <c r="U600" i="18"/>
  <c r="N600" i="18" l="1"/>
  <c r="O600" i="18" s="1"/>
  <c r="S601" i="18"/>
  <c r="Q601" i="18"/>
  <c r="K601" i="18" l="1"/>
  <c r="P601" i="18"/>
  <c r="R601" i="18" l="1"/>
  <c r="I601" i="18"/>
  <c r="J601" i="18" s="1"/>
  <c r="L601" i="18" s="1"/>
  <c r="H601" i="18"/>
  <c r="M601" i="18" a="1"/>
  <c r="M601" i="18" l="1"/>
  <c r="V601" i="18"/>
  <c r="T602" i="18" s="1"/>
  <c r="U601" i="18"/>
  <c r="N601" i="18" l="1"/>
  <c r="O601" i="18" s="1"/>
  <c r="S602" i="18"/>
  <c r="Q602" i="18"/>
  <c r="K602" i="18" l="1"/>
  <c r="P602" i="18"/>
  <c r="H602" i="18" l="1"/>
  <c r="I602" i="18"/>
  <c r="J602" i="18" s="1"/>
  <c r="R602" i="18"/>
  <c r="L602" i="18"/>
  <c r="M602" i="18" a="1"/>
  <c r="M602" i="18" l="1"/>
  <c r="U602" i="18"/>
  <c r="V602" i="18"/>
  <c r="T603" i="18" s="1"/>
  <c r="Q603" i="18" l="1"/>
  <c r="N602" i="18"/>
  <c r="O602" i="18" s="1"/>
  <c r="S603" i="18"/>
  <c r="K603" i="18" l="1"/>
  <c r="P603" i="18"/>
  <c r="H603" i="18" l="1"/>
  <c r="I603" i="18"/>
  <c r="J603" i="18" s="1"/>
  <c r="L603" i="18" s="1"/>
  <c r="R603" i="18"/>
  <c r="M603" i="18" a="1"/>
  <c r="M603" i="18" l="1"/>
  <c r="U603" i="18" s="1"/>
  <c r="V603" i="18"/>
  <c r="T604" i="18" s="1"/>
  <c r="Q604" i="18" l="1"/>
  <c r="N603" i="18"/>
  <c r="O603" i="18" s="1"/>
  <c r="S604" i="18"/>
  <c r="K604" i="18" l="1"/>
  <c r="P604" i="18"/>
  <c r="H604" i="18" l="1"/>
  <c r="R604" i="18"/>
  <c r="I604" i="18"/>
  <c r="J604" i="18" s="1"/>
  <c r="L604" i="18"/>
  <c r="M604" i="18" a="1"/>
  <c r="M604" i="18" l="1"/>
  <c r="U604" i="18" s="1"/>
  <c r="V604" i="18" l="1"/>
  <c r="T605" i="18" s="1"/>
  <c r="Q605" i="18" s="1"/>
  <c r="S605" i="18"/>
  <c r="N604" i="18" l="1"/>
  <c r="O604" i="18" s="1"/>
  <c r="K605" i="18"/>
  <c r="P605" i="18"/>
  <c r="I605" i="18" l="1"/>
  <c r="J605" i="18" s="1"/>
  <c r="L605" i="18" s="1"/>
  <c r="H605" i="18"/>
  <c r="R605" i="18"/>
  <c r="M605" i="18" a="1"/>
  <c r="M605" i="18" l="1"/>
  <c r="V605" i="18"/>
  <c r="T606" i="18" s="1"/>
  <c r="U605" i="18"/>
  <c r="N605" i="18" l="1"/>
  <c r="O605" i="18" s="1"/>
  <c r="S606" i="18"/>
  <c r="Q606" i="18"/>
  <c r="K606" i="18" l="1"/>
  <c r="P606" i="18"/>
  <c r="H606" i="18" l="1"/>
  <c r="R606" i="18"/>
  <c r="I606" i="18"/>
  <c r="J606" i="18" s="1"/>
  <c r="L606" i="18" s="1"/>
  <c r="M606" i="18" a="1"/>
  <c r="M606" i="18" l="1"/>
  <c r="V606" i="18" s="1"/>
  <c r="T607" i="18" s="1"/>
  <c r="U606" i="18"/>
  <c r="Q607" i="18" l="1"/>
  <c r="N606" i="18"/>
  <c r="O606" i="18" s="1"/>
  <c r="S607" i="18"/>
  <c r="K607" i="18" l="1"/>
  <c r="P607" i="18"/>
  <c r="R607" i="18" l="1"/>
  <c r="I607" i="18"/>
  <c r="J607" i="18" s="1"/>
  <c r="L607" i="18" s="1"/>
  <c r="H607" i="18"/>
  <c r="M607" i="18" a="1"/>
  <c r="M607" i="18" l="1"/>
  <c r="U607" i="18" s="1"/>
  <c r="V607" i="18"/>
  <c r="T608" i="18" s="1"/>
  <c r="Q608" i="18" l="1"/>
  <c r="N607" i="18"/>
  <c r="O607" i="18" s="1"/>
  <c r="S608" i="18"/>
  <c r="K608" i="18" l="1"/>
  <c r="P608" i="18"/>
  <c r="R608" i="18" l="1"/>
  <c r="H608" i="18"/>
  <c r="I608" i="18"/>
  <c r="J608" i="18" s="1"/>
  <c r="L608" i="18" s="1"/>
  <c r="M608" i="18" a="1"/>
  <c r="M608" i="18" l="1"/>
  <c r="U608" i="18" s="1"/>
  <c r="V608" i="18"/>
  <c r="T609" i="18" s="1"/>
  <c r="Q609" i="18" l="1"/>
  <c r="N608" i="18"/>
  <c r="O608" i="18" s="1"/>
  <c r="S609" i="18"/>
  <c r="K609" i="18" l="1"/>
  <c r="P609" i="18"/>
  <c r="R609" i="18" l="1"/>
  <c r="H609" i="18"/>
  <c r="I609" i="18"/>
  <c r="J609" i="18" s="1"/>
  <c r="L609" i="18" s="1"/>
  <c r="M609" i="18" a="1"/>
  <c r="M609" i="18" l="1"/>
  <c r="U609" i="18"/>
  <c r="V609" i="18"/>
  <c r="T610" i="18" s="1"/>
  <c r="Q610" i="18" s="1"/>
  <c r="N609" i="18" l="1"/>
  <c r="O609" i="18" s="1"/>
  <c r="S610" i="18"/>
  <c r="K610" i="18" l="1"/>
  <c r="P610" i="18"/>
  <c r="I610" i="18" l="1"/>
  <c r="J610" i="18" s="1"/>
  <c r="H610" i="18"/>
  <c r="R610" i="18"/>
  <c r="L610" i="18"/>
  <c r="M610" i="18" a="1"/>
  <c r="M610" i="18" l="1"/>
  <c r="V610" i="18"/>
  <c r="T611" i="18" s="1"/>
  <c r="U610" i="18"/>
  <c r="N610" i="18" l="1"/>
  <c r="O610" i="18" s="1"/>
  <c r="S611" i="18"/>
  <c r="Q611" i="18"/>
  <c r="K611" i="18" l="1"/>
  <c r="P611" i="18"/>
  <c r="I611" i="18" l="1"/>
  <c r="J611" i="18" s="1"/>
  <c r="L611" i="18" s="1"/>
  <c r="R611" i="18"/>
  <c r="H611" i="18"/>
  <c r="M611" i="18" a="1"/>
  <c r="M611" i="18" l="1"/>
  <c r="U611" i="18"/>
  <c r="V611" i="18"/>
  <c r="T612" i="18" s="1"/>
  <c r="Q612" i="18" l="1"/>
  <c r="N611" i="18"/>
  <c r="O611" i="18" s="1"/>
  <c r="S612" i="18"/>
  <c r="K612" i="18" l="1"/>
  <c r="P612" i="18"/>
  <c r="R612" i="18" l="1"/>
  <c r="H612" i="18"/>
  <c r="I612" i="18"/>
  <c r="J612" i="18" s="1"/>
  <c r="L612" i="18" s="1"/>
  <c r="M612" i="18" a="1"/>
  <c r="M612" i="18" l="1"/>
  <c r="V612" i="18" s="1"/>
  <c r="T613" i="18" s="1"/>
  <c r="U612" i="18"/>
  <c r="Q613" i="18" l="1"/>
  <c r="N612" i="18"/>
  <c r="O612" i="18" s="1"/>
  <c r="S613" i="18"/>
  <c r="K613" i="18" l="1"/>
  <c r="P613" i="18"/>
  <c r="R613" i="18" l="1"/>
  <c r="H613" i="18"/>
  <c r="I613" i="18"/>
  <c r="J613" i="18" s="1"/>
  <c r="L613" i="18" s="1"/>
  <c r="M613" i="18" a="1"/>
  <c r="M613" i="18" l="1"/>
  <c r="U613" i="18" s="1"/>
  <c r="V613" i="18"/>
  <c r="T614" i="18" s="1"/>
  <c r="Q614" i="18" l="1"/>
  <c r="N613" i="18"/>
  <c r="O613" i="18" s="1"/>
  <c r="S614" i="18"/>
  <c r="K614" i="18" l="1"/>
  <c r="P614" i="18"/>
  <c r="I614" i="18" l="1"/>
  <c r="J614" i="18" s="1"/>
  <c r="H614" i="18"/>
  <c r="R614" i="18"/>
  <c r="L614" i="18"/>
  <c r="M614" i="18" a="1"/>
  <c r="M614" i="18" l="1"/>
  <c r="U614" i="18" s="1"/>
  <c r="V614" i="18"/>
  <c r="T615" i="18" s="1"/>
  <c r="Q615" i="18" l="1"/>
  <c r="N614" i="18"/>
  <c r="O614" i="18" s="1"/>
  <c r="S615" i="18"/>
  <c r="K615" i="18" l="1"/>
  <c r="P615" i="18"/>
  <c r="R615" i="18" l="1"/>
  <c r="H615" i="18"/>
  <c r="I615" i="18"/>
  <c r="J615" i="18" s="1"/>
  <c r="L615" i="18" s="1"/>
  <c r="M615" i="18" a="1"/>
  <c r="M615" i="18" l="1"/>
  <c r="V615" i="18" s="1"/>
  <c r="T616" i="18" s="1"/>
  <c r="U615" i="18"/>
  <c r="N615" i="18" l="1"/>
  <c r="O615" i="18" s="1"/>
  <c r="S616" i="18"/>
  <c r="Q616" i="18"/>
  <c r="K616" i="18" l="1"/>
  <c r="P616" i="18"/>
  <c r="R616" i="18" l="1"/>
  <c r="H616" i="18"/>
  <c r="I616" i="18"/>
  <c r="J616" i="18" s="1"/>
  <c r="L616" i="18" s="1"/>
  <c r="M616" i="18" a="1"/>
  <c r="M616" i="18" l="1"/>
  <c r="V616" i="18"/>
  <c r="T617" i="18" s="1"/>
  <c r="U616" i="18"/>
  <c r="N616" i="18" l="1"/>
  <c r="O616" i="18" s="1"/>
  <c r="S617" i="18"/>
  <c r="Q617" i="18"/>
  <c r="K617" i="18" l="1"/>
  <c r="P617" i="18"/>
  <c r="I617" i="18" l="1"/>
  <c r="J617" i="18" s="1"/>
  <c r="R617" i="18"/>
  <c r="H617" i="18"/>
  <c r="L617" i="18"/>
  <c r="M617" i="18" a="1"/>
  <c r="M617" i="18" l="1"/>
  <c r="U617" i="18" s="1"/>
  <c r="V617" i="18"/>
  <c r="T618" i="18" s="1"/>
  <c r="Q618" i="18" l="1"/>
  <c r="N617" i="18"/>
  <c r="O617" i="18" s="1"/>
  <c r="S618" i="18"/>
  <c r="K618" i="18" l="1"/>
  <c r="P618" i="18"/>
  <c r="R618" i="18" l="1"/>
  <c r="H618" i="18"/>
  <c r="I618" i="18"/>
  <c r="J618" i="18" s="1"/>
  <c r="L618" i="18" s="1"/>
  <c r="M618" i="18" a="1"/>
  <c r="M618" i="18" l="1"/>
  <c r="U618" i="18"/>
  <c r="V618" i="18"/>
  <c r="T619" i="18" s="1"/>
  <c r="Q619" i="18" l="1"/>
  <c r="N618" i="18"/>
  <c r="O618" i="18" s="1"/>
  <c r="S619" i="18"/>
  <c r="K619" i="18" l="1"/>
  <c r="P619" i="18"/>
  <c r="I619" i="18" l="1"/>
  <c r="J619" i="18" s="1"/>
  <c r="L619" i="18" s="1"/>
  <c r="R619" i="18"/>
  <c r="H619" i="18"/>
  <c r="M619" i="18" a="1"/>
  <c r="M619" i="18" l="1"/>
  <c r="U619" i="18"/>
  <c r="V619" i="18"/>
  <c r="T620" i="18" s="1"/>
  <c r="Q620" i="18" l="1"/>
  <c r="N619" i="18"/>
  <c r="O619" i="18" s="1"/>
  <c r="S620" i="18"/>
  <c r="K620" i="18" l="1"/>
  <c r="P620" i="18"/>
  <c r="H620" i="18" l="1"/>
  <c r="R620" i="18"/>
  <c r="I620" i="18"/>
  <c r="J620" i="18" s="1"/>
  <c r="L620" i="18" s="1"/>
  <c r="M620" i="18" a="1"/>
  <c r="M620" i="18" l="1"/>
  <c r="U620" i="18" s="1"/>
  <c r="V620" i="18" l="1"/>
  <c r="T621" i="18" s="1"/>
  <c r="Q621" i="18" s="1"/>
  <c r="S621" i="18"/>
  <c r="N620" i="18" l="1"/>
  <c r="O620" i="18" s="1"/>
  <c r="K621" i="18"/>
  <c r="P621" i="18"/>
  <c r="H621" i="18" l="1"/>
  <c r="I621" i="18"/>
  <c r="J621" i="18" s="1"/>
  <c r="L621" i="18" s="1"/>
  <c r="R621" i="18"/>
  <c r="M621" i="18" a="1"/>
  <c r="M621" i="18" l="1"/>
  <c r="U621" i="18"/>
  <c r="V621" i="18"/>
  <c r="T622" i="18" s="1"/>
  <c r="Q622" i="18" l="1"/>
  <c r="N621" i="18"/>
  <c r="O621" i="18" s="1"/>
  <c r="S622" i="18"/>
  <c r="K622" i="18" l="1"/>
  <c r="P622" i="18"/>
  <c r="R622" i="18" l="1"/>
  <c r="H622" i="18"/>
  <c r="I622" i="18"/>
  <c r="J622" i="18" s="1"/>
  <c r="L622" i="18" s="1"/>
  <c r="M622" i="18" a="1"/>
  <c r="M622" i="18" l="1"/>
  <c r="V622" i="18" s="1"/>
  <c r="T623" i="18" s="1"/>
  <c r="U622" i="18"/>
  <c r="Q623" i="18" l="1"/>
  <c r="N622" i="18"/>
  <c r="O622" i="18" s="1"/>
  <c r="S623" i="18"/>
  <c r="K623" i="18" l="1"/>
  <c r="P623" i="18"/>
  <c r="H623" i="18" l="1"/>
  <c r="I623" i="18"/>
  <c r="J623" i="18" s="1"/>
  <c r="L623" i="18" s="1"/>
  <c r="R623" i="18"/>
  <c r="M623" i="18" a="1"/>
  <c r="M623" i="18" l="1"/>
  <c r="V623" i="18" s="1"/>
  <c r="T624" i="18" s="1"/>
  <c r="U623" i="18" l="1"/>
  <c r="Q624" i="18"/>
  <c r="N623" i="18"/>
  <c r="O623" i="18" s="1"/>
  <c r="S624" i="18"/>
  <c r="K624" i="18" l="1"/>
  <c r="P624" i="18"/>
  <c r="H624" i="18" l="1"/>
  <c r="I624" i="18"/>
  <c r="J624" i="18" s="1"/>
  <c r="R624" i="18"/>
  <c r="L624" i="18"/>
  <c r="M624" i="18" a="1"/>
  <c r="M624" i="18" l="1"/>
  <c r="U624" i="18" s="1"/>
  <c r="V624" i="18"/>
  <c r="T625" i="18" s="1"/>
  <c r="Q625" i="18" l="1"/>
  <c r="N624" i="18"/>
  <c r="O624" i="18" s="1"/>
  <c r="S625" i="18"/>
  <c r="K625" i="18" l="1"/>
  <c r="P625" i="18"/>
  <c r="H625" i="18" l="1"/>
  <c r="I625" i="18"/>
  <c r="J625" i="18" s="1"/>
  <c r="L625" i="18" s="1"/>
  <c r="R625" i="18"/>
  <c r="M625" i="18" a="1"/>
  <c r="M625" i="18" l="1"/>
  <c r="U625" i="18" s="1"/>
  <c r="V625" i="18" l="1"/>
  <c r="T626" i="18" s="1"/>
  <c r="Q626" i="18" s="1"/>
  <c r="N625" i="18"/>
  <c r="O625" i="18" s="1"/>
  <c r="S626" i="18"/>
  <c r="K626" i="18" l="1"/>
  <c r="P626" i="18"/>
  <c r="I626" i="18" l="1"/>
  <c r="J626" i="18" s="1"/>
  <c r="L626" i="18" s="1"/>
  <c r="H626" i="18"/>
  <c r="R626" i="18"/>
  <c r="M626" i="18" a="1"/>
  <c r="M626" i="18" l="1"/>
  <c r="V626" i="18" s="1"/>
  <c r="T627" i="18" s="1"/>
  <c r="U626" i="18"/>
  <c r="N626" i="18" l="1"/>
  <c r="O626" i="18" s="1"/>
  <c r="S627" i="18"/>
  <c r="Q627" i="18"/>
  <c r="K627" i="18" l="1"/>
  <c r="P627" i="18"/>
  <c r="H627" i="18" l="1"/>
  <c r="I627" i="18"/>
  <c r="J627" i="18" s="1"/>
  <c r="L627" i="18" s="1"/>
  <c r="R627" i="18"/>
  <c r="M627" i="18" a="1"/>
  <c r="M627" i="18" l="1"/>
  <c r="U627" i="18"/>
  <c r="V627" i="18"/>
  <c r="T628" i="18" s="1"/>
  <c r="Q628" i="18" l="1"/>
  <c r="N627" i="18"/>
  <c r="O627" i="18" s="1"/>
  <c r="S628" i="18"/>
  <c r="K628" i="18" l="1"/>
  <c r="P628" i="18"/>
  <c r="H628" i="18" l="1"/>
  <c r="I628" i="18"/>
  <c r="J628" i="18" s="1"/>
  <c r="L628" i="18" s="1"/>
  <c r="R628" i="18"/>
  <c r="M628" i="18" a="1"/>
  <c r="M628" i="18" l="1"/>
  <c r="V628" i="18"/>
  <c r="T629" i="18" s="1"/>
  <c r="U628" i="18"/>
  <c r="N628" i="18" l="1"/>
  <c r="O628" i="18" s="1"/>
  <c r="S629" i="18"/>
  <c r="Q629" i="18"/>
  <c r="K629" i="18" l="1"/>
  <c r="P629" i="18"/>
  <c r="R629" i="18" l="1"/>
  <c r="I629" i="18"/>
  <c r="J629" i="18" s="1"/>
  <c r="L629" i="18" s="1"/>
  <c r="H629" i="18"/>
  <c r="M629" i="18" a="1"/>
  <c r="M629" i="18" l="1"/>
  <c r="V629" i="18"/>
  <c r="T630" i="18" s="1"/>
  <c r="U629" i="18"/>
  <c r="N629" i="18" l="1"/>
  <c r="O629" i="18" s="1"/>
  <c r="S630" i="18"/>
  <c r="Q630" i="18"/>
  <c r="K630" i="18" l="1"/>
  <c r="P630" i="18"/>
  <c r="H630" i="18" l="1"/>
  <c r="I630" i="18"/>
  <c r="J630" i="18" s="1"/>
  <c r="L630" i="18" s="1"/>
  <c r="R630" i="18"/>
  <c r="M630" i="18" a="1"/>
  <c r="M630" i="18" l="1"/>
  <c r="U630" i="18"/>
  <c r="V630" i="18"/>
  <c r="T631" i="18" s="1"/>
  <c r="Q631" i="18" l="1"/>
  <c r="N630" i="18"/>
  <c r="O630" i="18" s="1"/>
  <c r="S631" i="18"/>
  <c r="K631" i="18" l="1"/>
  <c r="P631" i="18"/>
  <c r="I631" i="18" l="1"/>
  <c r="J631" i="18" s="1"/>
  <c r="L631" i="18" s="1"/>
  <c r="R631" i="18"/>
  <c r="H631" i="18"/>
  <c r="M631" i="18" a="1"/>
  <c r="M631" i="18" l="1"/>
  <c r="V631" i="18"/>
  <c r="T632" i="18" s="1"/>
  <c r="U631" i="18"/>
  <c r="N631" i="18" l="1"/>
  <c r="O631" i="18" s="1"/>
  <c r="S632" i="18"/>
  <c r="Q632" i="18"/>
  <c r="K632" i="18" l="1"/>
  <c r="P632" i="18"/>
  <c r="I632" i="18" l="1"/>
  <c r="J632" i="18" s="1"/>
  <c r="L632" i="18" s="1"/>
  <c r="R632" i="18"/>
  <c r="H632" i="18"/>
  <c r="M632" i="18" a="1"/>
  <c r="M632" i="18" l="1"/>
  <c r="U632" i="18"/>
  <c r="V632" i="18"/>
  <c r="T633" i="18" s="1"/>
  <c r="Q633" i="18" l="1"/>
  <c r="N632" i="18"/>
  <c r="O632" i="18" s="1"/>
  <c r="S633" i="18"/>
  <c r="K633" i="18" l="1"/>
  <c r="P633" i="18"/>
  <c r="H633" i="18" l="1"/>
  <c r="I633" i="18"/>
  <c r="J633" i="18" s="1"/>
  <c r="L633" i="18" s="1"/>
  <c r="R633" i="18"/>
  <c r="M633" i="18" a="1"/>
  <c r="M633" i="18" l="1"/>
  <c r="U633" i="18"/>
  <c r="V633" i="18"/>
  <c r="T634" i="18" s="1"/>
  <c r="Q634" i="18" l="1"/>
  <c r="N633" i="18"/>
  <c r="O633" i="18" s="1"/>
  <c r="S634" i="18"/>
  <c r="K634" i="18" l="1"/>
  <c r="P634" i="18"/>
  <c r="R634" i="18" l="1"/>
  <c r="H634" i="18"/>
  <c r="I634" i="18"/>
  <c r="J634" i="18" s="1"/>
  <c r="L634" i="18" s="1"/>
  <c r="M634" i="18" a="1"/>
  <c r="M634" i="18" l="1"/>
  <c r="U634" i="18"/>
  <c r="V634" i="18"/>
  <c r="T635" i="18" s="1"/>
  <c r="Q635" i="18" l="1"/>
  <c r="N634" i="18"/>
  <c r="O634" i="18" s="1"/>
  <c r="S635" i="18"/>
  <c r="K635" i="18" l="1"/>
  <c r="P635" i="18"/>
  <c r="H635" i="18" l="1"/>
  <c r="I635" i="18"/>
  <c r="J635" i="18" s="1"/>
  <c r="L635" i="18" s="1"/>
  <c r="R635" i="18"/>
  <c r="M635" i="18" a="1"/>
  <c r="M635" i="18" l="1"/>
  <c r="V635" i="18"/>
  <c r="T636" i="18" s="1"/>
  <c r="U635" i="18"/>
  <c r="N635" i="18" l="1"/>
  <c r="O635" i="18" s="1"/>
  <c r="S636" i="18"/>
  <c r="Q636" i="18"/>
  <c r="K636" i="18" l="1"/>
  <c r="P636" i="18"/>
  <c r="R636" i="18" l="1"/>
  <c r="I636" i="18"/>
  <c r="J636" i="18" s="1"/>
  <c r="L636" i="18" s="1"/>
  <c r="H636" i="18"/>
  <c r="M636" i="18" a="1"/>
  <c r="M636" i="18" l="1"/>
  <c r="V636" i="18" s="1"/>
  <c r="T637" i="18" s="1"/>
  <c r="U636" i="18"/>
  <c r="Q637" i="18" l="1"/>
  <c r="N636" i="18"/>
  <c r="O636" i="18" s="1"/>
  <c r="S637" i="18"/>
  <c r="K637" i="18" l="1"/>
  <c r="P637" i="18"/>
  <c r="R637" i="18" l="1"/>
  <c r="I637" i="18"/>
  <c r="J637" i="18" s="1"/>
  <c r="L637" i="18" s="1"/>
  <c r="H637" i="18"/>
  <c r="M637" i="18" a="1"/>
  <c r="M637" i="18" l="1"/>
  <c r="V637" i="18" s="1"/>
  <c r="T638" i="18" s="1"/>
  <c r="U637" i="18"/>
  <c r="Q638" i="18" l="1"/>
  <c r="N637" i="18"/>
  <c r="O637" i="18" s="1"/>
  <c r="S638" i="18"/>
  <c r="K638" i="18" l="1"/>
  <c r="P638" i="18"/>
  <c r="I638" i="18" l="1"/>
  <c r="J638" i="18" s="1"/>
  <c r="R638" i="18"/>
  <c r="H638" i="18"/>
  <c r="L638" i="18"/>
  <c r="M638" i="18" a="1"/>
  <c r="M638" i="18" l="1"/>
  <c r="U638" i="18"/>
  <c r="V638" i="18"/>
  <c r="T639" i="18" s="1"/>
  <c r="Q639" i="18" l="1"/>
  <c r="N638" i="18"/>
  <c r="O638" i="18" s="1"/>
  <c r="S639" i="18"/>
  <c r="K639" i="18" l="1"/>
  <c r="P639" i="18"/>
  <c r="R639" i="18" l="1"/>
  <c r="H639" i="18"/>
  <c r="I639" i="18"/>
  <c r="J639" i="18" s="1"/>
  <c r="L639" i="18" s="1"/>
  <c r="M639" i="18" a="1"/>
  <c r="M639" i="18" l="1"/>
  <c r="V639" i="18"/>
  <c r="T640" i="18" s="1"/>
  <c r="U639" i="18"/>
  <c r="N639" i="18" l="1"/>
  <c r="O639" i="18" s="1"/>
  <c r="S640" i="18"/>
  <c r="Q640" i="18"/>
  <c r="K640" i="18" l="1"/>
  <c r="P640" i="18"/>
  <c r="H640" i="18" l="1"/>
  <c r="R640" i="18"/>
  <c r="I640" i="18"/>
  <c r="J640" i="18" s="1"/>
  <c r="L640" i="18" s="1"/>
  <c r="M640" i="18" a="1"/>
  <c r="M640" i="18" l="1"/>
  <c r="V640" i="18" s="1"/>
  <c r="T641" i="18" s="1"/>
  <c r="U640" i="18" l="1"/>
  <c r="N640" i="18" s="1"/>
  <c r="O640" i="18" s="1"/>
  <c r="S641" i="18"/>
  <c r="Q641" i="18"/>
  <c r="K641" i="18" l="1"/>
  <c r="P641" i="18"/>
  <c r="R641" i="18" l="1"/>
  <c r="I641" i="18"/>
  <c r="J641" i="18" s="1"/>
  <c r="H641" i="18"/>
  <c r="L641" i="18"/>
  <c r="M641" i="18" a="1"/>
  <c r="M641" i="18" l="1"/>
  <c r="U641" i="18"/>
  <c r="V641" i="18"/>
  <c r="T642" i="18" s="1"/>
  <c r="Q642" i="18" l="1"/>
  <c r="N641" i="18"/>
  <c r="O641" i="18" s="1"/>
  <c r="S642" i="18"/>
  <c r="K642" i="18" l="1"/>
  <c r="P642" i="18"/>
  <c r="R642" i="18" l="1"/>
  <c r="H642" i="18"/>
  <c r="I642" i="18"/>
  <c r="J642" i="18" s="1"/>
  <c r="L642" i="18" s="1"/>
  <c r="M642" i="18" a="1"/>
  <c r="M642" i="18" l="1"/>
  <c r="V642" i="18"/>
  <c r="T643" i="18" s="1"/>
  <c r="U642" i="18"/>
  <c r="N642" i="18" l="1"/>
  <c r="O642" i="18" s="1"/>
  <c r="S643" i="18"/>
  <c r="Q643" i="18"/>
  <c r="K643" i="18" l="1"/>
  <c r="P643" i="18"/>
  <c r="I643" i="18" l="1"/>
  <c r="J643" i="18" s="1"/>
  <c r="L643" i="18" s="1"/>
  <c r="R643" i="18"/>
  <c r="H643" i="18"/>
  <c r="M643" i="18" a="1"/>
  <c r="M643" i="18" l="1"/>
  <c r="U643" i="18" s="1"/>
  <c r="V643" i="18" l="1"/>
  <c r="T644" i="18" s="1"/>
  <c r="Q644" i="18" s="1"/>
  <c r="S644" i="18"/>
  <c r="N643" i="18" l="1"/>
  <c r="O643" i="18" s="1"/>
  <c r="K644" i="18"/>
  <c r="P644" i="18"/>
  <c r="R644" i="18" l="1"/>
  <c r="H644" i="18"/>
  <c r="I644" i="18"/>
  <c r="J644" i="18" s="1"/>
  <c r="L644" i="18" s="1"/>
  <c r="M644" i="18" a="1"/>
  <c r="M644" i="18" l="1"/>
  <c r="V644" i="18"/>
  <c r="T645" i="18" s="1"/>
  <c r="U644" i="18"/>
  <c r="N644" i="18" l="1"/>
  <c r="O644" i="18" s="1"/>
  <c r="S645" i="18"/>
  <c r="Q645" i="18"/>
  <c r="K645" i="18" l="1"/>
  <c r="P645" i="18"/>
  <c r="I645" i="18" l="1"/>
  <c r="J645" i="18" s="1"/>
  <c r="H645" i="18"/>
  <c r="R645" i="18"/>
  <c r="L645" i="18"/>
  <c r="M645" i="18" a="1"/>
  <c r="M645" i="18" l="1"/>
  <c r="U645" i="18"/>
  <c r="V645" i="18"/>
  <c r="T646" i="18" s="1"/>
  <c r="Q646" i="18" l="1"/>
  <c r="N645" i="18"/>
  <c r="O645" i="18" s="1"/>
  <c r="S646" i="18"/>
  <c r="K646" i="18" l="1"/>
  <c r="P646" i="18"/>
  <c r="H646" i="18" l="1"/>
  <c r="I646" i="18"/>
  <c r="J646" i="18" s="1"/>
  <c r="L646" i="18" s="1"/>
  <c r="R646" i="18"/>
  <c r="M646" i="18" a="1"/>
  <c r="M646" i="18" l="1"/>
  <c r="U646" i="18" s="1"/>
  <c r="V646" i="18"/>
  <c r="T647" i="18" s="1"/>
  <c r="Q647" i="18" l="1"/>
  <c r="N646" i="18"/>
  <c r="O646" i="18" s="1"/>
  <c r="S647" i="18"/>
  <c r="K647" i="18" l="1"/>
  <c r="P647" i="18"/>
  <c r="I647" i="18" l="1"/>
  <c r="J647" i="18" s="1"/>
  <c r="H647" i="18"/>
  <c r="R647" i="18"/>
  <c r="L647" i="18"/>
  <c r="M647" i="18" a="1"/>
  <c r="M647" i="18" l="1"/>
  <c r="U647" i="18"/>
  <c r="V647" i="18"/>
  <c r="T648" i="18" s="1"/>
  <c r="Q648" i="18" l="1"/>
  <c r="N647" i="18"/>
  <c r="O647" i="18" s="1"/>
  <c r="S648" i="18"/>
  <c r="K648" i="18" l="1"/>
  <c r="P648" i="18"/>
  <c r="R648" i="18" l="1"/>
  <c r="I648" i="18"/>
  <c r="J648" i="18" s="1"/>
  <c r="L648" i="18" s="1"/>
  <c r="H648" i="18"/>
  <c r="M648" i="18" a="1"/>
  <c r="M648" i="18" l="1"/>
  <c r="U648" i="18"/>
  <c r="V648" i="18"/>
  <c r="T649" i="18" s="1"/>
  <c r="Q649" i="18" l="1"/>
  <c r="N648" i="18"/>
  <c r="O648" i="18" s="1"/>
  <c r="S649" i="18"/>
  <c r="K649" i="18" l="1"/>
  <c r="P649" i="18"/>
  <c r="R649" i="18" l="1"/>
  <c r="H649" i="18"/>
  <c r="I649" i="18"/>
  <c r="J649" i="18" s="1"/>
  <c r="L649" i="18" s="1"/>
  <c r="M649" i="18" a="1"/>
  <c r="M649" i="18" l="1"/>
  <c r="V649" i="18"/>
  <c r="T650" i="18" s="1"/>
  <c r="U649" i="18"/>
  <c r="N649" i="18" l="1"/>
  <c r="O649" i="18" s="1"/>
  <c r="S650" i="18"/>
  <c r="Q650" i="18"/>
  <c r="K650" i="18" l="1"/>
  <c r="P650" i="18"/>
  <c r="I650" i="18" l="1"/>
  <c r="J650" i="18" s="1"/>
  <c r="H650" i="18"/>
  <c r="R650" i="18"/>
  <c r="L650" i="18"/>
  <c r="M650" i="18" a="1"/>
  <c r="M650" i="18" l="1"/>
  <c r="V650" i="18"/>
  <c r="T651" i="18" s="1"/>
  <c r="U650" i="18"/>
  <c r="N650" i="18" l="1"/>
  <c r="O650" i="18" s="1"/>
  <c r="S651" i="18"/>
  <c r="Q651" i="18"/>
  <c r="K651" i="18" l="1"/>
  <c r="P651" i="18"/>
  <c r="I651" i="18" l="1"/>
  <c r="J651" i="18" s="1"/>
  <c r="H651" i="18"/>
  <c r="R651" i="18"/>
  <c r="L651" i="18"/>
  <c r="M651" i="18" a="1"/>
  <c r="M651" i="18" l="1"/>
  <c r="U651" i="18"/>
  <c r="V651" i="18"/>
  <c r="T652" i="18" s="1"/>
  <c r="Q652" i="18" l="1"/>
  <c r="N651" i="18"/>
  <c r="O651" i="18" s="1"/>
  <c r="S652" i="18"/>
  <c r="K652" i="18" l="1"/>
  <c r="P652" i="18"/>
  <c r="R652" i="18" l="1"/>
  <c r="H652" i="18"/>
  <c r="I652" i="18"/>
  <c r="J652" i="18" s="1"/>
  <c r="L652" i="18" s="1"/>
  <c r="M652" i="18" a="1"/>
  <c r="M652" i="18" l="1"/>
  <c r="U652" i="18"/>
  <c r="V652" i="18"/>
  <c r="T653" i="18" s="1"/>
  <c r="Q653" i="18" l="1"/>
  <c r="N652" i="18"/>
  <c r="O652" i="18" s="1"/>
  <c r="S653" i="18"/>
  <c r="K653" i="18" l="1"/>
  <c r="P653" i="18"/>
  <c r="I653" i="18" l="1"/>
  <c r="J653" i="18" s="1"/>
  <c r="L653" i="18" s="1"/>
  <c r="R653" i="18"/>
  <c r="H653" i="18"/>
  <c r="M653" i="18" a="1"/>
  <c r="M653" i="18" l="1"/>
  <c r="U653" i="18"/>
  <c r="V653" i="18"/>
  <c r="T654" i="18" s="1"/>
  <c r="Q654" i="18" l="1"/>
  <c r="N653" i="18"/>
  <c r="O653" i="18" s="1"/>
  <c r="S654" i="18"/>
  <c r="K654" i="18" l="1"/>
  <c r="P654" i="18"/>
  <c r="R654" i="18" l="1"/>
  <c r="H654" i="18"/>
  <c r="I654" i="18"/>
  <c r="J654" i="18" s="1"/>
  <c r="L654" i="18" s="1"/>
  <c r="M654" i="18" a="1"/>
  <c r="M654" i="18" l="1"/>
  <c r="U654" i="18"/>
  <c r="V654" i="18"/>
  <c r="T655" i="18" s="1"/>
  <c r="Q655" i="18" l="1"/>
  <c r="N654" i="18"/>
  <c r="O654" i="18" s="1"/>
  <c r="S655" i="18"/>
  <c r="K655" i="18" l="1"/>
  <c r="P655" i="18"/>
  <c r="I655" i="18" l="1"/>
  <c r="J655" i="18" s="1"/>
  <c r="L655" i="18" s="1"/>
  <c r="R655" i="18"/>
  <c r="H655" i="18"/>
  <c r="M655" i="18" a="1"/>
  <c r="M655" i="18" l="1"/>
  <c r="V655" i="18" s="1"/>
  <c r="T656" i="18" s="1"/>
  <c r="U655" i="18"/>
  <c r="N655" i="18" l="1"/>
  <c r="O655" i="18" s="1"/>
  <c r="S656" i="18"/>
  <c r="Q656" i="18"/>
  <c r="K656" i="18" l="1"/>
  <c r="P656" i="18"/>
  <c r="H656" i="18" l="1"/>
  <c r="R656" i="18"/>
  <c r="I656" i="18"/>
  <c r="J656" i="18" s="1"/>
  <c r="L656" i="18" s="1"/>
  <c r="M656" i="18" a="1"/>
  <c r="M656" i="18" l="1"/>
  <c r="U656" i="18"/>
  <c r="V656" i="18"/>
  <c r="T657" i="18" s="1"/>
  <c r="Q657" i="18" l="1"/>
  <c r="N656" i="18"/>
  <c r="O656" i="18" s="1"/>
  <c r="S657" i="18"/>
  <c r="K657" i="18" l="1"/>
  <c r="P657" i="18"/>
  <c r="I657" i="18" l="1"/>
  <c r="J657" i="18" s="1"/>
  <c r="L657" i="18" s="1"/>
  <c r="R657" i="18"/>
  <c r="H657" i="18"/>
  <c r="M657" i="18" a="1"/>
  <c r="M657" i="18" l="1"/>
  <c r="U657" i="18" s="1"/>
  <c r="V657" i="18"/>
  <c r="T658" i="18" s="1"/>
  <c r="Q658" i="18" l="1"/>
  <c r="N657" i="18"/>
  <c r="O657" i="18" s="1"/>
  <c r="S658" i="18"/>
  <c r="K658" i="18" l="1"/>
  <c r="P658" i="18"/>
  <c r="I658" i="18" l="1"/>
  <c r="J658" i="18" s="1"/>
  <c r="L658" i="18" s="1"/>
  <c r="R658" i="18"/>
  <c r="H658" i="18"/>
  <c r="M658" i="18" a="1"/>
  <c r="M658" i="18" l="1"/>
  <c r="U658" i="18"/>
  <c r="V658" i="18"/>
  <c r="T659" i="18" s="1"/>
  <c r="Q659" i="18" l="1"/>
  <c r="N658" i="18"/>
  <c r="O658" i="18" s="1"/>
  <c r="S659" i="18"/>
  <c r="K659" i="18" l="1"/>
  <c r="P659" i="18"/>
  <c r="H659" i="18" l="1"/>
  <c r="I659" i="18"/>
  <c r="J659" i="18" s="1"/>
  <c r="L659" i="18" s="1"/>
  <c r="R659" i="18"/>
  <c r="M659" i="18" a="1"/>
  <c r="M659" i="18" l="1"/>
  <c r="U659" i="18" s="1"/>
  <c r="V659" i="18"/>
  <c r="T660" i="18" s="1"/>
  <c r="Q660" i="18" l="1"/>
  <c r="N659" i="18"/>
  <c r="O659" i="18" s="1"/>
  <c r="S660" i="18"/>
  <c r="K660" i="18" l="1"/>
  <c r="P660" i="18"/>
  <c r="I660" i="18" l="1"/>
  <c r="J660" i="18" s="1"/>
  <c r="L660" i="18" s="1"/>
  <c r="R660" i="18"/>
  <c r="H660" i="18"/>
  <c r="M660" i="18" a="1"/>
  <c r="M660" i="18" l="1"/>
  <c r="V660" i="18"/>
  <c r="T661" i="18" s="1"/>
  <c r="U660" i="18"/>
  <c r="N660" i="18" l="1"/>
  <c r="O660" i="18" s="1"/>
  <c r="S661" i="18"/>
  <c r="Q661" i="18"/>
  <c r="K661" i="18" l="1"/>
  <c r="P661" i="18"/>
  <c r="I661" i="18" l="1"/>
  <c r="J661" i="18" s="1"/>
  <c r="L661" i="18" s="1"/>
  <c r="R661" i="18"/>
  <c r="H661" i="18"/>
  <c r="M661" i="18" a="1"/>
  <c r="M661" i="18" l="1"/>
  <c r="V661" i="18"/>
  <c r="T662" i="18" s="1"/>
  <c r="U661" i="18"/>
  <c r="Q662" i="18" l="1"/>
  <c r="N661" i="18"/>
  <c r="O661" i="18" s="1"/>
  <c r="S662" i="18"/>
  <c r="K662" i="18" l="1"/>
  <c r="P662" i="18"/>
  <c r="I662" i="18" l="1"/>
  <c r="J662" i="18" s="1"/>
  <c r="R662" i="18"/>
  <c r="H662" i="18"/>
  <c r="L662" i="18"/>
  <c r="M662" i="18" a="1"/>
  <c r="M662" i="18" l="1"/>
  <c r="U662" i="18" s="1"/>
  <c r="V662" i="18"/>
  <c r="T663" i="18" s="1"/>
  <c r="N662" i="18" l="1"/>
  <c r="O662" i="18" s="1"/>
  <c r="S663" i="18"/>
  <c r="Q663" i="18"/>
  <c r="K663" i="18" l="1"/>
  <c r="P663" i="18"/>
  <c r="H663" i="18" l="1"/>
  <c r="R663" i="18"/>
  <c r="I663" i="18"/>
  <c r="J663" i="18" s="1"/>
  <c r="L663" i="18" s="1"/>
  <c r="M663" i="18" a="1"/>
  <c r="M663" i="18" l="1"/>
  <c r="U663" i="18" s="1"/>
  <c r="V663" i="18" l="1"/>
  <c r="T664" i="18" s="1"/>
  <c r="Q664" i="18" s="1"/>
  <c r="S664" i="18"/>
  <c r="N663" i="18" l="1"/>
  <c r="O663" i="18" s="1"/>
  <c r="K664" i="18"/>
  <c r="P664" i="18"/>
  <c r="H664" i="18" l="1"/>
  <c r="R664" i="18"/>
  <c r="I664" i="18"/>
  <c r="J664" i="18" s="1"/>
  <c r="L664" i="18" s="1"/>
  <c r="M664" i="18" a="1"/>
  <c r="M664" i="18" l="1"/>
  <c r="V664" i="18"/>
  <c r="T665" i="18" s="1"/>
  <c r="U664" i="18"/>
  <c r="N664" i="18" l="1"/>
  <c r="O664" i="18" s="1"/>
  <c r="S665" i="18"/>
  <c r="Q665" i="18"/>
  <c r="K665" i="18" l="1"/>
  <c r="P665" i="18"/>
  <c r="H665" i="18" l="1"/>
  <c r="R665" i="18"/>
  <c r="I665" i="18"/>
  <c r="J665" i="18" s="1"/>
  <c r="L665" i="18" s="1"/>
  <c r="M665" i="18" a="1"/>
  <c r="M665" i="18" l="1"/>
  <c r="U665" i="18"/>
  <c r="V665" i="18"/>
  <c r="T666" i="18" s="1"/>
  <c r="Q666" i="18" l="1"/>
  <c r="N665" i="18"/>
  <c r="O665" i="18" s="1"/>
  <c r="S666" i="18"/>
  <c r="K666" i="18" l="1"/>
  <c r="P666" i="18"/>
  <c r="R666" i="18" l="1"/>
  <c r="H666" i="18"/>
  <c r="I666" i="18"/>
  <c r="J666" i="18" s="1"/>
  <c r="L666" i="18" s="1"/>
  <c r="M666" i="18" a="1"/>
  <c r="M666" i="18" l="1"/>
  <c r="V666" i="18" s="1"/>
  <c r="T667" i="18" s="1"/>
  <c r="Q667" i="18" l="1"/>
  <c r="U666" i="18"/>
  <c r="N666" i="18" l="1"/>
  <c r="O666" i="18" s="1"/>
  <c r="S667" i="18"/>
  <c r="K667" i="18" l="1"/>
  <c r="P667" i="18"/>
  <c r="H667" i="18" l="1"/>
  <c r="R667" i="18"/>
  <c r="I667" i="18"/>
  <c r="J667" i="18" s="1"/>
  <c r="L667" i="18" s="1"/>
  <c r="M667" i="18" a="1"/>
  <c r="M667" i="18" l="1"/>
  <c r="V667" i="18"/>
  <c r="T668" i="18" s="1"/>
  <c r="U667" i="18"/>
  <c r="N667" i="18" l="1"/>
  <c r="O667" i="18" s="1"/>
  <c r="S668" i="18"/>
  <c r="Q668" i="18"/>
  <c r="K668" i="18" l="1"/>
  <c r="P668" i="18"/>
  <c r="R668" i="18" l="1"/>
  <c r="H668" i="18"/>
  <c r="I668" i="18"/>
  <c r="J668" i="18" s="1"/>
  <c r="L668" i="18" s="1"/>
  <c r="M668" i="18" a="1"/>
  <c r="M668" i="18" l="1"/>
  <c r="U668" i="18"/>
  <c r="V668" i="18"/>
  <c r="T669" i="18" s="1"/>
  <c r="Q669" i="18" l="1"/>
  <c r="N668" i="18"/>
  <c r="O668" i="18" s="1"/>
  <c r="S669" i="18"/>
  <c r="K669" i="18" l="1"/>
  <c r="P669" i="18"/>
  <c r="R669" i="18" l="1"/>
  <c r="I669" i="18"/>
  <c r="J669" i="18" s="1"/>
  <c r="L669" i="18" s="1"/>
  <c r="H669" i="18"/>
  <c r="M669" i="18" a="1"/>
  <c r="M669" i="18" l="1"/>
  <c r="U669" i="18" s="1"/>
  <c r="V669" i="18"/>
  <c r="T670" i="18" s="1"/>
  <c r="Q670" i="18" l="1"/>
  <c r="N669" i="18"/>
  <c r="O669" i="18" s="1"/>
  <c r="S670" i="18"/>
  <c r="K670" i="18" l="1"/>
  <c r="P670" i="18"/>
  <c r="H670" i="18" l="1"/>
  <c r="I670" i="18"/>
  <c r="J670" i="18" s="1"/>
  <c r="L670" i="18" s="1"/>
  <c r="R670" i="18"/>
  <c r="M670" i="18" a="1"/>
  <c r="M670" i="18" l="1"/>
  <c r="U670" i="18" s="1"/>
  <c r="S671" i="18" l="1"/>
  <c r="V670" i="18"/>
  <c r="T671" i="18" s="1"/>
  <c r="Q671" i="18" l="1"/>
  <c r="K671" i="18"/>
  <c r="P671" i="18"/>
  <c r="N670" i="18"/>
  <c r="O670" i="18" s="1"/>
  <c r="R671" i="18" l="1"/>
  <c r="I671" i="18"/>
  <c r="J671" i="18" s="1"/>
  <c r="L671" i="18" s="1"/>
  <c r="H671" i="18"/>
  <c r="M671" i="18" a="1"/>
  <c r="M671" i="18" l="1"/>
  <c r="V671" i="18" s="1"/>
  <c r="T672" i="18" s="1"/>
  <c r="U671" i="18"/>
  <c r="N671" i="18" l="1"/>
  <c r="O671" i="18" s="1"/>
  <c r="S672" i="18"/>
  <c r="Q672" i="18"/>
  <c r="K672" i="18" l="1"/>
  <c r="P672" i="18"/>
  <c r="H672" i="18" l="1"/>
  <c r="R672" i="18"/>
  <c r="I672" i="18"/>
  <c r="J672" i="18" s="1"/>
  <c r="L672" i="18" s="1"/>
  <c r="M672" i="18" a="1"/>
  <c r="M672" i="18" l="1"/>
  <c r="U672" i="18"/>
  <c r="V672" i="18"/>
  <c r="T673" i="18" s="1"/>
  <c r="Q673" i="18" l="1"/>
  <c r="N672" i="18"/>
  <c r="O672" i="18" s="1"/>
  <c r="S673" i="18"/>
  <c r="K673" i="18" l="1"/>
  <c r="P673" i="18"/>
  <c r="R673" i="18" l="1"/>
  <c r="H673" i="18"/>
  <c r="I673" i="18"/>
  <c r="J673" i="18" s="1"/>
  <c r="L673" i="18" s="1"/>
  <c r="M673" i="18" a="1"/>
  <c r="M673" i="18" l="1"/>
  <c r="U673" i="18"/>
  <c r="V673" i="18"/>
  <c r="T674" i="18" s="1"/>
  <c r="Q674" i="18" l="1"/>
  <c r="N673" i="18"/>
  <c r="O673" i="18" s="1"/>
  <c r="S674" i="18"/>
  <c r="K674" i="18" l="1"/>
  <c r="P674" i="18"/>
  <c r="H674" i="18" l="1"/>
  <c r="R674" i="18"/>
  <c r="I674" i="18"/>
  <c r="J674" i="18" s="1"/>
  <c r="L674" i="18" s="1"/>
  <c r="M674" i="18" a="1"/>
  <c r="M674" i="18" l="1"/>
  <c r="U674" i="18" s="1"/>
  <c r="V674" i="18" l="1"/>
  <c r="T675" i="18" s="1"/>
  <c r="Q675" i="18" s="1"/>
  <c r="S675" i="18"/>
  <c r="N674" i="18" l="1"/>
  <c r="O674" i="18" s="1"/>
  <c r="K675" i="18"/>
  <c r="P675" i="18"/>
  <c r="R675" i="18" l="1"/>
  <c r="I675" i="18"/>
  <c r="J675" i="18" s="1"/>
  <c r="L675" i="18" s="1"/>
  <c r="H675" i="18"/>
  <c r="M675" i="18" a="1"/>
  <c r="M675" i="18" l="1"/>
  <c r="U675" i="18"/>
  <c r="V675" i="18"/>
  <c r="T676" i="18" s="1"/>
  <c r="Q676" i="18" l="1"/>
  <c r="N675" i="18"/>
  <c r="O675" i="18" s="1"/>
  <c r="S676" i="18"/>
  <c r="K676" i="18" l="1"/>
  <c r="P676" i="18"/>
  <c r="H676" i="18" l="1"/>
  <c r="R676" i="18"/>
  <c r="I676" i="18"/>
  <c r="J676" i="18" s="1"/>
  <c r="L676" i="18" s="1"/>
  <c r="M676" i="18" a="1"/>
  <c r="M676" i="18" l="1"/>
  <c r="V676" i="18"/>
  <c r="T677" i="18" s="1"/>
  <c r="U676" i="18"/>
  <c r="N676" i="18" l="1"/>
  <c r="O676" i="18" s="1"/>
  <c r="S677" i="18"/>
  <c r="Q677" i="18"/>
  <c r="K677" i="18" l="1"/>
  <c r="P677" i="18"/>
  <c r="I677" i="18" l="1"/>
  <c r="J677" i="18" s="1"/>
  <c r="L677" i="18" s="1"/>
  <c r="R677" i="18"/>
  <c r="H677" i="18"/>
  <c r="M677" i="18" a="1"/>
  <c r="M677" i="18" l="1"/>
  <c r="V677" i="18"/>
  <c r="T678" i="18" s="1"/>
  <c r="U677" i="18"/>
  <c r="Q678" i="18" l="1"/>
  <c r="N677" i="18"/>
  <c r="O677" i="18" s="1"/>
  <c r="S678" i="18"/>
  <c r="K678" i="18" l="1"/>
  <c r="P678" i="18"/>
  <c r="R678" i="18" l="1"/>
  <c r="H678" i="18"/>
  <c r="I678" i="18"/>
  <c r="J678" i="18" s="1"/>
  <c r="L678" i="18" s="1"/>
  <c r="M678" i="18" a="1"/>
  <c r="M678" i="18" l="1"/>
  <c r="V678" i="18" s="1"/>
  <c r="T679" i="18" s="1"/>
  <c r="U678" i="18"/>
  <c r="N678" i="18" l="1"/>
  <c r="O678" i="18" s="1"/>
  <c r="S679" i="18"/>
  <c r="Q679" i="18"/>
  <c r="K679" i="18" l="1"/>
  <c r="P679" i="18"/>
  <c r="I679" i="18" l="1"/>
  <c r="J679" i="18" s="1"/>
  <c r="L679" i="18" s="1"/>
  <c r="R679" i="18"/>
  <c r="H679" i="18"/>
  <c r="M679" i="18" a="1"/>
  <c r="M679" i="18" l="1"/>
  <c r="V679" i="18"/>
  <c r="T680" i="18" s="1"/>
  <c r="U679" i="18"/>
  <c r="N679" i="18" l="1"/>
  <c r="O679" i="18" s="1"/>
  <c r="S680" i="18"/>
  <c r="Q680" i="18"/>
  <c r="K680" i="18" l="1"/>
  <c r="P680" i="18"/>
  <c r="I680" i="18" l="1"/>
  <c r="J680" i="18" s="1"/>
  <c r="L680" i="18" s="1"/>
  <c r="R680" i="18"/>
  <c r="H680" i="18"/>
  <c r="M680" i="18" a="1"/>
  <c r="M680" i="18" l="1"/>
  <c r="V680" i="18"/>
  <c r="T681" i="18" s="1"/>
  <c r="U680" i="18"/>
  <c r="N680" i="18" l="1"/>
  <c r="O680" i="18" s="1"/>
  <c r="S681" i="18"/>
  <c r="Q681" i="18"/>
  <c r="K681" i="18" l="1"/>
  <c r="P681" i="18"/>
  <c r="R681" i="18" l="1"/>
  <c r="I681" i="18"/>
  <c r="J681" i="18" s="1"/>
  <c r="L681" i="18" s="1"/>
  <c r="H681" i="18"/>
  <c r="M681" i="18" a="1"/>
  <c r="M681" i="18" l="1"/>
  <c r="U681" i="18"/>
  <c r="V681" i="18"/>
  <c r="T682" i="18" s="1"/>
  <c r="Q682" i="18" l="1"/>
  <c r="N681" i="18"/>
  <c r="O681" i="18" s="1"/>
  <c r="S682" i="18"/>
  <c r="K682" i="18" l="1"/>
  <c r="P682" i="18"/>
  <c r="I682" i="18" l="1"/>
  <c r="J682" i="18" s="1"/>
  <c r="L682" i="18" s="1"/>
  <c r="H682" i="18"/>
  <c r="R682" i="18"/>
  <c r="M682" i="18" a="1"/>
  <c r="M682" i="18" l="1"/>
  <c r="V682" i="18" s="1"/>
  <c r="T683" i="18" s="1"/>
  <c r="Q683" i="18" s="1"/>
  <c r="U682" i="18"/>
  <c r="N682" i="18" l="1"/>
  <c r="O682" i="18" s="1"/>
  <c r="S683" i="18"/>
  <c r="K683" i="18" l="1"/>
  <c r="P683" i="18"/>
  <c r="H683" i="18" l="1"/>
  <c r="R683" i="18"/>
  <c r="I683" i="18"/>
  <c r="J683" i="18" s="1"/>
  <c r="L683" i="18" s="1"/>
  <c r="M683" i="18" a="1"/>
  <c r="M683" i="18" l="1"/>
  <c r="U683" i="18" s="1"/>
  <c r="V683" i="18" l="1"/>
  <c r="T684" i="18" s="1"/>
  <c r="Q684" i="18" s="1"/>
  <c r="S684" i="18"/>
  <c r="N683" i="18" l="1"/>
  <c r="O683" i="18" s="1"/>
  <c r="K684" i="18"/>
  <c r="P684" i="18"/>
  <c r="H684" i="18" l="1"/>
  <c r="R684" i="18"/>
  <c r="I684" i="18"/>
  <c r="J684" i="18" s="1"/>
  <c r="L684" i="18" s="1"/>
  <c r="M684" i="18" a="1"/>
  <c r="M684" i="18" l="1"/>
  <c r="U684" i="18" s="1"/>
  <c r="V684" i="18"/>
  <c r="T685" i="18" s="1"/>
  <c r="Q685" i="18" l="1"/>
  <c r="N684" i="18"/>
  <c r="O684" i="18" s="1"/>
  <c r="S685" i="18"/>
  <c r="K685" i="18" l="1"/>
  <c r="P685" i="18"/>
  <c r="R685" i="18" l="1"/>
  <c r="H685" i="18"/>
  <c r="I685" i="18"/>
  <c r="J685" i="18" s="1"/>
  <c r="L685" i="18" s="1"/>
  <c r="M685" i="18" a="1"/>
  <c r="M685" i="18" l="1"/>
  <c r="U685" i="18" s="1"/>
  <c r="V685" i="18"/>
  <c r="T686" i="18" s="1"/>
  <c r="Q686" i="18" l="1"/>
  <c r="N685" i="18"/>
  <c r="O685" i="18" s="1"/>
  <c r="S686" i="18"/>
  <c r="K686" i="18" l="1"/>
  <c r="P686" i="18"/>
  <c r="I686" i="18" l="1"/>
  <c r="J686" i="18" s="1"/>
  <c r="L686" i="18" s="1"/>
  <c r="R686" i="18"/>
  <c r="H686" i="18"/>
  <c r="M686" i="18" a="1"/>
  <c r="M686" i="18" l="1"/>
  <c r="V686" i="18"/>
  <c r="T687" i="18" s="1"/>
  <c r="U686" i="18"/>
  <c r="N686" i="18" l="1"/>
  <c r="O686" i="18" s="1"/>
  <c r="S687" i="18"/>
  <c r="Q687" i="18"/>
  <c r="K687" i="18" l="1"/>
  <c r="P687" i="18"/>
  <c r="R687" i="18" l="1"/>
  <c r="H687" i="18"/>
  <c r="I687" i="18"/>
  <c r="J687" i="18" s="1"/>
  <c r="L687" i="18" s="1"/>
  <c r="M687" i="18" a="1"/>
  <c r="M687" i="18" l="1"/>
  <c r="U687" i="18"/>
  <c r="V687" i="18"/>
  <c r="T688" i="18" s="1"/>
  <c r="Q688" i="18" l="1"/>
  <c r="N687" i="18"/>
  <c r="O687" i="18" s="1"/>
  <c r="S688" i="18"/>
  <c r="K688" i="18" l="1"/>
  <c r="P688" i="18"/>
  <c r="H688" i="18" l="1"/>
  <c r="I688" i="18"/>
  <c r="J688" i="18" s="1"/>
  <c r="L688" i="18" s="1"/>
  <c r="R688" i="18"/>
  <c r="M688" i="18" a="1"/>
  <c r="M688" i="18" l="1"/>
  <c r="V688" i="18"/>
  <c r="T689" i="18" s="1"/>
  <c r="U688" i="18"/>
  <c r="N688" i="18" l="1"/>
  <c r="O688" i="18" s="1"/>
  <c r="S689" i="18"/>
  <c r="Q689" i="18"/>
  <c r="K689" i="18" l="1"/>
  <c r="P689" i="18"/>
  <c r="I689" i="18" l="1"/>
  <c r="J689" i="18" s="1"/>
  <c r="H689" i="18"/>
  <c r="R689" i="18"/>
  <c r="L689" i="18"/>
  <c r="M689" i="18" a="1"/>
  <c r="M689" i="18" l="1"/>
  <c r="V689" i="18" s="1"/>
  <c r="T690" i="18" s="1"/>
  <c r="U689" i="18"/>
  <c r="Q690" i="18" l="1"/>
  <c r="N689" i="18"/>
  <c r="O689" i="18" s="1"/>
  <c r="S690" i="18"/>
  <c r="K690" i="18" l="1"/>
  <c r="P690" i="18"/>
  <c r="R690" i="18" l="1"/>
  <c r="H690" i="18"/>
  <c r="I690" i="18"/>
  <c r="J690" i="18" s="1"/>
  <c r="L690" i="18" s="1"/>
  <c r="M690" i="18" a="1"/>
  <c r="M690" i="18" l="1"/>
  <c r="V690" i="18" s="1"/>
  <c r="T691" i="18" s="1"/>
  <c r="U690" i="18"/>
  <c r="Q691" i="18" l="1"/>
  <c r="N690" i="18"/>
  <c r="O690" i="18" s="1"/>
  <c r="S691" i="18"/>
  <c r="K691" i="18" l="1"/>
  <c r="P691" i="18"/>
  <c r="H691" i="18" l="1"/>
  <c r="R691" i="18"/>
  <c r="I691" i="18"/>
  <c r="J691" i="18" s="1"/>
  <c r="L691" i="18" s="1"/>
  <c r="M691" i="18" a="1"/>
  <c r="M691" i="18" l="1"/>
  <c r="V691" i="18"/>
  <c r="T692" i="18" s="1"/>
  <c r="U691" i="18"/>
  <c r="N691" i="18" l="1"/>
  <c r="O691" i="18" s="1"/>
  <c r="S692" i="18"/>
  <c r="Q692" i="18"/>
  <c r="K692" i="18" l="1"/>
  <c r="P692" i="18"/>
  <c r="H692" i="18" l="1"/>
  <c r="I692" i="18"/>
  <c r="J692" i="18" s="1"/>
  <c r="L692" i="18" s="1"/>
  <c r="R692" i="18"/>
  <c r="M692" i="18" a="1"/>
  <c r="M692" i="18" l="1"/>
  <c r="U692" i="18"/>
  <c r="V692" i="18"/>
  <c r="T693" i="18" s="1"/>
  <c r="Q693" i="18" l="1"/>
  <c r="N692" i="18"/>
  <c r="O692" i="18" s="1"/>
  <c r="S693" i="18"/>
  <c r="K693" i="18" l="1"/>
  <c r="P693" i="18"/>
  <c r="H693" i="18" l="1"/>
  <c r="I693" i="18"/>
  <c r="J693" i="18" s="1"/>
  <c r="L693" i="18" s="1"/>
  <c r="R693" i="18"/>
  <c r="M693" i="18" a="1"/>
  <c r="M693" i="18" l="1"/>
  <c r="V693" i="18"/>
  <c r="T694" i="18" s="1"/>
  <c r="U693" i="18"/>
  <c r="N693" i="18" l="1"/>
  <c r="O693" i="18" s="1"/>
  <c r="S694" i="18"/>
  <c r="Q694" i="18"/>
  <c r="K694" i="18" l="1"/>
  <c r="P694" i="18"/>
  <c r="H694" i="18" l="1"/>
  <c r="I694" i="18"/>
  <c r="J694" i="18" s="1"/>
  <c r="L694" i="18" s="1"/>
  <c r="R694" i="18"/>
  <c r="M694" i="18" a="1"/>
  <c r="M694" i="18" l="1"/>
  <c r="U694" i="18" s="1"/>
  <c r="V694" i="18" l="1"/>
  <c r="T695" i="18" s="1"/>
  <c r="Q695" i="18" s="1"/>
  <c r="N694" i="18"/>
  <c r="O694" i="18" s="1"/>
  <c r="S695" i="18"/>
  <c r="K695" i="18" l="1"/>
  <c r="P695" i="18"/>
  <c r="R695" i="18" l="1"/>
  <c r="H695" i="18"/>
  <c r="I695" i="18"/>
  <c r="J695" i="18" s="1"/>
  <c r="L695" i="18" s="1"/>
  <c r="M695" i="18" a="1"/>
  <c r="M695" i="18" l="1"/>
  <c r="V695" i="18" s="1"/>
  <c r="T696" i="18" s="1"/>
  <c r="U695" i="18"/>
  <c r="N695" i="18" l="1"/>
  <c r="O695" i="18" s="1"/>
  <c r="S696" i="18"/>
  <c r="Q696" i="18"/>
  <c r="K696" i="18" l="1"/>
  <c r="P696" i="18"/>
  <c r="H696" i="18" l="1"/>
  <c r="I696" i="18"/>
  <c r="J696" i="18" s="1"/>
  <c r="L696" i="18" s="1"/>
  <c r="R696" i="18"/>
  <c r="M696" i="18" a="1"/>
  <c r="M696" i="18" l="1"/>
  <c r="V696" i="18"/>
  <c r="T697" i="18" s="1"/>
  <c r="U696" i="18"/>
  <c r="N696" i="18" l="1"/>
  <c r="O696" i="18" s="1"/>
  <c r="S697" i="18"/>
  <c r="Q697" i="18"/>
  <c r="K697" i="18" l="1"/>
  <c r="P697" i="18"/>
  <c r="R697" i="18" l="1"/>
  <c r="I697" i="18"/>
  <c r="J697" i="18" s="1"/>
  <c r="L697" i="18" s="1"/>
  <c r="H697" i="18"/>
  <c r="M697" i="18" a="1"/>
  <c r="M697" i="18" l="1"/>
  <c r="V697" i="18" s="1"/>
  <c r="T698" i="18" s="1"/>
  <c r="U697" i="18"/>
  <c r="N697" i="18" l="1"/>
  <c r="O697" i="18" s="1"/>
  <c r="S698" i="18"/>
  <c r="Q698" i="18"/>
  <c r="K698" i="18" l="1"/>
  <c r="P698" i="18"/>
  <c r="R698" i="18" l="1"/>
  <c r="H698" i="18"/>
  <c r="I698" i="18"/>
  <c r="J698" i="18" s="1"/>
  <c r="L698" i="18" s="1"/>
  <c r="M698" i="18" a="1"/>
  <c r="M698" i="18" l="1"/>
  <c r="V698" i="18" s="1"/>
  <c r="T699" i="18" s="1"/>
  <c r="Q699" i="18" l="1"/>
  <c r="U698" i="18"/>
  <c r="N698" i="18" l="1"/>
  <c r="O698" i="18" s="1"/>
  <c r="S699" i="18"/>
  <c r="K699" i="18" l="1"/>
  <c r="P699" i="18"/>
  <c r="H699" i="18" l="1"/>
  <c r="R699" i="18"/>
  <c r="I699" i="18"/>
  <c r="J699" i="18" s="1"/>
  <c r="L699" i="18" s="1"/>
  <c r="M699" i="18" a="1"/>
  <c r="M699" i="18" l="1"/>
  <c r="U699" i="18" s="1"/>
  <c r="V699" i="18"/>
  <c r="T700" i="18" s="1"/>
  <c r="Q700" i="18" l="1"/>
  <c r="N699" i="18"/>
  <c r="O699" i="18" s="1"/>
  <c r="S700" i="18"/>
  <c r="K700" i="18" l="1"/>
  <c r="P700" i="18"/>
  <c r="R700" i="18" l="1"/>
  <c r="H700" i="18"/>
  <c r="I700" i="18"/>
  <c r="J700" i="18" s="1"/>
  <c r="L700" i="18" s="1"/>
  <c r="M700" i="18" a="1"/>
  <c r="M700" i="18" l="1"/>
  <c r="V700" i="18"/>
  <c r="T701" i="18" s="1"/>
  <c r="U700" i="18"/>
  <c r="N700" i="18" l="1"/>
  <c r="O700" i="18" s="1"/>
  <c r="S701" i="18"/>
  <c r="Q701" i="18"/>
  <c r="K701" i="18" l="1"/>
  <c r="P701" i="18"/>
  <c r="I701" i="18" l="1"/>
  <c r="J701" i="18" s="1"/>
  <c r="R701" i="18"/>
  <c r="H701" i="18"/>
  <c r="L701" i="18"/>
  <c r="M701" i="18" a="1"/>
  <c r="M701" i="18" l="1"/>
  <c r="V701" i="18"/>
  <c r="T702" i="18" s="1"/>
  <c r="U701" i="18"/>
  <c r="N701" i="18" l="1"/>
  <c r="O701" i="18" s="1"/>
  <c r="S702" i="18"/>
  <c r="Q702" i="18"/>
  <c r="K702" i="18" l="1"/>
  <c r="P702" i="18"/>
  <c r="R702" i="18" l="1"/>
  <c r="H702" i="18"/>
  <c r="I702" i="18"/>
  <c r="J702" i="18" s="1"/>
  <c r="L702" i="18" s="1"/>
  <c r="M702" i="18" a="1"/>
  <c r="M702" i="18" l="1"/>
  <c r="U702" i="18"/>
  <c r="V702" i="18"/>
  <c r="T703" i="18" s="1"/>
  <c r="Q703" i="18" l="1"/>
  <c r="N702" i="18"/>
  <c r="O702" i="18" s="1"/>
  <c r="S703" i="18"/>
  <c r="K703" i="18" l="1"/>
  <c r="P703" i="18"/>
  <c r="R703" i="18" l="1"/>
  <c r="H703" i="18"/>
  <c r="I703" i="18"/>
  <c r="J703" i="18" s="1"/>
  <c r="L703" i="18" s="1"/>
  <c r="M703" i="18" a="1"/>
  <c r="M703" i="18" l="1"/>
  <c r="V703" i="18" s="1"/>
  <c r="T704" i="18" s="1"/>
  <c r="Q704" i="18" l="1"/>
  <c r="U703" i="18"/>
  <c r="N703" i="18" l="1"/>
  <c r="O703" i="18" s="1"/>
  <c r="S704" i="18"/>
  <c r="K704" i="18" l="1"/>
  <c r="P704" i="18"/>
  <c r="H704" i="18" l="1"/>
  <c r="R704" i="18"/>
  <c r="I704" i="18"/>
  <c r="J704" i="18" s="1"/>
  <c r="L704" i="18" s="1"/>
  <c r="M704" i="18" a="1"/>
  <c r="M704" i="18" l="1"/>
  <c r="U704" i="18"/>
  <c r="V704" i="18"/>
  <c r="T705" i="18" s="1"/>
  <c r="Q705" i="18" l="1"/>
  <c r="N704" i="18"/>
  <c r="O704" i="18" s="1"/>
  <c r="S705" i="18"/>
  <c r="K705" i="18" l="1"/>
  <c r="P705" i="18"/>
  <c r="R705" i="18" l="1"/>
  <c r="H705" i="18"/>
  <c r="I705" i="18"/>
  <c r="J705" i="18" s="1"/>
  <c r="L705" i="18" s="1"/>
  <c r="M705" i="18" a="1"/>
  <c r="M705" i="18" l="1"/>
  <c r="U705" i="18" s="1"/>
  <c r="S706" i="18" l="1"/>
  <c r="V705" i="18"/>
  <c r="T706" i="18" s="1"/>
  <c r="K706" i="18" l="1"/>
  <c r="P706" i="18"/>
  <c r="Q706" i="18"/>
  <c r="N705" i="18"/>
  <c r="O705" i="18" s="1"/>
  <c r="H706" i="18" l="1"/>
  <c r="R706" i="18"/>
  <c r="I706" i="18"/>
  <c r="J706" i="18" s="1"/>
  <c r="L706" i="18"/>
  <c r="M706" i="18" a="1"/>
  <c r="M706" i="18" l="1"/>
  <c r="V706" i="18"/>
  <c r="T707" i="18" s="1"/>
  <c r="U706" i="18"/>
  <c r="N706" i="18" l="1"/>
  <c r="O706" i="18" s="1"/>
  <c r="S707" i="18"/>
  <c r="Q707" i="18"/>
  <c r="K707" i="18" l="1"/>
  <c r="P707" i="18"/>
  <c r="R707" i="18" l="1"/>
  <c r="H707" i="18"/>
  <c r="I707" i="18"/>
  <c r="J707" i="18" s="1"/>
  <c r="L707" i="18" s="1"/>
  <c r="M707" i="18" a="1"/>
  <c r="M707" i="18" l="1"/>
  <c r="V707" i="18"/>
  <c r="T708" i="18" s="1"/>
  <c r="U707" i="18"/>
  <c r="N707" i="18" l="1"/>
  <c r="O707" i="18" s="1"/>
  <c r="S708" i="18"/>
  <c r="Q708" i="18"/>
  <c r="K708" i="18" l="1"/>
  <c r="P708" i="18"/>
  <c r="H708" i="18" l="1"/>
  <c r="R708" i="18"/>
  <c r="I708" i="18"/>
  <c r="J708" i="18" s="1"/>
  <c r="L708" i="18" s="1"/>
  <c r="M708" i="18" a="1"/>
  <c r="M708" i="18" l="1"/>
  <c r="V708" i="18"/>
  <c r="T709" i="18" s="1"/>
  <c r="U708" i="18"/>
  <c r="N708" i="18" l="1"/>
  <c r="O708" i="18" s="1"/>
  <c r="S709" i="18"/>
  <c r="Q709" i="18"/>
  <c r="K709" i="18" l="1"/>
  <c r="P709" i="18"/>
  <c r="R709" i="18" l="1"/>
  <c r="H709" i="18"/>
  <c r="I709" i="18"/>
  <c r="J709" i="18" s="1"/>
  <c r="L709" i="18" s="1"/>
  <c r="M709" i="18" a="1"/>
  <c r="M709" i="18" l="1"/>
  <c r="V709" i="18"/>
  <c r="T710" i="18" s="1"/>
  <c r="U709" i="18"/>
  <c r="N709" i="18" l="1"/>
  <c r="O709" i="18" s="1"/>
  <c r="S710" i="18"/>
  <c r="Q710" i="18"/>
  <c r="K710" i="18" l="1"/>
  <c r="P710" i="18"/>
  <c r="I710" i="18" l="1"/>
  <c r="J710" i="18" s="1"/>
  <c r="R710" i="18"/>
  <c r="H710" i="18"/>
  <c r="L710" i="18"/>
  <c r="M710" i="18" a="1"/>
  <c r="M710" i="18" l="1"/>
  <c r="U710" i="18"/>
  <c r="V710" i="18"/>
  <c r="T711" i="18" s="1"/>
  <c r="Q711" i="18" l="1"/>
  <c r="N710" i="18"/>
  <c r="O710" i="18" s="1"/>
  <c r="S711" i="18"/>
  <c r="K711" i="18" l="1"/>
  <c r="P711" i="18"/>
  <c r="I711" i="18" l="1"/>
  <c r="J711" i="18" s="1"/>
  <c r="L711" i="18" s="1"/>
  <c r="R711" i="18"/>
  <c r="H711" i="18"/>
  <c r="M711" i="18" a="1"/>
  <c r="M711" i="18" l="1"/>
  <c r="U711" i="18"/>
  <c r="V711" i="18"/>
  <c r="T712" i="18" s="1"/>
  <c r="Q712" i="18" l="1"/>
  <c r="N711" i="18"/>
  <c r="O711" i="18" s="1"/>
  <c r="S712" i="18"/>
  <c r="K712" i="18" l="1"/>
  <c r="P712" i="18"/>
  <c r="H712" i="18" l="1"/>
  <c r="R712" i="18"/>
  <c r="I712" i="18"/>
  <c r="J712" i="18" s="1"/>
  <c r="L712" i="18" s="1"/>
  <c r="M712" i="18" a="1"/>
  <c r="M712" i="18" l="1"/>
  <c r="V712" i="18"/>
  <c r="T713" i="18" s="1"/>
  <c r="U712" i="18"/>
  <c r="Q713" i="18" l="1"/>
  <c r="N712" i="18"/>
  <c r="O712" i="18" s="1"/>
  <c r="S713" i="18"/>
  <c r="K713" i="18" l="1"/>
  <c r="P713" i="18"/>
  <c r="H713" i="18" l="1"/>
  <c r="I713" i="18"/>
  <c r="J713" i="18" s="1"/>
  <c r="L713" i="18" s="1"/>
  <c r="R713" i="18"/>
  <c r="M713" i="18" a="1"/>
  <c r="M713" i="18" l="1"/>
  <c r="V713" i="18"/>
  <c r="T714" i="18" s="1"/>
  <c r="U713" i="18"/>
  <c r="N713" i="18" l="1"/>
  <c r="O713" i="18" s="1"/>
  <c r="S714" i="18"/>
  <c r="Q714" i="18"/>
  <c r="K714" i="18" l="1"/>
  <c r="P714" i="18"/>
  <c r="R714" i="18" l="1"/>
  <c r="I714" i="18"/>
  <c r="J714" i="18" s="1"/>
  <c r="L714" i="18" s="1"/>
  <c r="H714" i="18"/>
  <c r="M714" i="18" a="1"/>
  <c r="M714" i="18" l="1"/>
  <c r="U714" i="18"/>
  <c r="V714" i="18"/>
  <c r="T715" i="18" s="1"/>
  <c r="Q715" i="18" l="1"/>
  <c r="N714" i="18"/>
  <c r="O714" i="18" s="1"/>
  <c r="S715" i="18"/>
  <c r="K715" i="18" l="1"/>
  <c r="P715" i="18"/>
  <c r="R715" i="18" l="1"/>
  <c r="I715" i="18"/>
  <c r="J715" i="18" s="1"/>
  <c r="L715" i="18" s="1"/>
  <c r="H715" i="18"/>
  <c r="M715" i="18" a="1"/>
  <c r="M715" i="18" l="1"/>
  <c r="V715" i="18"/>
  <c r="T716" i="18" s="1"/>
  <c r="U715" i="18"/>
  <c r="N715" i="18" l="1"/>
  <c r="O715" i="18" s="1"/>
  <c r="S716" i="18"/>
  <c r="Q716" i="18"/>
  <c r="K716" i="18" l="1"/>
  <c r="P716" i="18"/>
  <c r="H716" i="18" l="1"/>
  <c r="I716" i="18"/>
  <c r="J716" i="18" s="1"/>
  <c r="L716" i="18" s="1"/>
  <c r="R716" i="18"/>
  <c r="M716" i="18" a="1"/>
  <c r="M716" i="18" l="1"/>
  <c r="U716" i="18" s="1"/>
  <c r="V716" i="18"/>
  <c r="T717" i="18" s="1"/>
  <c r="Q717" i="18" l="1"/>
  <c r="N716" i="18"/>
  <c r="O716" i="18" s="1"/>
  <c r="S717" i="18"/>
  <c r="K717" i="18" l="1"/>
  <c r="P717" i="18"/>
  <c r="R717" i="18" l="1"/>
  <c r="I717" i="18"/>
  <c r="J717" i="18" s="1"/>
  <c r="L717" i="18" s="1"/>
  <c r="H717" i="18"/>
  <c r="M717" i="18" a="1"/>
  <c r="M717" i="18" l="1"/>
  <c r="U717" i="18"/>
  <c r="V717" i="18"/>
  <c r="T718" i="18" s="1"/>
  <c r="N717" i="18" l="1"/>
  <c r="O717" i="18" s="1"/>
  <c r="S718" i="18"/>
  <c r="Q718" i="18"/>
  <c r="K718" i="18" l="1"/>
  <c r="P718" i="18"/>
  <c r="R718" i="18" l="1"/>
  <c r="I718" i="18"/>
  <c r="J718" i="18" s="1"/>
  <c r="L718" i="18" s="1"/>
  <c r="H718" i="18"/>
  <c r="M718" i="18" a="1"/>
  <c r="M718" i="18" l="1"/>
  <c r="U718" i="18"/>
  <c r="V718" i="18"/>
  <c r="T719" i="18" s="1"/>
  <c r="Q719" i="18" l="1"/>
  <c r="N718" i="18"/>
  <c r="O718" i="18" s="1"/>
  <c r="S719" i="18"/>
  <c r="K719" i="18" l="1"/>
  <c r="P719" i="18"/>
  <c r="R719" i="18" l="1"/>
  <c r="I719" i="18"/>
  <c r="J719" i="18" s="1"/>
  <c r="L719" i="18" s="1"/>
  <c r="H719" i="18"/>
  <c r="M719" i="18" a="1"/>
  <c r="M719" i="18" l="1"/>
  <c r="U719" i="18"/>
  <c r="V719" i="18"/>
  <c r="T720" i="18" s="1"/>
  <c r="Q720" i="18" l="1"/>
  <c r="N719" i="18"/>
  <c r="O719" i="18" s="1"/>
  <c r="S720" i="18"/>
  <c r="K720" i="18" l="1"/>
  <c r="P720" i="18"/>
  <c r="R720" i="18" l="1"/>
  <c r="I720" i="18"/>
  <c r="J720" i="18" s="1"/>
  <c r="L720" i="18" s="1"/>
  <c r="H720" i="18"/>
  <c r="M720" i="18" a="1"/>
  <c r="M720" i="18" l="1"/>
  <c r="U720" i="18"/>
  <c r="V720" i="18"/>
  <c r="T721" i="18" s="1"/>
  <c r="N720" i="18" l="1"/>
  <c r="O720" i="18" s="1"/>
  <c r="S721" i="18"/>
  <c r="Q721" i="18"/>
  <c r="K721" i="18" l="1"/>
  <c r="P721" i="18"/>
  <c r="R721" i="18" l="1"/>
  <c r="I721" i="18"/>
  <c r="J721" i="18" s="1"/>
  <c r="H721" i="18"/>
  <c r="L721" i="18"/>
  <c r="M721" i="18" a="1"/>
  <c r="M721" i="18" l="1"/>
  <c r="V721" i="18" s="1"/>
  <c r="T722" i="18" s="1"/>
  <c r="U721" i="18" l="1"/>
  <c r="N721" i="18" s="1"/>
  <c r="O721" i="18" s="1"/>
  <c r="Q722" i="18"/>
  <c r="S722" i="18" l="1"/>
  <c r="K722" i="18"/>
  <c r="P722" i="18"/>
  <c r="I722" i="18" l="1"/>
  <c r="J722" i="18" s="1"/>
  <c r="H722" i="18"/>
  <c r="R722" i="18"/>
  <c r="L722" i="18"/>
  <c r="M722" i="18" a="1"/>
  <c r="M722" i="18" l="1"/>
  <c r="U722" i="18"/>
  <c r="V722" i="18"/>
  <c r="T723" i="18" s="1"/>
  <c r="Q723" i="18" l="1"/>
  <c r="N722" i="18"/>
  <c r="O722" i="18" s="1"/>
  <c r="S723" i="18"/>
  <c r="K723" i="18" l="1"/>
  <c r="P723" i="18"/>
  <c r="H723" i="18" l="1"/>
  <c r="R723" i="18"/>
  <c r="I723" i="18"/>
  <c r="J723" i="18" s="1"/>
  <c r="L723" i="18"/>
  <c r="M723" i="18" a="1"/>
  <c r="M723" i="18" l="1"/>
  <c r="V723" i="18"/>
  <c r="T724" i="18" s="1"/>
  <c r="U723" i="18"/>
  <c r="N723" i="18" l="1"/>
  <c r="O723" i="18" s="1"/>
  <c r="S724" i="18"/>
  <c r="Q724" i="18"/>
  <c r="K724" i="18" l="1"/>
  <c r="P724" i="18"/>
  <c r="H724" i="18" l="1"/>
  <c r="R724" i="18"/>
  <c r="I724" i="18"/>
  <c r="J724" i="18" s="1"/>
  <c r="L724" i="18" s="1"/>
  <c r="M724" i="18" a="1"/>
  <c r="M724" i="18" l="1"/>
  <c r="V724" i="18"/>
  <c r="T725" i="18" s="1"/>
  <c r="U724" i="18"/>
  <c r="N724" i="18" l="1"/>
  <c r="O724" i="18" s="1"/>
  <c r="S725" i="18"/>
  <c r="Q725" i="18"/>
  <c r="K725" i="18" l="1"/>
  <c r="P725" i="18"/>
  <c r="H725" i="18" l="1"/>
  <c r="R725" i="18"/>
  <c r="I725" i="18"/>
  <c r="J725" i="18" s="1"/>
  <c r="L725" i="18" s="1"/>
  <c r="M725" i="18" a="1"/>
  <c r="M725" i="18" l="1"/>
  <c r="V725" i="18"/>
  <c r="T726" i="18" s="1"/>
  <c r="U725" i="18"/>
  <c r="N725" i="18" l="1"/>
  <c r="O725" i="18" s="1"/>
  <c r="S726" i="18"/>
  <c r="Q726" i="18"/>
  <c r="K726" i="18" l="1"/>
  <c r="P726" i="18"/>
  <c r="H726" i="18" l="1"/>
  <c r="I726" i="18"/>
  <c r="J726" i="18" s="1"/>
  <c r="L726" i="18" s="1"/>
  <c r="R726" i="18"/>
  <c r="M726" i="18" a="1"/>
  <c r="M726" i="18" l="1"/>
  <c r="U726" i="18"/>
  <c r="V726" i="18"/>
  <c r="T727" i="18" s="1"/>
  <c r="Q727" i="18" l="1"/>
  <c r="N726" i="18"/>
  <c r="O726" i="18" s="1"/>
  <c r="S727" i="18"/>
  <c r="K727" i="18" l="1"/>
  <c r="P727" i="18"/>
  <c r="I727" i="18" l="1"/>
  <c r="J727" i="18" s="1"/>
  <c r="L727" i="18" s="1"/>
  <c r="R727" i="18"/>
  <c r="H727" i="18"/>
  <c r="M727" i="18" a="1"/>
  <c r="M727" i="18" l="1"/>
  <c r="V727" i="18"/>
  <c r="T728" i="18" s="1"/>
  <c r="U727" i="18"/>
  <c r="N727" i="18" l="1"/>
  <c r="O727" i="18" s="1"/>
  <c r="S728" i="18"/>
  <c r="Q728" i="18"/>
  <c r="K728" i="18" l="1"/>
  <c r="P728" i="18"/>
  <c r="I728" i="18" l="1"/>
  <c r="J728" i="18" s="1"/>
  <c r="H728" i="18"/>
  <c r="R728" i="18"/>
  <c r="L728" i="18"/>
  <c r="M728" i="18" a="1"/>
  <c r="M728" i="18" l="1"/>
  <c r="U728" i="18"/>
  <c r="V728" i="18"/>
  <c r="T729" i="18" s="1"/>
  <c r="Q729" i="18" l="1"/>
  <c r="N728" i="18"/>
  <c r="O728" i="18" s="1"/>
  <c r="S729" i="18"/>
  <c r="K729" i="18" l="1"/>
  <c r="P729" i="18"/>
  <c r="I729" i="18" l="1"/>
  <c r="J729" i="18" s="1"/>
  <c r="R729" i="18"/>
  <c r="H729" i="18"/>
  <c r="L729" i="18"/>
  <c r="M729" i="18" a="1"/>
  <c r="M729" i="18" l="1"/>
  <c r="V729" i="18"/>
  <c r="T730" i="18" s="1"/>
  <c r="U729" i="18"/>
  <c r="N729" i="18" l="1"/>
  <c r="O729" i="18" s="1"/>
  <c r="S730" i="18"/>
  <c r="Q730" i="18"/>
  <c r="K730" i="18" l="1"/>
  <c r="P730" i="18"/>
  <c r="H730" i="18" l="1"/>
  <c r="R730" i="18"/>
  <c r="I730" i="18"/>
  <c r="J730" i="18" s="1"/>
  <c r="L730" i="18" s="1"/>
  <c r="M730" i="18" a="1"/>
  <c r="M730" i="18" l="1"/>
  <c r="U730" i="18"/>
  <c r="V730" i="18"/>
  <c r="T731" i="18" s="1"/>
  <c r="Q731" i="18" l="1"/>
  <c r="N730" i="18"/>
  <c r="O730" i="18" s="1"/>
  <c r="S731" i="18"/>
  <c r="K731" i="18" l="1"/>
  <c r="P731" i="18"/>
  <c r="R731" i="18" l="1"/>
  <c r="I731" i="18"/>
  <c r="J731" i="18" s="1"/>
  <c r="L731" i="18" s="1"/>
  <c r="H731" i="18"/>
  <c r="M731" i="18" a="1"/>
  <c r="M731" i="18" l="1"/>
  <c r="U731" i="18"/>
  <c r="V731" i="18"/>
  <c r="T732" i="18" s="1"/>
  <c r="Q732" i="18" l="1"/>
  <c r="N731" i="18"/>
  <c r="O731" i="18" s="1"/>
  <c r="S732" i="18"/>
  <c r="K732" i="18" l="1"/>
  <c r="P732" i="18"/>
  <c r="R732" i="18" l="1"/>
  <c r="H732" i="18"/>
  <c r="I732" i="18"/>
  <c r="J732" i="18" s="1"/>
  <c r="L732" i="18" s="1"/>
  <c r="M732" i="18" a="1"/>
  <c r="M732" i="18" l="1"/>
  <c r="U732" i="18"/>
  <c r="V732" i="18"/>
  <c r="T733" i="18" s="1"/>
  <c r="Q733" i="18" l="1"/>
  <c r="N732" i="18"/>
  <c r="O732" i="18" s="1"/>
  <c r="S733" i="18"/>
  <c r="K733" i="18" l="1"/>
  <c r="P733" i="18"/>
  <c r="I733" i="18" l="1"/>
  <c r="J733" i="18" s="1"/>
  <c r="L733" i="18" s="1"/>
  <c r="H733" i="18"/>
  <c r="R733" i="18"/>
  <c r="M733" i="18" a="1"/>
  <c r="M733" i="18" l="1"/>
  <c r="V733" i="18" s="1"/>
  <c r="T734" i="18" s="1"/>
  <c r="Q734" i="18" l="1"/>
  <c r="U733" i="18"/>
  <c r="N733" i="18" l="1"/>
  <c r="O733" i="18" s="1"/>
  <c r="S734" i="18"/>
  <c r="K734" i="18" l="1"/>
  <c r="P734" i="18"/>
  <c r="H734" i="18" l="1"/>
  <c r="I734" i="18"/>
  <c r="J734" i="18" s="1"/>
  <c r="L734" i="18" s="1"/>
  <c r="R734" i="18"/>
  <c r="M734" i="18" a="1"/>
  <c r="M734" i="18" l="1"/>
  <c r="V734" i="18" s="1"/>
  <c r="T735" i="18" s="1"/>
  <c r="U734" i="18"/>
  <c r="N734" i="18" l="1"/>
  <c r="O734" i="18" s="1"/>
  <c r="S735" i="18"/>
  <c r="Q735" i="18"/>
  <c r="K735" i="18" l="1"/>
  <c r="P735" i="18"/>
  <c r="R735" i="18" l="1"/>
  <c r="I735" i="18"/>
  <c r="J735" i="18" s="1"/>
  <c r="L735" i="18" s="1"/>
  <c r="H735" i="18"/>
  <c r="M735" i="18" a="1"/>
  <c r="M735" i="18" l="1"/>
  <c r="V735" i="18" s="1"/>
  <c r="T736" i="18" s="1"/>
  <c r="U735" i="18"/>
  <c r="N735" i="18" l="1"/>
  <c r="O735" i="18" s="1"/>
  <c r="S736" i="18"/>
  <c r="Q736" i="18"/>
  <c r="K736" i="18" l="1"/>
  <c r="P736" i="18"/>
  <c r="R736" i="18" l="1"/>
  <c r="I736" i="18"/>
  <c r="J736" i="18" s="1"/>
  <c r="L736" i="18" s="1"/>
  <c r="H736" i="18"/>
  <c r="M736" i="18" a="1"/>
  <c r="M736" i="18" l="1"/>
  <c r="V736" i="18" s="1"/>
  <c r="T737" i="18" s="1"/>
  <c r="U736" i="18"/>
  <c r="Q737" i="18" l="1"/>
  <c r="N736" i="18"/>
  <c r="O736" i="18" s="1"/>
  <c r="S737" i="18"/>
  <c r="K737" i="18" l="1"/>
  <c r="P737" i="18"/>
  <c r="I737" i="18" l="1"/>
  <c r="J737" i="18" s="1"/>
  <c r="L737" i="18" s="1"/>
  <c r="H737" i="18"/>
  <c r="R737" i="18"/>
  <c r="M737" i="18" a="1"/>
  <c r="M737" i="18" l="1"/>
  <c r="V737" i="18"/>
  <c r="T738" i="18" s="1"/>
  <c r="U737" i="18"/>
  <c r="Q738" i="18" l="1"/>
  <c r="N737" i="18"/>
  <c r="O737" i="18" s="1"/>
  <c r="S738" i="18"/>
  <c r="K738" i="18" l="1"/>
  <c r="P738" i="18"/>
  <c r="H738" i="18" l="1"/>
  <c r="R738" i="18"/>
  <c r="I738" i="18"/>
  <c r="J738" i="18" s="1"/>
  <c r="L738" i="18" s="1"/>
  <c r="M738" i="18" a="1"/>
  <c r="M738" i="18" l="1"/>
  <c r="V738" i="18"/>
  <c r="T739" i="18" s="1"/>
  <c r="U738" i="18"/>
  <c r="N738" i="18" l="1"/>
  <c r="O738" i="18" s="1"/>
  <c r="S739" i="18"/>
  <c r="Q739" i="18"/>
  <c r="K739" i="18" l="1"/>
  <c r="P739" i="18"/>
  <c r="H739" i="18" l="1"/>
  <c r="I739" i="18"/>
  <c r="J739" i="18" s="1"/>
  <c r="L739" i="18" s="1"/>
  <c r="R739" i="18"/>
  <c r="M739" i="18" a="1"/>
  <c r="M739" i="18" l="1"/>
  <c r="U739" i="18"/>
  <c r="V739" i="18"/>
  <c r="T740" i="18" s="1"/>
  <c r="Q740" i="18" l="1"/>
  <c r="N739" i="18"/>
  <c r="O739" i="18" s="1"/>
  <c r="S740" i="18"/>
  <c r="K740" i="18" l="1"/>
  <c r="P740" i="18"/>
  <c r="I740" i="18" l="1"/>
  <c r="J740" i="18" s="1"/>
  <c r="H740" i="18"/>
  <c r="R740" i="18"/>
  <c r="L740" i="18"/>
  <c r="M740" i="18" a="1"/>
  <c r="M740" i="18" l="1"/>
  <c r="U740" i="18"/>
  <c r="V740" i="18"/>
  <c r="T741" i="18" s="1"/>
  <c r="Q741" i="18" l="1"/>
  <c r="N740" i="18"/>
  <c r="O740" i="18" s="1"/>
  <c r="S741" i="18"/>
  <c r="K741" i="18" l="1"/>
  <c r="P741" i="18"/>
  <c r="H741" i="18" l="1"/>
  <c r="I741" i="18"/>
  <c r="J741" i="18" s="1"/>
  <c r="L741" i="18" s="1"/>
  <c r="R741" i="18"/>
  <c r="M741" i="18" a="1"/>
  <c r="M741" i="18" l="1"/>
  <c r="V741" i="18"/>
  <c r="T742" i="18" s="1"/>
  <c r="U741" i="18"/>
  <c r="N741" i="18" l="1"/>
  <c r="O741" i="18" s="1"/>
  <c r="S742" i="18"/>
  <c r="Q742" i="18"/>
  <c r="K742" i="18" l="1"/>
  <c r="P742" i="18"/>
  <c r="I742" i="18" l="1"/>
  <c r="J742" i="18" s="1"/>
  <c r="L742" i="18" s="1"/>
  <c r="H742" i="18"/>
  <c r="R742" i="18"/>
  <c r="M742" i="18" a="1"/>
  <c r="M742" i="18" l="1"/>
  <c r="U742" i="18"/>
  <c r="V742" i="18"/>
  <c r="T743" i="18" s="1"/>
  <c r="Q743" i="18" l="1"/>
  <c r="N742" i="18"/>
  <c r="O742" i="18" s="1"/>
  <c r="S743" i="18"/>
  <c r="K743" i="18" l="1"/>
  <c r="P743" i="18"/>
  <c r="I743" i="18" l="1"/>
  <c r="J743" i="18" s="1"/>
  <c r="L743" i="18" s="1"/>
  <c r="R743" i="18"/>
  <c r="H743" i="18"/>
  <c r="M743" i="18" a="1"/>
  <c r="M743" i="18" l="1"/>
  <c r="U743" i="18" s="1"/>
  <c r="V743" i="18"/>
  <c r="T744" i="18" s="1"/>
  <c r="Q744" i="18" l="1"/>
  <c r="N743" i="18"/>
  <c r="O743" i="18" s="1"/>
  <c r="S744" i="18"/>
  <c r="K744" i="18" l="1"/>
  <c r="P744" i="18"/>
  <c r="R744" i="18" l="1"/>
  <c r="I744" i="18"/>
  <c r="J744" i="18" s="1"/>
  <c r="L744" i="18" s="1"/>
  <c r="H744" i="18"/>
  <c r="M744" i="18" a="1"/>
  <c r="M744" i="18" l="1"/>
  <c r="U744" i="18"/>
  <c r="V744" i="18"/>
  <c r="T745" i="18" s="1"/>
  <c r="Q745" i="18" l="1"/>
  <c r="N744" i="18"/>
  <c r="O744" i="18" s="1"/>
  <c r="S745" i="18"/>
  <c r="K745" i="18" l="1"/>
  <c r="P745" i="18"/>
  <c r="R745" i="18" l="1"/>
  <c r="I745" i="18"/>
  <c r="J745" i="18" s="1"/>
  <c r="L745" i="18" s="1"/>
  <c r="H745" i="18"/>
  <c r="M745" i="18" a="1"/>
  <c r="M745" i="18" l="1"/>
  <c r="U745" i="18"/>
  <c r="V745" i="18"/>
  <c r="T746" i="18" s="1"/>
  <c r="Q746" i="18" l="1"/>
  <c r="N745" i="18"/>
  <c r="O745" i="18" s="1"/>
  <c r="S746" i="18"/>
  <c r="K746" i="18" l="1"/>
  <c r="P746" i="18"/>
  <c r="R746" i="18" l="1"/>
  <c r="I746" i="18"/>
  <c r="J746" i="18" s="1"/>
  <c r="L746" i="18" s="1"/>
  <c r="H746" i="18"/>
  <c r="M746" i="18" a="1"/>
  <c r="M746" i="18" l="1"/>
  <c r="U746" i="18"/>
  <c r="V746" i="18"/>
  <c r="T747" i="18" s="1"/>
  <c r="N746" i="18" l="1"/>
  <c r="O746" i="18" s="1"/>
  <c r="S747" i="18"/>
  <c r="Q747" i="18"/>
  <c r="K747" i="18" l="1"/>
  <c r="P747" i="18"/>
  <c r="H747" i="18" l="1"/>
  <c r="R747" i="18"/>
  <c r="I747" i="18"/>
  <c r="J747" i="18" s="1"/>
  <c r="L747" i="18" s="1"/>
  <c r="M747" i="18" a="1"/>
  <c r="M747" i="18" l="1"/>
  <c r="U747" i="18"/>
  <c r="V747" i="18"/>
  <c r="T748" i="18" s="1"/>
  <c r="Q748" i="18" l="1"/>
  <c r="N747" i="18"/>
  <c r="O747" i="18" s="1"/>
  <c r="S748" i="18"/>
  <c r="K748" i="18" l="1"/>
  <c r="P748" i="18"/>
  <c r="R748" i="18" l="1"/>
  <c r="H748" i="18"/>
  <c r="I748" i="18"/>
  <c r="J748" i="18" s="1"/>
  <c r="L748" i="18" s="1"/>
  <c r="M748" i="18" a="1"/>
  <c r="M748" i="18" l="1"/>
  <c r="U748" i="18" s="1"/>
  <c r="V748" i="18"/>
  <c r="T749" i="18" s="1"/>
  <c r="Q749" i="18" l="1"/>
  <c r="N748" i="18"/>
  <c r="O748" i="18" s="1"/>
  <c r="S749" i="18"/>
  <c r="K749" i="18" l="1"/>
  <c r="P749" i="18"/>
  <c r="R749" i="18" l="1"/>
  <c r="H749" i="18"/>
  <c r="I749" i="18"/>
  <c r="J749" i="18" s="1"/>
  <c r="L749" i="18" s="1"/>
  <c r="M749" i="18" a="1"/>
  <c r="M749" i="18" l="1"/>
  <c r="U749" i="18"/>
  <c r="V749" i="18"/>
  <c r="T750" i="18" s="1"/>
  <c r="Q750" i="18" l="1"/>
  <c r="N749" i="18"/>
  <c r="O749" i="18" s="1"/>
  <c r="S750" i="18"/>
  <c r="K750" i="18" l="1"/>
  <c r="P750" i="18"/>
  <c r="I750" i="18" l="1"/>
  <c r="J750" i="18" s="1"/>
  <c r="L750" i="18" s="1"/>
  <c r="R750" i="18"/>
  <c r="H750" i="18"/>
  <c r="M750" i="18" a="1"/>
  <c r="M750" i="18" l="1"/>
  <c r="U750" i="18"/>
  <c r="V750" i="18"/>
  <c r="T751" i="18" s="1"/>
  <c r="Q751" i="18" l="1"/>
  <c r="N750" i="18"/>
  <c r="O750" i="18" s="1"/>
  <c r="S751" i="18"/>
  <c r="K751" i="18" l="1"/>
  <c r="P751" i="18"/>
  <c r="R751" i="18" l="1"/>
  <c r="H751" i="18"/>
  <c r="I751" i="18"/>
  <c r="J751" i="18" s="1"/>
  <c r="L751" i="18" s="1"/>
  <c r="M751" i="18" a="1"/>
  <c r="M751" i="18" l="1"/>
  <c r="V751" i="18"/>
  <c r="T752" i="18" s="1"/>
  <c r="U751" i="18"/>
  <c r="Q752" i="18" l="1"/>
  <c r="N751" i="18"/>
  <c r="O751" i="18" s="1"/>
  <c r="S752" i="18"/>
  <c r="K752" i="18" l="1"/>
  <c r="P752" i="18"/>
  <c r="R752" i="18" l="1"/>
  <c r="H752" i="18"/>
  <c r="I752" i="18"/>
  <c r="J752" i="18" s="1"/>
  <c r="L752" i="18" s="1"/>
  <c r="M752" i="18" a="1"/>
  <c r="M752" i="18" l="1"/>
  <c r="V752" i="18"/>
  <c r="T753" i="18" s="1"/>
  <c r="U752" i="18"/>
  <c r="N752" i="18" l="1"/>
  <c r="O752" i="18" s="1"/>
  <c r="S753" i="18"/>
  <c r="Q753" i="18"/>
  <c r="K753" i="18" l="1"/>
  <c r="P753" i="18"/>
  <c r="H753" i="18" l="1"/>
  <c r="I753" i="18"/>
  <c r="J753" i="18" s="1"/>
  <c r="L753" i="18" s="1"/>
  <c r="R753" i="18"/>
  <c r="M753" i="18" a="1"/>
  <c r="M753" i="18" l="1"/>
  <c r="U753" i="18" s="1"/>
  <c r="V753" i="18"/>
  <c r="T754" i="18" s="1"/>
  <c r="N753" i="18" l="1"/>
  <c r="O753" i="18" s="1"/>
  <c r="S754" i="18"/>
  <c r="Q754" i="18"/>
  <c r="K754" i="18" l="1"/>
  <c r="P754" i="18"/>
  <c r="R754" i="18" l="1"/>
  <c r="H754" i="18"/>
  <c r="I754" i="18"/>
  <c r="J754" i="18" s="1"/>
  <c r="L754" i="18" s="1"/>
  <c r="M754" i="18" a="1"/>
  <c r="M754" i="18" l="1"/>
  <c r="V754" i="18" s="1"/>
  <c r="T755" i="18" s="1"/>
  <c r="Q755" i="18" l="1"/>
  <c r="U754" i="18"/>
  <c r="N754" i="18" l="1"/>
  <c r="O754" i="18" s="1"/>
  <c r="S755" i="18"/>
  <c r="K755" i="18" l="1"/>
  <c r="P755" i="18"/>
  <c r="R755" i="18" l="1"/>
  <c r="I755" i="18"/>
  <c r="J755" i="18" s="1"/>
  <c r="L755" i="18" s="1"/>
  <c r="H755" i="18"/>
  <c r="M755" i="18" a="1"/>
  <c r="M755" i="18" l="1"/>
  <c r="U755" i="18"/>
  <c r="V755" i="18"/>
  <c r="T756" i="18" s="1"/>
  <c r="N755" i="18" l="1"/>
  <c r="O755" i="18" s="1"/>
  <c r="S756" i="18"/>
  <c r="Q756" i="18"/>
  <c r="K756" i="18" l="1"/>
  <c r="P756" i="18"/>
  <c r="R756" i="18" l="1"/>
  <c r="H756" i="18"/>
  <c r="I756" i="18"/>
  <c r="J756" i="18" s="1"/>
  <c r="L756" i="18" s="1"/>
  <c r="M756" i="18" a="1"/>
  <c r="M756" i="18" l="1"/>
  <c r="V756" i="18"/>
  <c r="T757" i="18" s="1"/>
  <c r="U756" i="18"/>
  <c r="Q757" i="18" l="1"/>
  <c r="N756" i="18"/>
  <c r="O756" i="18" s="1"/>
  <c r="S757" i="18"/>
  <c r="K757" i="18" l="1"/>
  <c r="P757" i="18"/>
  <c r="R757" i="18" l="1"/>
  <c r="H757" i="18"/>
  <c r="I757" i="18"/>
  <c r="J757" i="18" s="1"/>
  <c r="L757" i="18" s="1"/>
  <c r="M757" i="18" a="1"/>
  <c r="M757" i="18" l="1"/>
  <c r="V757" i="18"/>
  <c r="T758" i="18" s="1"/>
  <c r="U757" i="18"/>
  <c r="Q758" i="18" l="1"/>
  <c r="N757" i="18"/>
  <c r="O757" i="18" s="1"/>
  <c r="S758" i="18"/>
  <c r="K758" i="18" l="1"/>
  <c r="P758" i="18"/>
  <c r="H758" i="18" l="1"/>
  <c r="I758" i="18"/>
  <c r="J758" i="18" s="1"/>
  <c r="L758" i="18" s="1"/>
  <c r="R758" i="18"/>
  <c r="M758" i="18" a="1"/>
  <c r="M758" i="18" l="1"/>
  <c r="U758" i="18"/>
  <c r="V758" i="18"/>
  <c r="T759" i="18" s="1"/>
  <c r="Q759" i="18" l="1"/>
  <c r="N758" i="18"/>
  <c r="O758" i="18" s="1"/>
  <c r="S759" i="18"/>
  <c r="K759" i="18" l="1"/>
  <c r="P759" i="18"/>
  <c r="I759" i="18" l="1"/>
  <c r="J759" i="18" s="1"/>
  <c r="R759" i="18"/>
  <c r="H759" i="18"/>
  <c r="L759" i="18"/>
  <c r="M759" i="18" a="1"/>
  <c r="M759" i="18" l="1"/>
  <c r="U759" i="18"/>
  <c r="V759" i="18"/>
  <c r="T760" i="18" s="1"/>
  <c r="Q760" i="18" l="1"/>
  <c r="N759" i="18"/>
  <c r="O759" i="18" s="1"/>
  <c r="S760" i="18"/>
  <c r="K760" i="18" l="1"/>
  <c r="P760" i="18"/>
  <c r="I760" i="18" l="1"/>
  <c r="J760" i="18" s="1"/>
  <c r="L760" i="18" s="1"/>
  <c r="R760" i="18"/>
  <c r="H760" i="18"/>
  <c r="M760" i="18" a="1"/>
  <c r="M760" i="18" l="1"/>
  <c r="U760" i="18"/>
  <c r="V760" i="18"/>
  <c r="T761" i="18" s="1"/>
  <c r="Q761" i="18" l="1"/>
  <c r="N760" i="18"/>
  <c r="O760" i="18" s="1"/>
  <c r="S761" i="18"/>
  <c r="K761" i="18" l="1"/>
  <c r="P761" i="18"/>
  <c r="I761" i="18" l="1"/>
  <c r="J761" i="18" s="1"/>
  <c r="L761" i="18" s="1"/>
  <c r="R761" i="18"/>
  <c r="H761" i="18"/>
  <c r="M761" i="18" a="1"/>
  <c r="M761" i="18" l="1"/>
  <c r="U761" i="18"/>
  <c r="V761" i="18"/>
  <c r="T762" i="18" s="1"/>
  <c r="Q762" i="18" l="1"/>
  <c r="N761" i="18"/>
  <c r="O761" i="18" s="1"/>
  <c r="S762" i="18"/>
  <c r="K762" i="18" l="1"/>
  <c r="P762" i="18"/>
  <c r="R762" i="18" l="1"/>
  <c r="H762" i="18"/>
  <c r="I762" i="18"/>
  <c r="J762" i="18" s="1"/>
  <c r="L762" i="18" s="1"/>
  <c r="M762" i="18" a="1"/>
  <c r="M762" i="18" l="1"/>
  <c r="V762" i="18"/>
  <c r="T763" i="18" s="1"/>
  <c r="U762" i="18"/>
  <c r="Q763" i="18" l="1"/>
  <c r="N762" i="18"/>
  <c r="O762" i="18" s="1"/>
  <c r="S763" i="18"/>
  <c r="K763" i="18" l="1"/>
  <c r="P763" i="18"/>
  <c r="I763" i="18" l="1"/>
  <c r="J763" i="18" s="1"/>
  <c r="L763" i="18" s="1"/>
  <c r="R763" i="18"/>
  <c r="H763" i="18"/>
  <c r="M763" i="18" a="1"/>
  <c r="M763" i="18" l="1"/>
  <c r="U763" i="18"/>
  <c r="V763" i="18"/>
  <c r="T764" i="18" s="1"/>
  <c r="N763" i="18" l="1"/>
  <c r="O763" i="18" s="1"/>
  <c r="S764" i="18"/>
  <c r="Q764" i="18"/>
  <c r="K764" i="18" l="1"/>
  <c r="P764" i="18"/>
  <c r="I764" i="18" l="1"/>
  <c r="J764" i="18" s="1"/>
  <c r="L764" i="18" s="1"/>
  <c r="R764" i="18"/>
  <c r="H764" i="18"/>
  <c r="M764" i="18" a="1"/>
  <c r="M764" i="18" l="1"/>
  <c r="V764" i="18"/>
  <c r="T765" i="18" s="1"/>
  <c r="U764" i="18"/>
  <c r="N764" i="18" l="1"/>
  <c r="O764" i="18" s="1"/>
  <c r="S765" i="18"/>
  <c r="Q765" i="18"/>
  <c r="K765" i="18" l="1"/>
  <c r="P765" i="18"/>
  <c r="H765" i="18" l="1"/>
  <c r="I765" i="18"/>
  <c r="J765" i="18" s="1"/>
  <c r="L765" i="18" s="1"/>
  <c r="R765" i="18"/>
  <c r="M765" i="18" a="1"/>
  <c r="M765" i="18" l="1"/>
  <c r="U765" i="18"/>
  <c r="V765" i="18"/>
  <c r="T766" i="18" s="1"/>
  <c r="Q766" i="18" l="1"/>
  <c r="N765" i="18"/>
  <c r="O765" i="18" s="1"/>
  <c r="S766" i="18"/>
  <c r="K766" i="18" l="1"/>
  <c r="P766" i="18"/>
  <c r="H766" i="18" l="1"/>
  <c r="I766" i="18"/>
  <c r="J766" i="18" s="1"/>
  <c r="L766" i="18" s="1"/>
  <c r="R766" i="18"/>
  <c r="M766" i="18" a="1"/>
  <c r="M766" i="18" l="1"/>
  <c r="V766" i="18"/>
  <c r="T767" i="18" s="1"/>
  <c r="U766" i="18"/>
  <c r="Q767" i="18" l="1"/>
  <c r="N766" i="18"/>
  <c r="O766" i="18" s="1"/>
  <c r="S767" i="18"/>
  <c r="K767" i="18" l="1"/>
  <c r="P767" i="18"/>
  <c r="H767" i="18" l="1"/>
  <c r="I767" i="18"/>
  <c r="J767" i="18" s="1"/>
  <c r="L767" i="18" s="1"/>
  <c r="R767" i="18"/>
  <c r="M767" i="18" a="1"/>
  <c r="M767" i="18" l="1"/>
  <c r="V767" i="18"/>
  <c r="T768" i="18" s="1"/>
  <c r="U767" i="18"/>
  <c r="N767" i="18" l="1"/>
  <c r="O767" i="18" s="1"/>
  <c r="S768" i="18"/>
  <c r="Q768" i="18"/>
  <c r="K768" i="18" l="1"/>
  <c r="P768" i="18"/>
  <c r="H768" i="18" l="1"/>
  <c r="I768" i="18"/>
  <c r="J768" i="18" s="1"/>
  <c r="L768" i="18" s="1"/>
  <c r="R768" i="18"/>
  <c r="M768" i="18" a="1"/>
  <c r="M768" i="18" l="1"/>
  <c r="U768" i="18"/>
  <c r="V768" i="18"/>
  <c r="T769" i="18" s="1"/>
  <c r="Q769" i="18" l="1"/>
  <c r="N768" i="18"/>
  <c r="O768" i="18" s="1"/>
  <c r="S769" i="18"/>
  <c r="K769" i="18" l="1"/>
  <c r="P769" i="18"/>
  <c r="H769" i="18" l="1"/>
  <c r="I769" i="18"/>
  <c r="J769" i="18" s="1"/>
  <c r="R769" i="18"/>
  <c r="L769" i="18"/>
  <c r="M769" i="18" a="1"/>
  <c r="M769" i="18" l="1"/>
  <c r="U769" i="18" s="1"/>
  <c r="V769" i="18"/>
  <c r="T770" i="18" s="1"/>
  <c r="Q770" i="18" l="1"/>
  <c r="N769" i="18"/>
  <c r="O769" i="18" s="1"/>
  <c r="S770" i="18"/>
  <c r="K770" i="18" l="1"/>
  <c r="P770" i="18"/>
  <c r="R770" i="18" l="1"/>
  <c r="I770" i="18"/>
  <c r="J770" i="18" s="1"/>
  <c r="H770" i="18"/>
  <c r="L770" i="18"/>
  <c r="M770" i="18" a="1"/>
  <c r="M770" i="18" l="1"/>
  <c r="U770" i="18"/>
  <c r="V770" i="18"/>
  <c r="T771" i="18" s="1"/>
  <c r="Q771" i="18" l="1"/>
  <c r="N770" i="18"/>
  <c r="O770" i="18" s="1"/>
  <c r="S771" i="18"/>
  <c r="K771" i="18" l="1"/>
  <c r="P771" i="18"/>
  <c r="R771" i="18" l="1"/>
  <c r="I771" i="18"/>
  <c r="J771" i="18" s="1"/>
  <c r="L771" i="18" s="1"/>
  <c r="H771" i="18"/>
  <c r="M771" i="18" a="1"/>
  <c r="M771" i="18" l="1"/>
  <c r="V771" i="18"/>
  <c r="T772" i="18" s="1"/>
  <c r="U771" i="18"/>
  <c r="N771" i="18" l="1"/>
  <c r="O771" i="18" s="1"/>
  <c r="S772" i="18"/>
  <c r="Q772" i="18"/>
  <c r="K772" i="18" l="1"/>
  <c r="P772" i="18"/>
  <c r="R772" i="18" l="1"/>
  <c r="I772" i="18"/>
  <c r="J772" i="18" s="1"/>
  <c r="L772" i="18" s="1"/>
  <c r="H772" i="18"/>
  <c r="M772" i="18" a="1"/>
  <c r="M772" i="18" l="1"/>
  <c r="V772" i="18"/>
  <c r="T773" i="18" s="1"/>
  <c r="U772" i="18"/>
  <c r="N772" i="18" l="1"/>
  <c r="O772" i="18" s="1"/>
  <c r="S773" i="18"/>
  <c r="Q773" i="18"/>
  <c r="K773" i="18" l="1"/>
  <c r="P773" i="18"/>
  <c r="R773" i="18" l="1"/>
  <c r="I773" i="18"/>
  <c r="J773" i="18" s="1"/>
  <c r="L773" i="18" s="1"/>
  <c r="H773" i="18"/>
  <c r="M773" i="18" a="1"/>
  <c r="M773" i="18" l="1"/>
  <c r="U773" i="18"/>
  <c r="V773" i="18"/>
  <c r="T774" i="18" s="1"/>
  <c r="Q774" i="18" l="1"/>
  <c r="N773" i="18"/>
  <c r="O773" i="18" s="1"/>
  <c r="S774" i="18"/>
  <c r="K774" i="18" l="1"/>
  <c r="P774" i="18"/>
  <c r="I774" i="18" l="1"/>
  <c r="J774" i="18" s="1"/>
  <c r="L774" i="18" s="1"/>
  <c r="R774" i="18"/>
  <c r="H774" i="18"/>
  <c r="M774" i="18" a="1"/>
  <c r="M774" i="18" l="1"/>
  <c r="V774" i="18"/>
  <c r="T775" i="18" s="1"/>
  <c r="Q775" i="18" s="1"/>
  <c r="U774" i="18"/>
  <c r="N774" i="18" l="1"/>
  <c r="O774" i="18" s="1"/>
  <c r="S775" i="18"/>
  <c r="K775" i="18" l="1"/>
  <c r="P775" i="18"/>
  <c r="I775" i="18" l="1"/>
  <c r="J775" i="18" s="1"/>
  <c r="H775" i="18"/>
  <c r="R775" i="18"/>
  <c r="L775" i="18"/>
  <c r="M775" i="18" a="1"/>
  <c r="M775" i="18" l="1"/>
  <c r="U775" i="18"/>
  <c r="V775" i="18"/>
  <c r="T776" i="18" s="1"/>
  <c r="Q776" i="18" l="1"/>
  <c r="N775" i="18"/>
  <c r="O775" i="18" s="1"/>
  <c r="S776" i="18"/>
  <c r="K776" i="18" l="1"/>
  <c r="P776" i="18"/>
  <c r="R776" i="18" l="1"/>
  <c r="H776" i="18"/>
  <c r="I776" i="18"/>
  <c r="J776" i="18" s="1"/>
  <c r="L776" i="18" s="1"/>
  <c r="M776" i="18" a="1"/>
  <c r="M776" i="18" l="1"/>
  <c r="V776" i="18"/>
  <c r="T777" i="18" s="1"/>
  <c r="U776" i="18"/>
  <c r="N776" i="18" l="1"/>
  <c r="O776" i="18" s="1"/>
  <c r="S777" i="18"/>
  <c r="Q777" i="18"/>
  <c r="K777" i="18" l="1"/>
  <c r="P777" i="18"/>
  <c r="R777" i="18" l="1"/>
  <c r="H777" i="18"/>
  <c r="I777" i="18"/>
  <c r="J777" i="18" s="1"/>
  <c r="L777" i="18" s="1"/>
  <c r="M777" i="18" a="1"/>
  <c r="M777" i="18" l="1"/>
  <c r="V777" i="18" s="1"/>
  <c r="T778" i="18" s="1"/>
  <c r="U777" i="18"/>
  <c r="N777" i="18" l="1"/>
  <c r="O777" i="18" s="1"/>
  <c r="S778" i="18"/>
  <c r="Q778" i="18"/>
  <c r="K778" i="18" l="1"/>
  <c r="P778" i="18"/>
  <c r="I778" i="18" l="1"/>
  <c r="J778" i="18" s="1"/>
  <c r="R778" i="18"/>
  <c r="H778" i="18"/>
  <c r="L778" i="18"/>
  <c r="M778" i="18" a="1"/>
  <c r="M778" i="18" l="1"/>
  <c r="U778" i="18" s="1"/>
  <c r="V778" i="18"/>
  <c r="T779" i="18" s="1"/>
  <c r="Q779" i="18" l="1"/>
  <c r="N778" i="18"/>
  <c r="O778" i="18" s="1"/>
  <c r="S779" i="18"/>
  <c r="K779" i="18" l="1"/>
  <c r="P779" i="18"/>
  <c r="H779" i="18" l="1"/>
  <c r="I779" i="18"/>
  <c r="J779" i="18" s="1"/>
  <c r="R779" i="18"/>
  <c r="L779" i="18"/>
  <c r="M779" i="18" a="1"/>
  <c r="M779" i="18" l="1"/>
  <c r="V779" i="18" s="1"/>
  <c r="T780" i="18" s="1"/>
  <c r="U779" i="18"/>
  <c r="N779" i="18" l="1"/>
  <c r="O779" i="18" s="1"/>
  <c r="S780" i="18"/>
  <c r="Q780" i="18"/>
  <c r="K780" i="18" l="1"/>
  <c r="P780" i="18"/>
  <c r="R780" i="18" l="1"/>
  <c r="I780" i="18"/>
  <c r="J780" i="18" s="1"/>
  <c r="L780" i="18" s="1"/>
  <c r="H780" i="18"/>
  <c r="M780" i="18" a="1"/>
  <c r="M780" i="18" l="1"/>
  <c r="V780" i="18"/>
  <c r="T781" i="18" s="1"/>
  <c r="U780" i="18"/>
  <c r="N780" i="18" l="1"/>
  <c r="O780" i="18" s="1"/>
  <c r="S781" i="18"/>
  <c r="Q781" i="18"/>
  <c r="K781" i="18" l="1"/>
  <c r="P781" i="18"/>
  <c r="I781" i="18" l="1"/>
  <c r="J781" i="18" s="1"/>
  <c r="R781" i="18"/>
  <c r="H781" i="18"/>
  <c r="L781" i="18"/>
  <c r="M781" i="18" a="1"/>
  <c r="M781" i="18" l="1"/>
  <c r="V781" i="18" s="1"/>
  <c r="T782" i="18" s="1"/>
  <c r="U781" i="18"/>
  <c r="N781" i="18" l="1"/>
  <c r="O781" i="18" s="1"/>
  <c r="S782" i="18"/>
  <c r="Q782" i="18"/>
  <c r="K782" i="18" l="1"/>
  <c r="P782" i="18"/>
  <c r="R782" i="18" l="1"/>
  <c r="H782" i="18"/>
  <c r="I782" i="18"/>
  <c r="J782" i="18" s="1"/>
  <c r="L782" i="18" s="1"/>
  <c r="M782" i="18" a="1"/>
  <c r="M782" i="18" l="1"/>
  <c r="U782" i="18" s="1"/>
  <c r="V782" i="18"/>
  <c r="T783" i="18" s="1"/>
  <c r="Q783" i="18" l="1"/>
  <c r="N782" i="18"/>
  <c r="O782" i="18" s="1"/>
  <c r="S783" i="18"/>
  <c r="K783" i="18" l="1"/>
  <c r="P783" i="18"/>
  <c r="R783" i="18" l="1"/>
  <c r="I783" i="18"/>
  <c r="J783" i="18" s="1"/>
  <c r="L783" i="18" s="1"/>
  <c r="H783" i="18"/>
  <c r="M783" i="18" a="1"/>
  <c r="M783" i="18" l="1"/>
  <c r="U783" i="18"/>
  <c r="V783" i="18"/>
  <c r="T784" i="18" s="1"/>
  <c r="Q784" i="18" l="1"/>
  <c r="N783" i="18"/>
  <c r="O783" i="18" s="1"/>
  <c r="S784" i="18"/>
  <c r="K784" i="18" l="1"/>
  <c r="P784" i="18"/>
  <c r="I784" i="18" l="1"/>
  <c r="J784" i="18" s="1"/>
  <c r="L784" i="18" s="1"/>
  <c r="R784" i="18"/>
  <c r="H784" i="18"/>
  <c r="M784" i="18" a="1"/>
  <c r="M784" i="18" l="1"/>
  <c r="U784" i="18"/>
  <c r="V784" i="18"/>
  <c r="T785" i="18" s="1"/>
  <c r="Q785" i="18" l="1"/>
  <c r="N784" i="18"/>
  <c r="O784" i="18" s="1"/>
  <c r="S785" i="18"/>
  <c r="K785" i="18" l="1"/>
  <c r="P785" i="18"/>
  <c r="H785" i="18" l="1"/>
  <c r="R785" i="18"/>
  <c r="I785" i="18"/>
  <c r="J785" i="18" s="1"/>
  <c r="L785" i="18" s="1"/>
  <c r="M785" i="18" a="1"/>
  <c r="M785" i="18" l="1"/>
  <c r="U785" i="18" s="1"/>
  <c r="V785" i="18"/>
  <c r="T786" i="18" s="1"/>
  <c r="Q786" i="18" l="1"/>
  <c r="N785" i="18"/>
  <c r="O785" i="18" s="1"/>
  <c r="S786" i="18"/>
  <c r="K786" i="18" l="1"/>
  <c r="P786" i="18"/>
  <c r="H786" i="18" l="1"/>
  <c r="R786" i="18"/>
  <c r="I786" i="18"/>
  <c r="J786" i="18" s="1"/>
  <c r="L786" i="18" s="1"/>
  <c r="M786" i="18" a="1"/>
  <c r="M786" i="18" l="1"/>
  <c r="U786" i="18"/>
  <c r="V786" i="18"/>
  <c r="T787" i="18" s="1"/>
  <c r="Q787" i="18" l="1"/>
  <c r="N786" i="18"/>
  <c r="O786" i="18" s="1"/>
  <c r="S787" i="18"/>
  <c r="K787" i="18" l="1"/>
  <c r="P787" i="18"/>
  <c r="H787" i="18" l="1"/>
  <c r="I787" i="18"/>
  <c r="J787" i="18" s="1"/>
  <c r="L787" i="18" s="1"/>
  <c r="R787" i="18"/>
  <c r="M787" i="18" a="1"/>
  <c r="M787" i="18" l="1"/>
  <c r="U787" i="18"/>
  <c r="V787" i="18"/>
  <c r="T788" i="18" s="1"/>
  <c r="Q788" i="18" l="1"/>
  <c r="N787" i="18"/>
  <c r="O787" i="18" s="1"/>
  <c r="S788" i="18"/>
  <c r="K788" i="18" l="1"/>
  <c r="P788" i="18"/>
  <c r="I788" i="18" l="1"/>
  <c r="J788" i="18" s="1"/>
  <c r="L788" i="18" s="1"/>
  <c r="R788" i="18"/>
  <c r="H788" i="18"/>
  <c r="M788" i="18" a="1"/>
  <c r="M788" i="18" l="1"/>
  <c r="U788" i="18"/>
  <c r="V788" i="18"/>
  <c r="T789" i="18" s="1"/>
  <c r="Q789" i="18" l="1"/>
  <c r="N788" i="18"/>
  <c r="O788" i="18" s="1"/>
  <c r="S789" i="18"/>
  <c r="K789" i="18" l="1"/>
  <c r="P789" i="18"/>
  <c r="H789" i="18" l="1"/>
  <c r="R789" i="18"/>
  <c r="I789" i="18"/>
  <c r="J789" i="18" s="1"/>
  <c r="L789" i="18" s="1"/>
  <c r="M789" i="18" a="1"/>
  <c r="M789" i="18" l="1"/>
  <c r="U789" i="18"/>
  <c r="V789" i="18"/>
  <c r="T790" i="18" s="1"/>
  <c r="Q790" i="18" l="1"/>
  <c r="N789" i="18"/>
  <c r="O789" i="18" s="1"/>
  <c r="S790" i="18"/>
  <c r="K790" i="18" l="1"/>
  <c r="P790" i="18"/>
  <c r="H790" i="18" l="1"/>
  <c r="I790" i="18"/>
  <c r="J790" i="18" s="1"/>
  <c r="L790" i="18" s="1"/>
  <c r="R790" i="18"/>
  <c r="M790" i="18" a="1"/>
  <c r="M790" i="18" l="1"/>
  <c r="U790" i="18"/>
  <c r="V790" i="18"/>
  <c r="T791" i="18" s="1"/>
  <c r="N790" i="18" l="1"/>
  <c r="O790" i="18" s="1"/>
  <c r="S791" i="18"/>
  <c r="Q791" i="18"/>
  <c r="K791" i="18" l="1"/>
  <c r="P791" i="18"/>
  <c r="H791" i="18" l="1"/>
  <c r="I791" i="18"/>
  <c r="J791" i="18" s="1"/>
  <c r="L791" i="18" s="1"/>
  <c r="R791" i="18"/>
  <c r="M791" i="18" a="1"/>
  <c r="M791" i="18" l="1"/>
  <c r="U791" i="18" s="1"/>
  <c r="V791" i="18"/>
  <c r="T792" i="18" s="1"/>
  <c r="Q792" i="18" l="1"/>
  <c r="N791" i="18"/>
  <c r="O791" i="18" s="1"/>
  <c r="S792" i="18"/>
  <c r="K792" i="18" l="1"/>
  <c r="P792" i="18"/>
  <c r="I792" i="18" l="1"/>
  <c r="J792" i="18" s="1"/>
  <c r="L792" i="18" s="1"/>
  <c r="R792" i="18"/>
  <c r="H792" i="18"/>
  <c r="M792" i="18" a="1"/>
  <c r="M792" i="18" l="1"/>
  <c r="V792" i="18"/>
  <c r="T793" i="18" s="1"/>
  <c r="U792" i="18"/>
  <c r="N792" i="18" l="1"/>
  <c r="O792" i="18" s="1"/>
  <c r="S793" i="18"/>
  <c r="Q793" i="18"/>
  <c r="K793" i="18" l="1"/>
  <c r="P793" i="18"/>
  <c r="H793" i="18" l="1"/>
  <c r="I793" i="18"/>
  <c r="J793" i="18" s="1"/>
  <c r="L793" i="18" s="1"/>
  <c r="R793" i="18"/>
  <c r="M793" i="18" a="1"/>
  <c r="M793" i="18" l="1"/>
  <c r="U793" i="18"/>
  <c r="V793" i="18"/>
  <c r="T794" i="18" s="1"/>
  <c r="N793" i="18" l="1"/>
  <c r="O793" i="18" s="1"/>
  <c r="S794" i="18"/>
  <c r="Q794" i="18"/>
  <c r="K794" i="18" l="1"/>
  <c r="P794" i="18"/>
  <c r="I794" i="18" l="1"/>
  <c r="J794" i="18" s="1"/>
  <c r="H794" i="18"/>
  <c r="R794" i="18"/>
  <c r="L794" i="18"/>
  <c r="M794" i="18" a="1"/>
  <c r="M794" i="18" l="1"/>
  <c r="V794" i="18"/>
  <c r="T795" i="18" s="1"/>
  <c r="U794" i="18"/>
  <c r="N794" i="18" l="1"/>
  <c r="O794" i="18" s="1"/>
  <c r="S795" i="18"/>
  <c r="Q795" i="18"/>
  <c r="K795" i="18" l="1"/>
  <c r="P795" i="18"/>
  <c r="R795" i="18" l="1"/>
  <c r="H795" i="18"/>
  <c r="I795" i="18"/>
  <c r="J795" i="18" s="1"/>
  <c r="L795" i="18" s="1"/>
  <c r="M795" i="18" a="1"/>
  <c r="M795" i="18" l="1"/>
  <c r="U795" i="18"/>
  <c r="V795" i="18"/>
  <c r="T796" i="18" s="1"/>
  <c r="Q796" i="18" l="1"/>
  <c r="N795" i="18"/>
  <c r="O795" i="18" s="1"/>
  <c r="S796" i="18"/>
  <c r="K796" i="18" l="1"/>
  <c r="P796" i="18"/>
  <c r="R796" i="18" l="1"/>
  <c r="H796" i="18"/>
  <c r="I796" i="18"/>
  <c r="J796" i="18" s="1"/>
  <c r="L796" i="18" s="1"/>
  <c r="M796" i="18" a="1"/>
  <c r="M796" i="18" l="1"/>
  <c r="U796" i="18"/>
  <c r="V796" i="18"/>
  <c r="T797" i="18" s="1"/>
  <c r="Q797" i="18" l="1"/>
  <c r="N796" i="18"/>
  <c r="O796" i="18" s="1"/>
  <c r="S797" i="18"/>
  <c r="K797" i="18" l="1"/>
  <c r="P797" i="18"/>
  <c r="H797" i="18" l="1"/>
  <c r="R797" i="18"/>
  <c r="I797" i="18"/>
  <c r="J797" i="18" s="1"/>
  <c r="L797" i="18" s="1"/>
  <c r="M797" i="18" a="1"/>
  <c r="M797" i="18" l="1"/>
  <c r="U797" i="18"/>
  <c r="V797" i="18"/>
  <c r="T798" i="18" s="1"/>
  <c r="Q798" i="18" l="1"/>
  <c r="N797" i="18"/>
  <c r="O797" i="18" s="1"/>
  <c r="S798" i="18"/>
  <c r="K798" i="18" l="1"/>
  <c r="P798" i="18"/>
  <c r="R798" i="18" l="1"/>
  <c r="I798" i="18"/>
  <c r="J798" i="18" s="1"/>
  <c r="L798" i="18" s="1"/>
  <c r="H798" i="18"/>
  <c r="M798" i="18" a="1"/>
  <c r="M798" i="18" l="1"/>
  <c r="V798" i="18"/>
  <c r="T799" i="18" s="1"/>
  <c r="U798" i="18"/>
  <c r="N798" i="18" l="1"/>
  <c r="O798" i="18" s="1"/>
  <c r="S799" i="18"/>
  <c r="Q799" i="18"/>
  <c r="K799" i="18" l="1"/>
  <c r="P799" i="18"/>
  <c r="H799" i="18" l="1"/>
  <c r="I799" i="18"/>
  <c r="J799" i="18" s="1"/>
  <c r="R799" i="18"/>
  <c r="L799" i="18"/>
  <c r="M799" i="18" a="1"/>
  <c r="M799" i="18" l="1"/>
  <c r="U799" i="18"/>
  <c r="V799" i="18"/>
  <c r="T800" i="18" s="1"/>
  <c r="Q800" i="18" l="1"/>
  <c r="N799" i="18"/>
  <c r="O799" i="18" s="1"/>
  <c r="S800" i="18"/>
  <c r="K800" i="18" l="1"/>
  <c r="P800" i="18"/>
  <c r="R800" i="18" l="1"/>
  <c r="H800" i="18"/>
  <c r="I800" i="18"/>
  <c r="J800" i="18" s="1"/>
  <c r="L800" i="18" s="1"/>
  <c r="M800" i="18" a="1"/>
  <c r="M800" i="18" l="1"/>
  <c r="V800" i="18" s="1"/>
  <c r="T801" i="18" s="1"/>
  <c r="U800" i="18"/>
  <c r="Q801" i="18" l="1"/>
  <c r="N800" i="18"/>
  <c r="O800" i="18" s="1"/>
  <c r="S801" i="18"/>
  <c r="K801" i="18" l="1"/>
  <c r="P801" i="18"/>
  <c r="R801" i="18" l="1"/>
  <c r="H801" i="18"/>
  <c r="I801" i="18"/>
  <c r="J801" i="18" s="1"/>
  <c r="L801" i="18" s="1"/>
  <c r="M801" i="18" a="1"/>
  <c r="M801" i="18" l="1"/>
  <c r="V801" i="18"/>
  <c r="T802" i="18" s="1"/>
  <c r="U801" i="18"/>
  <c r="N801" i="18" l="1"/>
  <c r="O801" i="18" s="1"/>
  <c r="S802" i="18"/>
  <c r="Q802" i="18"/>
  <c r="K802" i="18" l="1"/>
  <c r="P802" i="18"/>
  <c r="H802" i="18" l="1"/>
  <c r="R802" i="18"/>
  <c r="I802" i="18"/>
  <c r="J802" i="18" s="1"/>
  <c r="L802" i="18" s="1"/>
  <c r="M802" i="18" a="1"/>
  <c r="M802" i="18" l="1"/>
  <c r="U802" i="18"/>
  <c r="V802" i="18"/>
  <c r="T803" i="18" s="1"/>
  <c r="Q803" i="18" l="1"/>
  <c r="N802" i="18"/>
  <c r="O802" i="18" s="1"/>
  <c r="S803" i="18"/>
  <c r="K803" i="18" l="1"/>
  <c r="P803" i="18"/>
  <c r="I803" i="18" l="1"/>
  <c r="J803" i="18" s="1"/>
  <c r="L803" i="18" s="1"/>
  <c r="R803" i="18"/>
  <c r="H803" i="18"/>
  <c r="M803" i="18" a="1"/>
  <c r="M803" i="18" l="1"/>
  <c r="U803" i="18"/>
  <c r="V803" i="18"/>
  <c r="T804" i="18" s="1"/>
  <c r="Q804" i="18" l="1"/>
  <c r="N803" i="18"/>
  <c r="O803" i="18" s="1"/>
  <c r="S804" i="18"/>
  <c r="K804" i="18" l="1"/>
  <c r="P804" i="18"/>
  <c r="H804" i="18" l="1"/>
  <c r="R804" i="18"/>
  <c r="I804" i="18"/>
  <c r="J804" i="18" s="1"/>
  <c r="L804" i="18" s="1"/>
  <c r="M804" i="18" a="1"/>
  <c r="M804" i="18" l="1"/>
  <c r="V804" i="18"/>
  <c r="T805" i="18" s="1"/>
  <c r="U804" i="18"/>
  <c r="N804" i="18" l="1"/>
  <c r="O804" i="18" s="1"/>
  <c r="S805" i="18"/>
  <c r="Q805" i="18"/>
  <c r="K805" i="18" l="1"/>
  <c r="P805" i="18"/>
  <c r="R805" i="18" l="1"/>
  <c r="I805" i="18"/>
  <c r="J805" i="18" s="1"/>
  <c r="L805" i="18" s="1"/>
  <c r="H805" i="18"/>
  <c r="M805" i="18" a="1"/>
  <c r="M805" i="18" l="1"/>
  <c r="U805" i="18" s="1"/>
  <c r="V805" i="18"/>
  <c r="T806" i="18" s="1"/>
  <c r="Q806" i="18" l="1"/>
  <c r="N805" i="18"/>
  <c r="O805" i="18" s="1"/>
  <c r="S806" i="18"/>
  <c r="K806" i="18" l="1"/>
  <c r="P806" i="18"/>
  <c r="H806" i="18" l="1"/>
  <c r="I806" i="18"/>
  <c r="J806" i="18" s="1"/>
  <c r="L806" i="18" s="1"/>
  <c r="R806" i="18"/>
  <c r="M806" i="18" a="1"/>
  <c r="M806" i="18" l="1"/>
  <c r="V806" i="18"/>
  <c r="T807" i="18" s="1"/>
  <c r="U806" i="18"/>
  <c r="N806" i="18" l="1"/>
  <c r="O806" i="18" s="1"/>
  <c r="S807" i="18"/>
  <c r="Q807" i="18"/>
  <c r="K807" i="18" l="1"/>
  <c r="P807" i="18"/>
  <c r="R807" i="18" l="1"/>
  <c r="H807" i="18"/>
  <c r="I807" i="18"/>
  <c r="J807" i="18" s="1"/>
  <c r="L807" i="18"/>
  <c r="M807" i="18" a="1"/>
  <c r="M807" i="18" l="1"/>
  <c r="V807" i="18"/>
  <c r="T808" i="18" s="1"/>
  <c r="U807" i="18"/>
  <c r="N807" i="18" l="1"/>
  <c r="O807" i="18" s="1"/>
  <c r="S808" i="18"/>
  <c r="Q808" i="18"/>
  <c r="K808" i="18" l="1"/>
  <c r="P808" i="18"/>
  <c r="R808" i="18" l="1"/>
  <c r="H808" i="18"/>
  <c r="I808" i="18"/>
  <c r="J808" i="18" s="1"/>
  <c r="L808" i="18" s="1"/>
  <c r="M808" i="18" a="1"/>
  <c r="M808" i="18" l="1"/>
  <c r="V808" i="18"/>
  <c r="T809" i="18" s="1"/>
  <c r="U808" i="18"/>
  <c r="N808" i="18" l="1"/>
  <c r="O808" i="18" s="1"/>
  <c r="S809" i="18"/>
  <c r="Q809" i="18"/>
  <c r="K809" i="18" l="1"/>
  <c r="P809" i="18"/>
  <c r="H809" i="18" l="1"/>
  <c r="R809" i="18"/>
  <c r="I809" i="18"/>
  <c r="J809" i="18" s="1"/>
  <c r="L809" i="18" s="1"/>
  <c r="M809" i="18" a="1"/>
  <c r="M809" i="18" l="1"/>
  <c r="V809" i="18"/>
  <c r="T810" i="18" s="1"/>
  <c r="U809" i="18"/>
  <c r="N809" i="18" l="1"/>
  <c r="O809" i="18" s="1"/>
  <c r="S810" i="18"/>
  <c r="Q810" i="18"/>
  <c r="K810" i="18" l="1"/>
  <c r="P810" i="18"/>
  <c r="R810" i="18" l="1"/>
  <c r="I810" i="18"/>
  <c r="J810" i="18" s="1"/>
  <c r="L810" i="18" s="1"/>
  <c r="H810" i="18"/>
  <c r="M810" i="18" a="1"/>
  <c r="M810" i="18" l="1"/>
  <c r="U810" i="18"/>
  <c r="V810" i="18"/>
  <c r="T811" i="18" s="1"/>
  <c r="Q811" i="18" l="1"/>
  <c r="N810" i="18"/>
  <c r="O810" i="18" s="1"/>
  <c r="S811" i="18"/>
  <c r="K811" i="18" l="1"/>
  <c r="P811" i="18"/>
  <c r="R811" i="18" l="1"/>
  <c r="H811" i="18"/>
  <c r="I811" i="18"/>
  <c r="J811" i="18" s="1"/>
  <c r="L811" i="18" s="1"/>
  <c r="M811" i="18" a="1"/>
  <c r="M811" i="18" l="1"/>
  <c r="V811" i="18"/>
  <c r="T812" i="18" s="1"/>
  <c r="Q812" i="18" s="1"/>
  <c r="U811" i="18"/>
  <c r="N811" i="18" l="1"/>
  <c r="O811" i="18" s="1"/>
  <c r="S812" i="18"/>
  <c r="K812" i="18" l="1"/>
  <c r="P812" i="18"/>
  <c r="I812" i="18" l="1"/>
  <c r="J812" i="18" s="1"/>
  <c r="L812" i="18" s="1"/>
  <c r="R812" i="18"/>
  <c r="H812" i="18"/>
  <c r="M812" i="18" a="1"/>
  <c r="M812" i="18" l="1"/>
  <c r="V812" i="18"/>
  <c r="T813" i="18" s="1"/>
  <c r="U812" i="18"/>
  <c r="N812" i="18" l="1"/>
  <c r="O812" i="18" s="1"/>
  <c r="S813" i="18"/>
  <c r="Q813" i="18"/>
  <c r="K813" i="18" l="1"/>
  <c r="P813" i="18"/>
  <c r="R813" i="18" l="1"/>
  <c r="H813" i="18"/>
  <c r="I813" i="18"/>
  <c r="J813" i="18" s="1"/>
  <c r="L813" i="18" s="1"/>
  <c r="M813" i="18" a="1"/>
  <c r="M813" i="18" l="1"/>
  <c r="V813" i="18"/>
  <c r="T814" i="18" s="1"/>
  <c r="U813" i="18"/>
  <c r="N813" i="18" l="1"/>
  <c r="O813" i="18" s="1"/>
  <c r="S814" i="18"/>
  <c r="Q814" i="18"/>
  <c r="K814" i="18" l="1"/>
  <c r="P814" i="18"/>
  <c r="R814" i="18" l="1"/>
  <c r="I814" i="18"/>
  <c r="J814" i="18" s="1"/>
  <c r="L814" i="18" s="1"/>
  <c r="H814" i="18"/>
  <c r="M814" i="18" a="1"/>
  <c r="M814" i="18" l="1"/>
  <c r="U814" i="18"/>
  <c r="V814" i="18"/>
  <c r="T815" i="18" s="1"/>
  <c r="Q815" i="18" l="1"/>
  <c r="N814" i="18"/>
  <c r="O814" i="18" s="1"/>
  <c r="S815" i="18"/>
  <c r="K815" i="18" l="1"/>
  <c r="P815" i="18"/>
  <c r="R815" i="18" l="1"/>
  <c r="H815" i="18"/>
  <c r="I815" i="18"/>
  <c r="J815" i="18" s="1"/>
  <c r="L815" i="18" s="1"/>
  <c r="M815" i="18" a="1"/>
  <c r="M815" i="18" l="1"/>
  <c r="V815" i="18"/>
  <c r="T816" i="18" s="1"/>
  <c r="U815" i="18"/>
  <c r="N815" i="18" l="1"/>
  <c r="O815" i="18" s="1"/>
  <c r="S816" i="18"/>
  <c r="Q816" i="18"/>
  <c r="K816" i="18" l="1"/>
  <c r="P816" i="18"/>
  <c r="R816" i="18" l="1"/>
  <c r="I816" i="18"/>
  <c r="J816" i="18" s="1"/>
  <c r="L816" i="18" s="1"/>
  <c r="H816" i="18"/>
  <c r="M816" i="18" a="1"/>
  <c r="M816" i="18" l="1"/>
  <c r="V816" i="18" s="1"/>
  <c r="T817" i="18" s="1"/>
  <c r="U816" i="18"/>
  <c r="N816" i="18" l="1"/>
  <c r="O816" i="18" s="1"/>
  <c r="S817" i="18"/>
  <c r="Q817" i="18"/>
  <c r="K817" i="18" l="1"/>
  <c r="P817" i="18"/>
  <c r="R817" i="18" l="1"/>
  <c r="I817" i="18"/>
  <c r="J817" i="18" s="1"/>
  <c r="L817" i="18" s="1"/>
  <c r="H817" i="18"/>
  <c r="M817" i="18" a="1"/>
  <c r="M817" i="18" l="1"/>
  <c r="U817" i="18" s="1"/>
  <c r="V817" i="18"/>
  <c r="T818" i="18" s="1"/>
  <c r="Q818" i="18" l="1"/>
  <c r="N817" i="18"/>
  <c r="O817" i="18" s="1"/>
  <c r="S818" i="18"/>
  <c r="K818" i="18" l="1"/>
  <c r="P818" i="18"/>
  <c r="H818" i="18" l="1"/>
  <c r="I818" i="18"/>
  <c r="J818" i="18" s="1"/>
  <c r="L818" i="18" s="1"/>
  <c r="R818" i="18"/>
  <c r="M818" i="18" a="1"/>
  <c r="M818" i="18" l="1"/>
  <c r="V818" i="18" s="1"/>
  <c r="T819" i="18" s="1"/>
  <c r="U818" i="18"/>
  <c r="N818" i="18" l="1"/>
  <c r="O818" i="18" s="1"/>
  <c r="S819" i="18"/>
  <c r="Q819" i="18"/>
  <c r="K819" i="18" l="1"/>
  <c r="P819" i="18"/>
  <c r="R819" i="18" l="1"/>
  <c r="H819" i="18"/>
  <c r="I819" i="18"/>
  <c r="J819" i="18" s="1"/>
  <c r="L819" i="18" s="1"/>
  <c r="M819" i="18" a="1"/>
  <c r="M819" i="18" l="1"/>
  <c r="V819" i="18" s="1"/>
  <c r="T820" i="18" s="1"/>
  <c r="Q820" i="18" l="1"/>
  <c r="U819" i="18"/>
  <c r="N819" i="18" l="1"/>
  <c r="O819" i="18" s="1"/>
  <c r="S820" i="18"/>
  <c r="K820" i="18" l="1"/>
  <c r="P820" i="18"/>
  <c r="H820" i="18" l="1"/>
  <c r="R820" i="18"/>
  <c r="I820" i="18"/>
  <c r="J820" i="18" s="1"/>
  <c r="L820" i="18" s="1"/>
  <c r="M820" i="18" a="1"/>
  <c r="M820" i="18" l="1"/>
  <c r="U820" i="18"/>
  <c r="V820" i="18"/>
  <c r="T821" i="18" s="1"/>
  <c r="Q821" i="18" l="1"/>
  <c r="N820" i="18"/>
  <c r="O820" i="18" s="1"/>
  <c r="S821" i="18"/>
  <c r="K821" i="18" l="1"/>
  <c r="P821" i="18"/>
  <c r="H821" i="18" l="1"/>
  <c r="I821" i="18"/>
  <c r="J821" i="18" s="1"/>
  <c r="L821" i="18" s="1"/>
  <c r="R821" i="18"/>
  <c r="M821" i="18" a="1"/>
  <c r="M821" i="18" l="1"/>
  <c r="V821" i="18"/>
  <c r="T822" i="18" s="1"/>
  <c r="U821" i="18"/>
  <c r="N821" i="18" l="1"/>
  <c r="O821" i="18" s="1"/>
  <c r="S822" i="18"/>
  <c r="Q822" i="18"/>
  <c r="K822" i="18" l="1"/>
  <c r="P822" i="18"/>
  <c r="R822" i="18" l="1"/>
  <c r="H822" i="18"/>
  <c r="I822" i="18"/>
  <c r="J822" i="18" s="1"/>
  <c r="L822" i="18" s="1"/>
  <c r="M822" i="18" a="1"/>
  <c r="M822" i="18" l="1"/>
  <c r="U822" i="18"/>
  <c r="V822" i="18"/>
  <c r="T823" i="18" s="1"/>
  <c r="Q823" i="18" l="1"/>
  <c r="N822" i="18"/>
  <c r="O822" i="18" s="1"/>
  <c r="S823" i="18"/>
  <c r="K823" i="18" l="1"/>
  <c r="P823" i="18"/>
  <c r="R823" i="18" l="1"/>
  <c r="I823" i="18"/>
  <c r="J823" i="18" s="1"/>
  <c r="L823" i="18" s="1"/>
  <c r="H823" i="18"/>
  <c r="M823" i="18" a="1"/>
  <c r="M823" i="18" l="1"/>
  <c r="V823" i="18"/>
  <c r="T824" i="18" s="1"/>
  <c r="U823" i="18"/>
  <c r="N823" i="18" l="1"/>
  <c r="O823" i="18" s="1"/>
  <c r="S824" i="18"/>
  <c r="Q824" i="18"/>
  <c r="K824" i="18" l="1"/>
  <c r="P824" i="18"/>
  <c r="I824" i="18" l="1"/>
  <c r="J824" i="18" s="1"/>
  <c r="L824" i="18" s="1"/>
  <c r="H824" i="18"/>
  <c r="R824" i="18"/>
  <c r="M824" i="18" a="1"/>
  <c r="M824" i="18" l="1"/>
  <c r="U824" i="18"/>
  <c r="V824" i="18"/>
  <c r="T825" i="18" s="1"/>
  <c r="Q825" i="18" l="1"/>
  <c r="N824" i="18"/>
  <c r="O824" i="18" s="1"/>
  <c r="S825" i="18"/>
  <c r="K825" i="18" l="1"/>
  <c r="P825" i="18"/>
  <c r="R825" i="18" l="1"/>
  <c r="H825" i="18"/>
  <c r="I825" i="18"/>
  <c r="J825" i="18" s="1"/>
  <c r="L825" i="18" s="1"/>
  <c r="M825" i="18" a="1"/>
  <c r="M825" i="18" l="1"/>
  <c r="V825" i="18"/>
  <c r="T826" i="18" s="1"/>
  <c r="U825" i="18"/>
  <c r="N825" i="18" l="1"/>
  <c r="O825" i="18" s="1"/>
  <c r="S826" i="18"/>
  <c r="Q826" i="18"/>
  <c r="K826" i="18" l="1"/>
  <c r="P826" i="18"/>
  <c r="R826" i="18" l="1"/>
  <c r="H826" i="18"/>
  <c r="I826" i="18"/>
  <c r="J826" i="18" s="1"/>
  <c r="L826" i="18" s="1"/>
  <c r="M826" i="18" a="1"/>
  <c r="M826" i="18" l="1"/>
  <c r="V826" i="18"/>
  <c r="T827" i="18" s="1"/>
  <c r="U826" i="18"/>
  <c r="N826" i="18" l="1"/>
  <c r="O826" i="18" s="1"/>
  <c r="S827" i="18"/>
  <c r="Q827" i="18"/>
  <c r="K827" i="18" l="1"/>
  <c r="P827" i="18"/>
  <c r="R827" i="18" l="1"/>
  <c r="H827" i="18"/>
  <c r="I827" i="18"/>
  <c r="J827" i="18" s="1"/>
  <c r="L827" i="18" s="1"/>
  <c r="M827" i="18" a="1"/>
  <c r="M827" i="18" l="1"/>
  <c r="U827" i="18"/>
  <c r="V827" i="18"/>
  <c r="T828" i="18" s="1"/>
  <c r="Q828" i="18" l="1"/>
  <c r="N827" i="18"/>
  <c r="O827" i="18" s="1"/>
  <c r="S828" i="18"/>
  <c r="K828" i="18" l="1"/>
  <c r="P828" i="18"/>
  <c r="I828" i="18" l="1"/>
  <c r="J828" i="18" s="1"/>
  <c r="H828" i="18"/>
  <c r="R828" i="18"/>
  <c r="L828" i="18"/>
  <c r="M828" i="18" a="1"/>
  <c r="M828" i="18" l="1"/>
  <c r="U828" i="18"/>
  <c r="V828" i="18"/>
  <c r="T829" i="18" s="1"/>
  <c r="Q829" i="18" l="1"/>
  <c r="N828" i="18"/>
  <c r="O828" i="18" s="1"/>
  <c r="S829" i="18"/>
  <c r="K829" i="18" l="1"/>
  <c r="P829" i="18"/>
  <c r="R829" i="18" l="1"/>
  <c r="I829" i="18"/>
  <c r="J829" i="18" s="1"/>
  <c r="L829" i="18" s="1"/>
  <c r="H829" i="18"/>
  <c r="M829" i="18" a="1"/>
  <c r="M829" i="18" l="1"/>
  <c r="V829" i="18" s="1"/>
  <c r="T830" i="18" s="1"/>
  <c r="U829" i="18"/>
  <c r="N829" i="18" l="1"/>
  <c r="O829" i="18" s="1"/>
  <c r="S830" i="18"/>
  <c r="Q830" i="18"/>
  <c r="K830" i="18" l="1"/>
  <c r="P830" i="18"/>
  <c r="R830" i="18" l="1"/>
  <c r="H830" i="18"/>
  <c r="I830" i="18"/>
  <c r="J830" i="18" s="1"/>
  <c r="L830" i="18" s="1"/>
  <c r="M830" i="18" a="1"/>
  <c r="M830" i="18" l="1"/>
  <c r="V830" i="18"/>
  <c r="T831" i="18" s="1"/>
  <c r="U830" i="18"/>
  <c r="N830" i="18" l="1"/>
  <c r="O830" i="18" s="1"/>
  <c r="S831" i="18"/>
  <c r="Q831" i="18"/>
  <c r="K831" i="18" l="1"/>
  <c r="P831" i="18"/>
  <c r="R831" i="18" l="1"/>
  <c r="H831" i="18"/>
  <c r="I831" i="18"/>
  <c r="J831" i="18" s="1"/>
  <c r="L831" i="18" s="1"/>
  <c r="M831" i="18" a="1"/>
  <c r="M831" i="18" l="1"/>
  <c r="V831" i="18"/>
  <c r="T832" i="18" s="1"/>
  <c r="U831" i="18"/>
  <c r="N831" i="18" l="1"/>
  <c r="O831" i="18" s="1"/>
  <c r="S832" i="18"/>
  <c r="Q832" i="18"/>
  <c r="K832" i="18" l="1"/>
  <c r="P832" i="18"/>
  <c r="R832" i="18" l="1"/>
  <c r="I832" i="18"/>
  <c r="J832" i="18" s="1"/>
  <c r="L832" i="18" s="1"/>
  <c r="H832" i="18"/>
  <c r="M832" i="18" a="1"/>
  <c r="M832" i="18" l="1"/>
  <c r="U832" i="18"/>
  <c r="V832" i="18"/>
  <c r="T833" i="18" s="1"/>
  <c r="Q833" i="18" l="1"/>
  <c r="N832" i="18"/>
  <c r="O832" i="18" s="1"/>
  <c r="S833" i="18"/>
  <c r="K833" i="18" l="1"/>
  <c r="P833" i="18"/>
  <c r="I833" i="18" l="1"/>
  <c r="J833" i="18" s="1"/>
  <c r="L833" i="18" s="1"/>
  <c r="R833" i="18"/>
  <c r="H833" i="18"/>
  <c r="M833" i="18" a="1"/>
  <c r="M833" i="18" l="1"/>
  <c r="V833" i="18" s="1"/>
  <c r="T834" i="18" s="1"/>
  <c r="U833" i="18" l="1"/>
  <c r="N833" i="18" s="1"/>
  <c r="O833" i="18" s="1"/>
  <c r="Q834" i="18"/>
  <c r="S834" i="18" l="1"/>
  <c r="K834" i="18"/>
  <c r="P834" i="18"/>
  <c r="H834" i="18" l="1"/>
  <c r="R834" i="18"/>
  <c r="I834" i="18"/>
  <c r="J834" i="18" s="1"/>
  <c r="L834" i="18" s="1"/>
  <c r="M834" i="18" a="1"/>
  <c r="M834" i="18" l="1"/>
  <c r="U834" i="18"/>
  <c r="V834" i="18"/>
  <c r="T835" i="18" s="1"/>
  <c r="Q835" i="18" l="1"/>
  <c r="N834" i="18"/>
  <c r="O834" i="18" s="1"/>
  <c r="S835" i="18"/>
  <c r="K835" i="18" l="1"/>
  <c r="P835" i="18"/>
  <c r="I835" i="18" l="1"/>
  <c r="J835" i="18" s="1"/>
  <c r="L835" i="18" s="1"/>
  <c r="R835" i="18"/>
  <c r="H835" i="18"/>
  <c r="M835" i="18" a="1"/>
  <c r="M835" i="18" l="1"/>
  <c r="V835" i="18"/>
  <c r="T836" i="18" s="1"/>
  <c r="U835" i="18"/>
  <c r="N835" i="18" l="1"/>
  <c r="O835" i="18" s="1"/>
  <c r="S836" i="18"/>
  <c r="Q836" i="18"/>
  <c r="K836" i="18" l="1"/>
  <c r="P836" i="18"/>
  <c r="I836" i="18" l="1"/>
  <c r="J836" i="18" s="1"/>
  <c r="L836" i="18" s="1"/>
  <c r="R836" i="18"/>
  <c r="H836" i="18"/>
  <c r="M836" i="18" a="1"/>
  <c r="M836" i="18" l="1"/>
  <c r="V836" i="18"/>
  <c r="T837" i="18" s="1"/>
  <c r="U836" i="18"/>
  <c r="N836" i="18" l="1"/>
  <c r="O836" i="18" s="1"/>
  <c r="S837" i="18"/>
  <c r="Q837" i="18"/>
  <c r="K837" i="18" l="1"/>
  <c r="P837" i="18"/>
  <c r="I837" i="18" l="1"/>
  <c r="J837" i="18" s="1"/>
  <c r="L837" i="18" s="1"/>
  <c r="R837" i="18"/>
  <c r="H837" i="18"/>
  <c r="M837" i="18" a="1"/>
  <c r="M837" i="18" l="1"/>
  <c r="U837" i="18" s="1"/>
  <c r="V837" i="18"/>
  <c r="T838" i="18" s="1"/>
  <c r="Q838" i="18" l="1"/>
  <c r="N837" i="18"/>
  <c r="O837" i="18" s="1"/>
  <c r="S838" i="18"/>
  <c r="K838" i="18" l="1"/>
  <c r="P838" i="18"/>
  <c r="R838" i="18" l="1"/>
  <c r="H838" i="18"/>
  <c r="I838" i="18"/>
  <c r="J838" i="18" s="1"/>
  <c r="L838" i="18" s="1"/>
  <c r="M838" i="18" a="1"/>
  <c r="M838" i="18" l="1"/>
  <c r="U838" i="18" s="1"/>
  <c r="S839" i="18" l="1"/>
  <c r="V838" i="18"/>
  <c r="T839" i="18" s="1"/>
  <c r="Q839" i="18" l="1"/>
  <c r="K839" i="18"/>
  <c r="P839" i="18"/>
  <c r="N838" i="18"/>
  <c r="O838" i="18" s="1"/>
  <c r="I839" i="18" l="1"/>
  <c r="J839" i="18" s="1"/>
  <c r="L839" i="18" s="1"/>
  <c r="R839" i="18"/>
  <c r="H839" i="18"/>
  <c r="M839" i="18" a="1"/>
  <c r="M839" i="18" l="1"/>
  <c r="U839" i="18"/>
  <c r="V839" i="18"/>
  <c r="T840" i="18" s="1"/>
  <c r="Q840" i="18" l="1"/>
  <c r="N839" i="18"/>
  <c r="O839" i="18" s="1"/>
  <c r="S840" i="18"/>
  <c r="K840" i="18" l="1"/>
  <c r="P840" i="18"/>
  <c r="R840" i="18" l="1"/>
  <c r="H840" i="18"/>
  <c r="I840" i="18"/>
  <c r="J840" i="18" s="1"/>
  <c r="L840" i="18" s="1"/>
  <c r="M840" i="18" a="1"/>
  <c r="M840" i="18" l="1"/>
  <c r="U840" i="18"/>
  <c r="V840" i="18"/>
  <c r="T841" i="18" s="1"/>
  <c r="Q841" i="18" l="1"/>
  <c r="N840" i="18"/>
  <c r="O840" i="18" s="1"/>
  <c r="S841" i="18"/>
  <c r="K841" i="18" l="1"/>
  <c r="P841" i="18"/>
  <c r="I841" i="18" l="1"/>
  <c r="J841" i="18" s="1"/>
  <c r="H841" i="18"/>
  <c r="R841" i="18"/>
  <c r="L841" i="18"/>
  <c r="M841" i="18" a="1"/>
  <c r="M841" i="18" l="1"/>
  <c r="U841" i="18"/>
  <c r="V841" i="18"/>
  <c r="T842" i="18" s="1"/>
  <c r="Q842" i="18" l="1"/>
  <c r="N841" i="18"/>
  <c r="O841" i="18" s="1"/>
  <c r="S842" i="18"/>
  <c r="K842" i="18" l="1"/>
  <c r="P842" i="18"/>
  <c r="H842" i="18" l="1"/>
  <c r="I842" i="18"/>
  <c r="J842" i="18" s="1"/>
  <c r="L842" i="18" s="1"/>
  <c r="R842" i="18"/>
  <c r="M842" i="18" a="1"/>
  <c r="M842" i="18" l="1"/>
  <c r="V842" i="18"/>
  <c r="T843" i="18" s="1"/>
  <c r="U842" i="18"/>
  <c r="N842" i="18" l="1"/>
  <c r="O842" i="18" s="1"/>
  <c r="S843" i="18"/>
  <c r="Q843" i="18"/>
  <c r="K843" i="18" l="1"/>
  <c r="P843" i="18"/>
  <c r="R843" i="18" l="1"/>
  <c r="I843" i="18"/>
  <c r="J843" i="18" s="1"/>
  <c r="L843" i="18" s="1"/>
  <c r="H843" i="18"/>
  <c r="M843" i="18" a="1"/>
  <c r="M843" i="18" l="1"/>
  <c r="V843" i="18" s="1"/>
  <c r="T844" i="18" s="1"/>
  <c r="U843" i="18"/>
  <c r="Q844" i="18" l="1"/>
  <c r="N843" i="18"/>
  <c r="O843" i="18" s="1"/>
  <c r="S844" i="18"/>
  <c r="K844" i="18" l="1"/>
  <c r="P844" i="18"/>
  <c r="H844" i="18" l="1"/>
  <c r="I844" i="18"/>
  <c r="J844" i="18" s="1"/>
  <c r="L844" i="18" s="1"/>
  <c r="R844" i="18"/>
  <c r="M844" i="18" a="1"/>
  <c r="M844" i="18" l="1"/>
  <c r="V844" i="18"/>
  <c r="T845" i="18" s="1"/>
  <c r="U844" i="18"/>
  <c r="N844" i="18" l="1"/>
  <c r="O844" i="18" s="1"/>
  <c r="S845" i="18"/>
  <c r="Q845" i="18"/>
  <c r="K845" i="18" l="1"/>
  <c r="P845" i="18"/>
  <c r="I845" i="18" l="1"/>
  <c r="J845" i="18" s="1"/>
  <c r="L845" i="18" s="1"/>
  <c r="H845" i="18"/>
  <c r="R845" i="18"/>
  <c r="M845" i="18" a="1"/>
  <c r="M845" i="18" l="1"/>
  <c r="V845" i="18" s="1"/>
  <c r="T846" i="18" s="1"/>
  <c r="U845" i="18"/>
  <c r="N845" i="18" l="1"/>
  <c r="O845" i="18" s="1"/>
  <c r="S846" i="18"/>
  <c r="Q846" i="18"/>
  <c r="K846" i="18" l="1"/>
  <c r="P846" i="18"/>
  <c r="R846" i="18" l="1"/>
  <c r="H846" i="18"/>
  <c r="I846" i="18"/>
  <c r="J846" i="18" s="1"/>
  <c r="L846" i="18" s="1"/>
  <c r="M846" i="18" a="1"/>
  <c r="M846" i="18" l="1"/>
  <c r="V846" i="18"/>
  <c r="T847" i="18" s="1"/>
  <c r="U846" i="18"/>
  <c r="N846" i="18" l="1"/>
  <c r="O846" i="18" s="1"/>
  <c r="S847" i="18"/>
  <c r="Q847" i="18"/>
  <c r="K847" i="18" l="1"/>
  <c r="P847" i="18"/>
  <c r="R847" i="18" l="1"/>
  <c r="H847" i="18"/>
  <c r="I847" i="18"/>
  <c r="J847" i="18" s="1"/>
  <c r="L847" i="18" s="1"/>
  <c r="M847" i="18" a="1"/>
  <c r="M847" i="18" l="1"/>
  <c r="U847" i="18"/>
  <c r="V847" i="18"/>
  <c r="T848" i="18" s="1"/>
  <c r="Q848" i="18" l="1"/>
  <c r="N847" i="18"/>
  <c r="O847" i="18" s="1"/>
  <c r="S848" i="18"/>
  <c r="K848" i="18" l="1"/>
  <c r="P848" i="18"/>
  <c r="I848" i="18" l="1"/>
  <c r="J848" i="18" s="1"/>
  <c r="R848" i="18"/>
  <c r="H848" i="18"/>
  <c r="L848" i="18"/>
  <c r="M848" i="18" a="1"/>
  <c r="M848" i="18" l="1"/>
  <c r="V848" i="18"/>
  <c r="T849" i="18" s="1"/>
  <c r="U848" i="18"/>
  <c r="N848" i="18" l="1"/>
  <c r="O848" i="18" s="1"/>
  <c r="S849" i="18"/>
  <c r="Q849" i="18"/>
  <c r="K849" i="18" l="1"/>
  <c r="P849" i="18"/>
  <c r="I849" i="18" l="1"/>
  <c r="J849" i="18" s="1"/>
  <c r="L849" i="18" s="1"/>
  <c r="H849" i="18"/>
  <c r="R849" i="18"/>
  <c r="M849" i="18" a="1"/>
  <c r="M849" i="18" l="1"/>
  <c r="V849" i="18"/>
  <c r="T850" i="18" s="1"/>
  <c r="U849" i="18"/>
  <c r="N849" i="18" l="1"/>
  <c r="O849" i="18" s="1"/>
  <c r="S850" i="18"/>
  <c r="Q850" i="18"/>
  <c r="K850" i="18" l="1"/>
  <c r="P850" i="18"/>
  <c r="I850" i="18" l="1"/>
  <c r="J850" i="18" s="1"/>
  <c r="L850" i="18" s="1"/>
  <c r="H850" i="18"/>
  <c r="R850" i="18"/>
  <c r="M850" i="18" a="1"/>
  <c r="M850" i="18" l="1"/>
  <c r="V850" i="18"/>
  <c r="T851" i="18" s="1"/>
  <c r="U850" i="18"/>
  <c r="N850" i="18" l="1"/>
  <c r="O850" i="18" s="1"/>
  <c r="S851" i="18"/>
  <c r="Q851" i="18"/>
  <c r="K851" i="18" l="1"/>
  <c r="P851" i="18"/>
  <c r="R851" i="18" l="1"/>
  <c r="I851" i="18"/>
  <c r="J851" i="18" s="1"/>
  <c r="L851" i="18" s="1"/>
  <c r="H851" i="18"/>
  <c r="M851" i="18" a="1"/>
  <c r="M851" i="18" l="1"/>
  <c r="V851" i="18"/>
  <c r="T852" i="18" s="1"/>
  <c r="U851" i="18"/>
  <c r="N851" i="18" l="1"/>
  <c r="O851" i="18" s="1"/>
  <c r="S852" i="18"/>
  <c r="Q852" i="18"/>
  <c r="K852" i="18" l="1"/>
  <c r="P852" i="18"/>
  <c r="R852" i="18" l="1"/>
  <c r="I852" i="18"/>
  <c r="J852" i="18" s="1"/>
  <c r="L852" i="18" s="1"/>
  <c r="H852" i="18"/>
  <c r="M852" i="18" a="1"/>
  <c r="M852" i="18" l="1"/>
  <c r="V852" i="18"/>
  <c r="T853" i="18" s="1"/>
  <c r="U852" i="18"/>
  <c r="N852" i="18" l="1"/>
  <c r="O852" i="18" s="1"/>
  <c r="S853" i="18"/>
  <c r="Q853" i="18"/>
  <c r="K853" i="18" l="1"/>
  <c r="P853" i="18"/>
  <c r="I853" i="18" l="1"/>
  <c r="J853" i="18" s="1"/>
  <c r="L853" i="18" s="1"/>
  <c r="R853" i="18"/>
  <c r="H853" i="18"/>
  <c r="M853" i="18" a="1"/>
  <c r="M853" i="18" l="1"/>
  <c r="V853" i="18"/>
  <c r="T854" i="18" s="1"/>
  <c r="U853" i="18"/>
  <c r="N853" i="18" l="1"/>
  <c r="O853" i="18" s="1"/>
  <c r="S854" i="18"/>
  <c r="Q854" i="18"/>
  <c r="K854" i="18" l="1"/>
  <c r="P854" i="18"/>
  <c r="R854" i="18" l="1"/>
  <c r="H854" i="18"/>
  <c r="I854" i="18"/>
  <c r="J854" i="18" s="1"/>
  <c r="L854" i="18" s="1"/>
  <c r="M854" i="18" a="1"/>
  <c r="M854" i="18" l="1"/>
  <c r="V854" i="18"/>
  <c r="T855" i="18" s="1"/>
  <c r="U854" i="18"/>
  <c r="Q855" i="18" l="1"/>
  <c r="N854" i="18"/>
  <c r="O854" i="18" s="1"/>
  <c r="S855" i="18"/>
  <c r="K855" i="18" l="1"/>
  <c r="P855" i="18"/>
  <c r="H855" i="18" l="1"/>
  <c r="R855" i="18"/>
  <c r="I855" i="18"/>
  <c r="J855" i="18" s="1"/>
  <c r="L855" i="18" s="1"/>
  <c r="M855" i="18" a="1"/>
  <c r="M855" i="18" l="1"/>
  <c r="U855" i="18"/>
  <c r="V855" i="18"/>
  <c r="T856" i="18" s="1"/>
  <c r="Q856" i="18" l="1"/>
  <c r="N855" i="18"/>
  <c r="O855" i="18" s="1"/>
  <c r="S856" i="18"/>
  <c r="K856" i="18" l="1"/>
  <c r="P856" i="18"/>
  <c r="I856" i="18" l="1"/>
  <c r="J856" i="18" s="1"/>
  <c r="L856" i="18" s="1"/>
  <c r="H856" i="18"/>
  <c r="R856" i="18"/>
  <c r="M856" i="18" a="1"/>
  <c r="M856" i="18" l="1"/>
  <c r="U856" i="18"/>
  <c r="V856" i="18"/>
  <c r="T857" i="18" s="1"/>
  <c r="Q857" i="18" l="1"/>
  <c r="N856" i="18"/>
  <c r="O856" i="18" s="1"/>
  <c r="S857" i="18"/>
  <c r="K857" i="18" l="1"/>
  <c r="P857" i="18"/>
  <c r="H857" i="18" l="1"/>
  <c r="R857" i="18"/>
  <c r="I857" i="18"/>
  <c r="J857" i="18" s="1"/>
  <c r="L857" i="18" s="1"/>
  <c r="M857" i="18" a="1"/>
  <c r="M857" i="18" l="1"/>
  <c r="V857" i="18"/>
  <c r="T858" i="18" s="1"/>
  <c r="U857" i="18"/>
  <c r="N857" i="18" l="1"/>
  <c r="O857" i="18" s="1"/>
  <c r="S858" i="18"/>
  <c r="Q858" i="18"/>
  <c r="K858" i="18" l="1"/>
  <c r="P858" i="18"/>
  <c r="I858" i="18" l="1"/>
  <c r="J858" i="18" s="1"/>
  <c r="L858" i="18" s="1"/>
  <c r="H858" i="18"/>
  <c r="R858" i="18"/>
  <c r="M858" i="18" a="1"/>
  <c r="M858" i="18" l="1"/>
  <c r="V858" i="18"/>
  <c r="T859" i="18" s="1"/>
  <c r="U858" i="18"/>
  <c r="N858" i="18" l="1"/>
  <c r="O858" i="18" s="1"/>
  <c r="S859" i="18"/>
  <c r="Q859" i="18"/>
  <c r="K859" i="18" l="1"/>
  <c r="P859" i="18"/>
  <c r="H859" i="18" l="1"/>
  <c r="I859" i="18"/>
  <c r="J859" i="18" s="1"/>
  <c r="L859" i="18" s="1"/>
  <c r="R859" i="18"/>
  <c r="M859" i="18" a="1"/>
  <c r="M859" i="18" l="1"/>
  <c r="V859" i="18"/>
  <c r="T860" i="18" s="1"/>
  <c r="U859" i="18"/>
  <c r="N859" i="18" l="1"/>
  <c r="O859" i="18" s="1"/>
  <c r="S860" i="18"/>
  <c r="Q860" i="18"/>
  <c r="K860" i="18" l="1"/>
  <c r="P860" i="18"/>
  <c r="R860" i="18" l="1"/>
  <c r="H860" i="18"/>
  <c r="I860" i="18"/>
  <c r="J860" i="18" s="1"/>
  <c r="L860" i="18" s="1"/>
  <c r="M860" i="18" a="1"/>
  <c r="M860" i="18" l="1"/>
  <c r="V860" i="18"/>
  <c r="T861" i="18" s="1"/>
  <c r="U860" i="18"/>
  <c r="N860" i="18" l="1"/>
  <c r="O860" i="18" s="1"/>
  <c r="S861" i="18"/>
  <c r="Q861" i="18"/>
  <c r="K861" i="18" l="1"/>
  <c r="P861" i="18"/>
  <c r="H861" i="18" l="1"/>
  <c r="I861" i="18"/>
  <c r="J861" i="18" s="1"/>
  <c r="L861" i="18" s="1"/>
  <c r="R861" i="18"/>
  <c r="M861" i="18" a="1"/>
  <c r="M861" i="18" l="1"/>
  <c r="U861" i="18"/>
  <c r="V861" i="18"/>
  <c r="T862" i="18" s="1"/>
  <c r="Q862" i="18" l="1"/>
  <c r="N861" i="18"/>
  <c r="O861" i="18" s="1"/>
  <c r="S862" i="18"/>
  <c r="K862" i="18" l="1"/>
  <c r="P862" i="18"/>
  <c r="R862" i="18" l="1"/>
  <c r="H862" i="18"/>
  <c r="I862" i="18"/>
  <c r="J862" i="18" s="1"/>
  <c r="L862" i="18" s="1"/>
  <c r="M862" i="18" a="1"/>
  <c r="M862" i="18" l="1"/>
  <c r="U862" i="18"/>
  <c r="V862" i="18"/>
  <c r="T863" i="18" s="1"/>
  <c r="Q863" i="18" l="1"/>
  <c r="N862" i="18"/>
  <c r="O862" i="18" s="1"/>
  <c r="S863" i="18"/>
  <c r="K863" i="18" l="1"/>
  <c r="P863" i="18"/>
  <c r="R863" i="18" l="1"/>
  <c r="H863" i="18"/>
  <c r="I863" i="18"/>
  <c r="J863" i="18" s="1"/>
  <c r="L863" i="18" s="1"/>
  <c r="M863" i="18" a="1"/>
  <c r="M863" i="18" l="1"/>
  <c r="U863" i="18"/>
  <c r="V863" i="18"/>
  <c r="T864" i="18" s="1"/>
  <c r="Q864" i="18" l="1"/>
  <c r="N863" i="18"/>
  <c r="O863" i="18" s="1"/>
  <c r="S864" i="18"/>
  <c r="K864" i="18" l="1"/>
  <c r="P864" i="18"/>
  <c r="I864" i="18" l="1"/>
  <c r="J864" i="18" s="1"/>
  <c r="R864" i="18"/>
  <c r="H864" i="18"/>
  <c r="L864" i="18"/>
  <c r="M864" i="18" a="1"/>
  <c r="M864" i="18" l="1"/>
  <c r="V864" i="18" s="1"/>
  <c r="T865" i="18" s="1"/>
  <c r="U864" i="18" l="1"/>
  <c r="N864" i="18" s="1"/>
  <c r="O864" i="18" s="1"/>
  <c r="Q865" i="18"/>
  <c r="S865" i="18" l="1"/>
  <c r="K865" i="18" s="1"/>
  <c r="P865" i="18" l="1"/>
  <c r="I865" i="18" s="1"/>
  <c r="J865" i="18" s="1"/>
  <c r="L865" i="18" s="1"/>
  <c r="R865" i="18" l="1"/>
  <c r="H865" i="18"/>
  <c r="M865" i="18" a="1"/>
  <c r="M865" i="18" l="1"/>
  <c r="V865" i="18" l="1"/>
  <c r="T866" i="18" s="1"/>
  <c r="Q866" i="18" s="1"/>
  <c r="U865" i="18"/>
  <c r="N865" i="18" l="1"/>
  <c r="O865" i="18" s="1"/>
  <c r="S866" i="18"/>
  <c r="K866" i="18" l="1"/>
  <c r="P866" i="18"/>
  <c r="H866" i="18" l="1"/>
  <c r="I866" i="18"/>
  <c r="J866" i="18" s="1"/>
  <c r="L866" i="18" s="1"/>
  <c r="R866" i="18"/>
  <c r="M866" i="18" a="1"/>
  <c r="M866" i="18" l="1"/>
  <c r="V866" i="18"/>
  <c r="T867" i="18" s="1"/>
  <c r="Q867" i="18" s="1"/>
  <c r="U866" i="18"/>
  <c r="S867" i="18" l="1"/>
  <c r="N866" i="18"/>
  <c r="O866" i="18" s="1"/>
  <c r="K867" i="18" l="1"/>
  <c r="P867" i="18"/>
  <c r="R867" i="18" l="1"/>
  <c r="I867" i="18"/>
  <c r="J867" i="18" s="1"/>
  <c r="L867" i="18" s="1"/>
  <c r="H867" i="18"/>
  <c r="M867" i="18" a="1"/>
  <c r="M867" i="18" l="1"/>
  <c r="U867" i="18"/>
  <c r="V867" i="18"/>
  <c r="T868" i="18" s="1"/>
  <c r="Q868" i="18" s="1"/>
  <c r="N867" i="18" l="1"/>
  <c r="O867" i="18" s="1"/>
  <c r="S868" i="18"/>
  <c r="K868" i="18" l="1"/>
  <c r="P868" i="18"/>
  <c r="H868" i="18" l="1"/>
  <c r="R868" i="18"/>
  <c r="I868" i="18"/>
  <c r="J868" i="18" s="1"/>
  <c r="L868" i="18" s="1"/>
  <c r="M868" i="18" a="1"/>
  <c r="M868" i="18" l="1"/>
  <c r="V868" i="18"/>
  <c r="T869" i="18" s="1"/>
  <c r="Q869" i="18" s="1"/>
  <c r="U868" i="18"/>
  <c r="N868" i="18" l="1"/>
  <c r="O868" i="18" s="1"/>
  <c r="S869" i="18"/>
  <c r="P869" i="18" l="1"/>
  <c r="K869" i="18"/>
  <c r="R869" i="18" l="1"/>
  <c r="H869" i="18"/>
  <c r="I869" i="18"/>
  <c r="J869" i="18" s="1"/>
  <c r="L869" i="18" s="1"/>
  <c r="M869" i="18" a="1"/>
  <c r="M869" i="18" l="1"/>
  <c r="U869" i="18"/>
  <c r="V869" i="18"/>
  <c r="T870" i="18" s="1"/>
  <c r="Q870" i="18" s="1"/>
  <c r="N869" i="18" l="1"/>
  <c r="O869" i="18" s="1"/>
  <c r="S870" i="18"/>
  <c r="K870" i="18" l="1"/>
  <c r="P870" i="18"/>
  <c r="R870" i="18" l="1"/>
  <c r="I870" i="18"/>
  <c r="J870" i="18" s="1"/>
  <c r="L870" i="18" s="1"/>
  <c r="H870" i="18"/>
  <c r="M870" i="18" a="1"/>
  <c r="M870" i="18" l="1"/>
  <c r="U870" i="18" s="1"/>
  <c r="V870" i="18"/>
  <c r="T871" i="18" s="1"/>
  <c r="Q871" i="18" s="1"/>
  <c r="S871" i="18" l="1"/>
  <c r="N870" i="18"/>
  <c r="O870" i="18" s="1"/>
  <c r="K871" i="18" l="1"/>
  <c r="P871" i="18"/>
  <c r="R871" i="18" l="1"/>
  <c r="I871" i="18"/>
  <c r="J871" i="18" s="1"/>
  <c r="L871" i="18" s="1"/>
  <c r="H871" i="18"/>
  <c r="M871" i="18" a="1"/>
  <c r="M871" i="18" l="1"/>
  <c r="U871" i="18"/>
  <c r="V871" i="18"/>
  <c r="T872" i="18" s="1"/>
  <c r="Q872" i="18" s="1"/>
  <c r="N871" i="18" l="1"/>
  <c r="O871" i="18" s="1"/>
  <c r="S872" i="18"/>
  <c r="K872" i="18" l="1"/>
  <c r="P872" i="18"/>
  <c r="R872" i="18" l="1"/>
  <c r="H872" i="18"/>
  <c r="I872" i="18"/>
  <c r="J872" i="18" s="1"/>
  <c r="L872" i="18" s="1"/>
  <c r="M872" i="18" a="1"/>
  <c r="M872" i="18" l="1"/>
  <c r="U872" i="18"/>
  <c r="V872" i="18"/>
  <c r="T873" i="18" s="1"/>
  <c r="Q873" i="18" s="1"/>
  <c r="N872" i="18" l="1"/>
  <c r="O872" i="18" s="1"/>
  <c r="S873" i="18"/>
  <c r="P873" i="18" l="1"/>
  <c r="K873" i="18"/>
  <c r="I873" i="18" l="1"/>
  <c r="J873" i="18" s="1"/>
  <c r="L873" i="18" s="1"/>
  <c r="H873" i="18"/>
  <c r="R873" i="18"/>
  <c r="M873" i="18" a="1"/>
  <c r="M873" i="18" l="1"/>
  <c r="U873" i="18"/>
  <c r="V873" i="18"/>
  <c r="T874" i="18" s="1"/>
  <c r="Q874" i="18" s="1"/>
  <c r="S874" i="18" l="1"/>
  <c r="N873" i="18"/>
  <c r="O873" i="18" s="1"/>
  <c r="K874" i="18" l="1"/>
  <c r="P874" i="18"/>
  <c r="R874" i="18" l="1"/>
  <c r="H874" i="18"/>
  <c r="I874" i="18"/>
  <c r="J874" i="18" s="1"/>
  <c r="L874" i="18" s="1"/>
  <c r="M874" i="18" a="1"/>
  <c r="M874" i="18" l="1"/>
  <c r="U874" i="18"/>
  <c r="V874" i="18"/>
  <c r="T875" i="18" s="1"/>
  <c r="Q875" i="18" s="1"/>
  <c r="N874" i="18" l="1"/>
  <c r="O874" i="18" s="1"/>
  <c r="S875" i="18"/>
  <c r="K875" i="18" l="1"/>
  <c r="P875" i="18"/>
  <c r="H875" i="18" l="1"/>
  <c r="I875" i="18"/>
  <c r="J875" i="18" s="1"/>
  <c r="L875" i="18" s="1"/>
  <c r="R875" i="18"/>
  <c r="M875" i="18" a="1"/>
  <c r="M875" i="18" l="1"/>
  <c r="V875" i="18"/>
  <c r="T876" i="18" s="1"/>
  <c r="Q876" i="18" s="1"/>
  <c r="U875" i="18"/>
  <c r="N875" i="18" l="1"/>
  <c r="O875" i="18" s="1"/>
  <c r="S876" i="18"/>
  <c r="K876" i="18" l="1"/>
  <c r="P876" i="18"/>
  <c r="R876" i="18" l="1"/>
  <c r="I876" i="18"/>
  <c r="J876" i="18" s="1"/>
  <c r="L876" i="18" s="1"/>
  <c r="H876" i="18"/>
  <c r="M876" i="18" a="1"/>
  <c r="M876" i="18" l="1"/>
  <c r="V876" i="18"/>
  <c r="T877" i="18" s="1"/>
  <c r="Q877" i="18" s="1"/>
  <c r="U876" i="18"/>
  <c r="N876" i="18" l="1"/>
  <c r="O876" i="18" s="1"/>
  <c r="S877" i="18"/>
  <c r="K877" i="18" l="1"/>
  <c r="P877" i="18"/>
  <c r="R877" i="18" l="1"/>
  <c r="I877" i="18"/>
  <c r="J877" i="18" s="1"/>
  <c r="L877" i="18" s="1"/>
  <c r="H877" i="18"/>
  <c r="M877" i="18" a="1"/>
  <c r="M877" i="18" l="1"/>
  <c r="U877" i="18"/>
  <c r="V877" i="18"/>
  <c r="T878" i="18" s="1"/>
  <c r="Q878" i="18" s="1"/>
  <c r="S878" i="18" l="1"/>
  <c r="N877" i="18"/>
  <c r="O877" i="18" s="1"/>
  <c r="K878" i="18" l="1"/>
  <c r="P878" i="18"/>
  <c r="I878" i="18" l="1"/>
  <c r="J878" i="18" s="1"/>
  <c r="L878" i="18" s="1"/>
  <c r="H878" i="18"/>
  <c r="R878" i="18"/>
  <c r="M878" i="18" a="1"/>
  <c r="M878" i="18" l="1"/>
  <c r="V878" i="18"/>
  <c r="T879" i="18" s="1"/>
  <c r="Q879" i="18" s="1"/>
  <c r="U878" i="18"/>
  <c r="S879" i="18" l="1"/>
  <c r="N878" i="18"/>
  <c r="O878" i="18" s="1"/>
  <c r="K879" i="18" l="1"/>
  <c r="P879" i="18"/>
  <c r="R879" i="18" l="1"/>
  <c r="I879" i="18"/>
  <c r="J879" i="18" s="1"/>
  <c r="L879" i="18" s="1"/>
  <c r="H879" i="18"/>
  <c r="M879" i="18" a="1"/>
  <c r="M879" i="18" l="1"/>
  <c r="U879" i="18" s="1"/>
  <c r="V879" i="18"/>
  <c r="T880" i="18" s="1"/>
  <c r="Q880" i="18" s="1"/>
  <c r="N879" i="18" l="1"/>
  <c r="O879" i="18" s="1"/>
  <c r="S880" i="18"/>
  <c r="K880" i="18" l="1"/>
  <c r="P880" i="18"/>
  <c r="R880" i="18" l="1"/>
  <c r="I880" i="18"/>
  <c r="J880" i="18" s="1"/>
  <c r="L880" i="18" s="1"/>
  <c r="H880" i="18"/>
  <c r="M880" i="18" a="1"/>
  <c r="M880" i="18" l="1"/>
  <c r="U880" i="18"/>
  <c r="V880" i="18"/>
  <c r="T881" i="18" s="1"/>
  <c r="Q881" i="18" s="1"/>
  <c r="N880" i="18" l="1"/>
  <c r="O880" i="18" s="1"/>
  <c r="S881" i="18"/>
  <c r="K881" i="18" l="1"/>
  <c r="P881" i="18"/>
  <c r="I881" i="18" l="1"/>
  <c r="J881" i="18" s="1"/>
  <c r="L881" i="18" s="1"/>
  <c r="H881" i="18"/>
  <c r="R881" i="18"/>
  <c r="M881" i="18" a="1"/>
  <c r="M881" i="18" l="1"/>
  <c r="U881" i="18"/>
  <c r="V881" i="18"/>
  <c r="T882" i="18" s="1"/>
  <c r="Q882" i="18" s="1"/>
  <c r="N881" i="18" l="1"/>
  <c r="O881" i="18" s="1"/>
  <c r="S882" i="18"/>
  <c r="K882" i="18" l="1"/>
  <c r="P882" i="18"/>
  <c r="R882" i="18" l="1"/>
  <c r="I882" i="18"/>
  <c r="J882" i="18" s="1"/>
  <c r="L882" i="18" s="1"/>
  <c r="H882" i="18"/>
  <c r="M882" i="18" a="1"/>
  <c r="M882" i="18" l="1"/>
  <c r="U882" i="18"/>
  <c r="V882" i="18"/>
  <c r="T883" i="18" s="1"/>
  <c r="Q883" i="18" s="1"/>
  <c r="S883" i="18" l="1"/>
  <c r="N882" i="18"/>
  <c r="O882" i="18" s="1"/>
  <c r="K883" i="18" l="1"/>
  <c r="P883" i="18"/>
  <c r="H883" i="18" l="1"/>
  <c r="I883" i="18"/>
  <c r="J883" i="18" s="1"/>
  <c r="R883" i="18"/>
  <c r="L883" i="18"/>
  <c r="M883" i="18" a="1"/>
  <c r="M883" i="18" l="1"/>
  <c r="U883" i="18" s="1"/>
  <c r="V883" i="18"/>
  <c r="T884" i="18" s="1"/>
  <c r="Q884" i="18" s="1"/>
  <c r="S884" i="18" l="1"/>
  <c r="N883" i="18"/>
  <c r="O883" i="18" s="1"/>
  <c r="K884" i="18" l="1"/>
  <c r="P884" i="18"/>
  <c r="R884" i="18" l="1"/>
  <c r="H884" i="18"/>
  <c r="I884" i="18"/>
  <c r="J884" i="18" s="1"/>
  <c r="L884" i="18" s="1"/>
  <c r="M884" i="18" a="1"/>
  <c r="M884" i="18" l="1"/>
  <c r="V884" i="18" s="1"/>
  <c r="T885" i="18" s="1"/>
  <c r="Q885" i="18" s="1"/>
  <c r="U884" i="18"/>
  <c r="S885" i="18" l="1"/>
  <c r="N884" i="18"/>
  <c r="O884" i="18" s="1"/>
  <c r="K885" i="18" l="1"/>
  <c r="P885" i="18"/>
  <c r="R885" i="18" l="1"/>
  <c r="H885" i="18"/>
  <c r="I885" i="18"/>
  <c r="J885" i="18" s="1"/>
  <c r="L885" i="18" s="1"/>
  <c r="M885" i="18" a="1"/>
  <c r="M885" i="18" l="1"/>
  <c r="U885" i="18"/>
  <c r="V885" i="18"/>
  <c r="T886" i="18" s="1"/>
  <c r="Q886" i="18" s="1"/>
  <c r="S886" i="18" l="1"/>
  <c r="N885" i="18"/>
  <c r="O885" i="18" s="1"/>
  <c r="K886" i="18" l="1"/>
  <c r="P886" i="18"/>
  <c r="H886" i="18" l="1"/>
  <c r="I886" i="18"/>
  <c r="J886" i="18" s="1"/>
  <c r="L886" i="18" s="1"/>
  <c r="R886" i="18"/>
  <c r="M886" i="18" a="1"/>
  <c r="M886" i="18" l="1"/>
  <c r="U886" i="18"/>
  <c r="V886" i="18"/>
  <c r="T887" i="18" s="1"/>
  <c r="Q887" i="18" s="1"/>
  <c r="N886" i="18" l="1"/>
  <c r="O886" i="18" s="1"/>
  <c r="S887" i="18"/>
  <c r="K887" i="18" l="1"/>
  <c r="P887" i="18"/>
  <c r="H887" i="18" l="1"/>
  <c r="I887" i="18"/>
  <c r="J887" i="18" s="1"/>
  <c r="L887" i="18" s="1"/>
  <c r="R887" i="18"/>
  <c r="M887" i="18" a="1"/>
  <c r="M887" i="18" l="1"/>
  <c r="U887" i="18"/>
  <c r="V887" i="18"/>
  <c r="T888" i="18" s="1"/>
  <c r="Q888" i="18" s="1"/>
  <c r="N887" i="18" l="1"/>
  <c r="O887" i="18" s="1"/>
  <c r="S888" i="18"/>
  <c r="K888" i="18" l="1"/>
  <c r="P888" i="18"/>
  <c r="R888" i="18" l="1"/>
  <c r="H888" i="18"/>
  <c r="I888" i="18"/>
  <c r="J888" i="18" s="1"/>
  <c r="L888" i="18" s="1"/>
  <c r="M888" i="18" a="1"/>
  <c r="M888" i="18" l="1"/>
  <c r="V888" i="18"/>
  <c r="T889" i="18" s="1"/>
  <c r="Q889" i="18" s="1"/>
  <c r="U888" i="18"/>
  <c r="S889" i="18" l="1"/>
  <c r="N888" i="18"/>
  <c r="O888" i="18" s="1"/>
  <c r="P889" i="18" l="1"/>
  <c r="K889" i="18"/>
  <c r="R889" i="18" l="1"/>
  <c r="H889" i="18"/>
  <c r="I889" i="18"/>
  <c r="J889" i="18" s="1"/>
  <c r="L889" i="18" s="1"/>
  <c r="M889" i="18" a="1"/>
  <c r="M889" i="18" l="1"/>
  <c r="U889" i="18" s="1"/>
  <c r="V889" i="18"/>
  <c r="T890" i="18" s="1"/>
  <c r="Q890" i="18" s="1"/>
  <c r="S890" i="18" l="1"/>
  <c r="N889" i="18"/>
  <c r="O889" i="18" s="1"/>
  <c r="K890" i="18" l="1"/>
  <c r="P890" i="18"/>
  <c r="I890" i="18" l="1"/>
  <c r="J890" i="18" s="1"/>
  <c r="L890" i="18" s="1"/>
  <c r="R890" i="18"/>
  <c r="H890" i="18"/>
  <c r="M890" i="18" a="1"/>
  <c r="M890" i="18" l="1"/>
  <c r="U890" i="18"/>
  <c r="V890" i="18"/>
  <c r="T891" i="18" s="1"/>
  <c r="Q891" i="18" s="1"/>
  <c r="N890" i="18" l="1"/>
  <c r="O890" i="18" s="1"/>
  <c r="S891" i="18"/>
  <c r="K891" i="18" l="1"/>
  <c r="P891" i="18"/>
  <c r="R891" i="18" l="1"/>
  <c r="H891" i="18"/>
  <c r="I891" i="18"/>
  <c r="J891" i="18" s="1"/>
  <c r="L891" i="18" s="1"/>
  <c r="M891" i="18" a="1"/>
  <c r="M891" i="18" l="1"/>
  <c r="V891" i="18"/>
  <c r="T892" i="18" s="1"/>
  <c r="Q892" i="18" s="1"/>
  <c r="U891" i="18"/>
  <c r="S892" i="18" l="1"/>
  <c r="N891" i="18"/>
  <c r="O891" i="18" s="1"/>
  <c r="P892" i="18" l="1"/>
  <c r="K892" i="18"/>
  <c r="R892" i="18" l="1"/>
  <c r="H892" i="18"/>
  <c r="I892" i="18"/>
  <c r="J892" i="18" s="1"/>
  <c r="L892" i="18" s="1"/>
  <c r="M892" i="18" a="1"/>
  <c r="M892" i="18" l="1"/>
  <c r="U892" i="18" s="1"/>
  <c r="V892" i="18"/>
  <c r="T893" i="18" s="1"/>
  <c r="Q893" i="18"/>
  <c r="S893" i="18" l="1"/>
  <c r="N892" i="18"/>
  <c r="O892" i="18" s="1"/>
  <c r="K893" i="18" l="1"/>
  <c r="P893" i="18"/>
  <c r="H893" i="18" l="1"/>
  <c r="I893" i="18"/>
  <c r="J893" i="18" s="1"/>
  <c r="L893" i="18" s="1"/>
  <c r="R893" i="18"/>
  <c r="M893" i="18" a="1"/>
  <c r="M893" i="18" l="1"/>
  <c r="V893" i="18"/>
  <c r="T894" i="18" s="1"/>
  <c r="Q894" i="18" s="1"/>
  <c r="U893" i="18"/>
  <c r="N893" i="18" l="1"/>
  <c r="O893" i="18" s="1"/>
  <c r="S894" i="18"/>
  <c r="K894" i="18" l="1"/>
  <c r="P894" i="18"/>
  <c r="I894" i="18" l="1"/>
  <c r="J894" i="18" s="1"/>
  <c r="L894" i="18" s="1"/>
  <c r="H894" i="18"/>
  <c r="R894" i="18"/>
  <c r="M894" i="18" a="1"/>
  <c r="M894" i="18" l="1"/>
  <c r="U894" i="18" s="1"/>
  <c r="V894" i="18"/>
  <c r="T895" i="18" s="1"/>
  <c r="Q895" i="18" s="1"/>
  <c r="S895" i="18" l="1"/>
  <c r="N894" i="18"/>
  <c r="O894" i="18" s="1"/>
  <c r="K895" i="18" l="1"/>
  <c r="P895" i="18"/>
  <c r="I895" i="18" l="1"/>
  <c r="J895" i="18" s="1"/>
  <c r="R895" i="18"/>
  <c r="H895" i="18"/>
  <c r="L895" i="18"/>
  <c r="M895" i="18" a="1"/>
  <c r="M895" i="18" l="1"/>
  <c r="U895" i="18" s="1"/>
  <c r="S896" i="18" l="1"/>
  <c r="V895" i="18"/>
  <c r="T896" i="18" s="1"/>
  <c r="Q896" i="18" s="1"/>
  <c r="P896" i="18" l="1"/>
  <c r="K896" i="18"/>
  <c r="N895" i="18"/>
  <c r="O895" i="18" s="1"/>
  <c r="R896" i="18" l="1"/>
  <c r="H896" i="18"/>
  <c r="I896" i="18"/>
  <c r="J896" i="18" s="1"/>
  <c r="L896" i="18" s="1"/>
  <c r="M896" i="18" a="1"/>
  <c r="M896" i="18" l="1"/>
  <c r="V896" i="18" s="1"/>
  <c r="T897" i="18" s="1"/>
  <c r="Q897" i="18" s="1"/>
  <c r="U896" i="18" l="1"/>
  <c r="N896" i="18" l="1"/>
  <c r="O896" i="18" s="1"/>
  <c r="S897" i="18"/>
  <c r="K897" i="18" l="1"/>
  <c r="P897" i="18"/>
  <c r="H897" i="18" l="1"/>
  <c r="R897" i="18"/>
  <c r="I897" i="18"/>
  <c r="J897" i="18" s="1"/>
  <c r="L897" i="18" s="1"/>
  <c r="M897" i="18" a="1"/>
  <c r="M897" i="18" l="1"/>
  <c r="U897" i="18"/>
  <c r="V897" i="18"/>
  <c r="T898" i="18" s="1"/>
  <c r="Q898" i="18" s="1"/>
  <c r="N897" i="18" l="1"/>
  <c r="O897" i="18" s="1"/>
  <c r="S898" i="18"/>
  <c r="K898" i="18" l="1"/>
  <c r="P898" i="18"/>
  <c r="H898" i="18" l="1"/>
  <c r="R898" i="18"/>
  <c r="I898" i="18"/>
  <c r="J898" i="18" s="1"/>
  <c r="L898" i="18" s="1"/>
  <c r="M898" i="18" a="1"/>
  <c r="M898" i="18" l="1"/>
  <c r="V898" i="18"/>
  <c r="T899" i="18" s="1"/>
  <c r="Q899" i="18" s="1"/>
  <c r="U898" i="18"/>
  <c r="N898" i="18" l="1"/>
  <c r="O898" i="18" s="1"/>
  <c r="S899" i="18"/>
  <c r="P899" i="18" l="1"/>
  <c r="K899" i="18"/>
  <c r="I899" i="18" l="1"/>
  <c r="J899" i="18" s="1"/>
  <c r="L899" i="18" s="1"/>
  <c r="H899" i="18"/>
  <c r="R899" i="18"/>
  <c r="M899" i="18" a="1"/>
  <c r="M899" i="18" l="1"/>
  <c r="V899" i="18"/>
  <c r="T900" i="18" s="1"/>
  <c r="Q900" i="18" s="1"/>
  <c r="U899" i="18"/>
  <c r="S900" i="18" l="1"/>
  <c r="N899" i="18"/>
  <c r="O899" i="18" s="1"/>
  <c r="K900" i="18" l="1"/>
  <c r="P900" i="18"/>
  <c r="I900" i="18" l="1"/>
  <c r="J900" i="18" s="1"/>
  <c r="L900" i="18" s="1"/>
  <c r="H900" i="18"/>
  <c r="R900" i="18"/>
  <c r="M900" i="18" a="1"/>
  <c r="M900" i="18" l="1"/>
  <c r="U900" i="18"/>
  <c r="V900" i="18"/>
  <c r="T901" i="18" s="1"/>
  <c r="Q901" i="18" s="1"/>
  <c r="N900" i="18" l="1"/>
  <c r="O900" i="18" s="1"/>
  <c r="S901" i="18"/>
  <c r="K901" i="18" l="1"/>
  <c r="P901" i="18"/>
  <c r="R901" i="18" l="1"/>
  <c r="H901" i="18"/>
  <c r="I901" i="18"/>
  <c r="J901" i="18" s="1"/>
  <c r="L901" i="18" s="1"/>
  <c r="M901" i="18" a="1"/>
  <c r="M901" i="18" l="1"/>
  <c r="U901" i="18"/>
  <c r="V901" i="18"/>
  <c r="T902" i="18" s="1"/>
  <c r="Q902" i="18" s="1"/>
  <c r="S902" i="18" l="1"/>
  <c r="N901" i="18"/>
  <c r="O901" i="18" s="1"/>
  <c r="K902" i="18" l="1"/>
  <c r="P902" i="18"/>
  <c r="R902" i="18" l="1"/>
  <c r="I902" i="18"/>
  <c r="J902" i="18" s="1"/>
  <c r="L902" i="18" s="1"/>
  <c r="H902" i="18"/>
  <c r="M902" i="18" a="1"/>
  <c r="M902" i="18" l="1"/>
  <c r="U902" i="18"/>
  <c r="V902" i="18"/>
  <c r="T903" i="18" s="1"/>
  <c r="Q903" i="18" s="1"/>
  <c r="N902" i="18" l="1"/>
  <c r="O902" i="18" s="1"/>
  <c r="S903" i="18"/>
  <c r="P903" i="18" l="1"/>
  <c r="K903" i="18"/>
  <c r="H903" i="18" l="1"/>
  <c r="I903" i="18"/>
  <c r="J903" i="18" s="1"/>
  <c r="L903" i="18" s="1"/>
  <c r="R903" i="18"/>
  <c r="M903" i="18" a="1"/>
  <c r="M903" i="18" l="1"/>
  <c r="V903" i="18" s="1"/>
  <c r="T904" i="18" s="1"/>
  <c r="Q904" i="18" s="1"/>
  <c r="U903" i="18"/>
  <c r="N903" i="18" l="1"/>
  <c r="O903" i="18" s="1"/>
  <c r="S904" i="18"/>
  <c r="K904" i="18" l="1"/>
  <c r="P904" i="18"/>
  <c r="R904" i="18" l="1"/>
  <c r="I904" i="18"/>
  <c r="J904" i="18" s="1"/>
  <c r="H904" i="18"/>
  <c r="L904" i="18"/>
  <c r="M904" i="18" a="1"/>
  <c r="M904" i="18" l="1"/>
  <c r="V904" i="18"/>
  <c r="T905" i="18" s="1"/>
  <c r="Q905" i="18" s="1"/>
  <c r="U904" i="18"/>
  <c r="N904" i="18" l="1"/>
  <c r="O904" i="18" s="1"/>
  <c r="S905" i="18"/>
  <c r="P905" i="18" l="1"/>
  <c r="K905" i="18"/>
  <c r="R905" i="18" l="1"/>
  <c r="H905" i="18"/>
  <c r="I905" i="18"/>
  <c r="J905" i="18" s="1"/>
  <c r="L905" i="18" s="1"/>
  <c r="M905" i="18" a="1"/>
  <c r="M905" i="18" l="1"/>
  <c r="U905" i="18"/>
  <c r="V905" i="18"/>
  <c r="T906" i="18" s="1"/>
  <c r="Q906" i="18" s="1"/>
  <c r="S906" i="18" l="1"/>
  <c r="N905" i="18"/>
  <c r="O905" i="18" s="1"/>
  <c r="P906" i="18" l="1"/>
  <c r="K906" i="18"/>
  <c r="R906" i="18" l="1"/>
  <c r="H906" i="18"/>
  <c r="I906" i="18"/>
  <c r="J906" i="18" s="1"/>
  <c r="L906" i="18" s="1"/>
  <c r="M906" i="18" a="1"/>
  <c r="M906" i="18" l="1"/>
  <c r="V906" i="18"/>
  <c r="T907" i="18" s="1"/>
  <c r="Q907" i="18" s="1"/>
  <c r="U906" i="18"/>
  <c r="N906" i="18" l="1"/>
  <c r="O906" i="18" s="1"/>
  <c r="S907" i="18"/>
  <c r="K907" i="18" l="1"/>
  <c r="P907" i="18"/>
  <c r="H907" i="18" l="1"/>
  <c r="I907" i="18"/>
  <c r="J907" i="18" s="1"/>
  <c r="L907" i="18" s="1"/>
  <c r="R907" i="18"/>
  <c r="M907" i="18" a="1"/>
  <c r="M907" i="18" l="1"/>
  <c r="U907" i="18"/>
  <c r="V907" i="18"/>
  <c r="T908" i="18" s="1"/>
  <c r="Q908" i="18" s="1"/>
  <c r="N907" i="18" l="1"/>
  <c r="O907" i="18" s="1"/>
  <c r="S908" i="18"/>
  <c r="P908" i="18" l="1"/>
  <c r="K908" i="18"/>
  <c r="I908" i="18" l="1"/>
  <c r="J908" i="18" s="1"/>
  <c r="L908" i="18" s="1"/>
  <c r="H908" i="18"/>
  <c r="R908" i="18"/>
  <c r="M908" i="18" a="1"/>
  <c r="M908" i="18" l="1"/>
  <c r="V908" i="18"/>
  <c r="T909" i="18" s="1"/>
  <c r="Q909" i="18" s="1"/>
  <c r="U908" i="18"/>
  <c r="N908" i="18" l="1"/>
  <c r="O908" i="18" s="1"/>
  <c r="S909" i="18"/>
  <c r="K909" i="18" l="1"/>
  <c r="P909" i="18"/>
  <c r="R909" i="18" l="1"/>
  <c r="I909" i="18"/>
  <c r="J909" i="18" s="1"/>
  <c r="L909" i="18" s="1"/>
  <c r="H909" i="18"/>
  <c r="M909" i="18" a="1"/>
  <c r="M909" i="18" l="1"/>
  <c r="U909" i="18"/>
  <c r="V909" i="18"/>
  <c r="T910" i="18" s="1"/>
  <c r="Q910" i="18" s="1"/>
  <c r="S910" i="18" l="1"/>
  <c r="N909" i="18"/>
  <c r="O909" i="18" s="1"/>
  <c r="K910" i="18" l="1"/>
  <c r="P910" i="18"/>
  <c r="I910" i="18" l="1"/>
  <c r="J910" i="18" s="1"/>
  <c r="L910" i="18" s="1"/>
  <c r="R910" i="18"/>
  <c r="H910" i="18"/>
  <c r="M910" i="18" a="1"/>
  <c r="M910" i="18" l="1"/>
  <c r="U910" i="18" s="1"/>
  <c r="V910" i="18"/>
  <c r="T911" i="18" s="1"/>
  <c r="Q911" i="18" s="1"/>
  <c r="S911" i="18" l="1"/>
  <c r="N910" i="18"/>
  <c r="O910" i="18" s="1"/>
  <c r="P911" i="18" l="1"/>
  <c r="K911" i="18"/>
  <c r="R911" i="18" l="1"/>
  <c r="H911" i="18"/>
  <c r="I911" i="18"/>
  <c r="J911" i="18" s="1"/>
  <c r="L911" i="18" s="1"/>
  <c r="M911" i="18" a="1"/>
  <c r="M911" i="18" l="1"/>
  <c r="V911" i="18"/>
  <c r="T912" i="18" s="1"/>
  <c r="Q912" i="18" s="1"/>
  <c r="U911" i="18"/>
  <c r="N911" i="18" l="1"/>
  <c r="O911" i="18" s="1"/>
  <c r="S912" i="18"/>
  <c r="K912" i="18" l="1"/>
  <c r="P912" i="18"/>
  <c r="R912" i="18" l="1"/>
  <c r="I912" i="18"/>
  <c r="J912" i="18" s="1"/>
  <c r="L912" i="18" s="1"/>
  <c r="H912" i="18"/>
  <c r="M912" i="18" a="1"/>
  <c r="M912" i="18" l="1"/>
  <c r="V912" i="18" s="1"/>
  <c r="T913" i="18" s="1"/>
  <c r="Q913" i="18" s="1"/>
  <c r="U912" i="18"/>
  <c r="N912" i="18" l="1"/>
  <c r="O912" i="18" s="1"/>
  <c r="S913" i="18"/>
  <c r="K913" i="18" l="1"/>
  <c r="P913" i="18"/>
  <c r="R913" i="18" l="1"/>
  <c r="I913" i="18"/>
  <c r="J913" i="18" s="1"/>
  <c r="L913" i="18" s="1"/>
  <c r="H913" i="18"/>
  <c r="M913" i="18" a="1"/>
  <c r="M913" i="18" l="1"/>
  <c r="U913" i="18" s="1"/>
  <c r="V913" i="18"/>
  <c r="T914" i="18" s="1"/>
  <c r="Q914" i="18" s="1"/>
  <c r="S914" i="18" l="1"/>
  <c r="N913" i="18"/>
  <c r="O913" i="18" s="1"/>
  <c r="P914" i="18" l="1"/>
  <c r="K914" i="18"/>
  <c r="I914" i="18" l="1"/>
  <c r="J914" i="18" s="1"/>
  <c r="L914" i="18" s="1"/>
  <c r="H914" i="18"/>
  <c r="R914" i="18"/>
  <c r="M914" i="18" a="1"/>
  <c r="M914" i="18" l="1"/>
  <c r="U914" i="18"/>
  <c r="V914" i="18"/>
  <c r="T915" i="18" s="1"/>
  <c r="Q915" i="18" s="1"/>
  <c r="N914" i="18" l="1"/>
  <c r="O914" i="18" s="1"/>
  <c r="S915" i="18"/>
  <c r="K915" i="18" l="1"/>
  <c r="P915" i="18"/>
  <c r="R915" i="18" l="1"/>
  <c r="H915" i="18"/>
  <c r="I915" i="18"/>
  <c r="J915" i="18" s="1"/>
  <c r="L915" i="18" s="1"/>
  <c r="M915" i="18" a="1"/>
  <c r="M915" i="18" l="1"/>
  <c r="U915" i="18"/>
  <c r="V915" i="18"/>
  <c r="T916" i="18" s="1"/>
  <c r="Q916" i="18" s="1"/>
  <c r="N915" i="18" l="1"/>
  <c r="O915" i="18" s="1"/>
  <c r="S916" i="18"/>
  <c r="K916" i="18" l="1"/>
  <c r="P916" i="18"/>
  <c r="R916" i="18" l="1"/>
  <c r="H916" i="18"/>
  <c r="I916" i="18"/>
  <c r="J916" i="18" s="1"/>
  <c r="L916" i="18" s="1"/>
  <c r="M916" i="18" a="1"/>
  <c r="M916" i="18" l="1"/>
  <c r="V916" i="18"/>
  <c r="T917" i="18" s="1"/>
  <c r="Q917" i="18" s="1"/>
  <c r="U916" i="18"/>
  <c r="S917" i="18" l="1"/>
  <c r="N916" i="18"/>
  <c r="O916" i="18" s="1"/>
  <c r="P917" i="18" l="1"/>
  <c r="K917" i="18"/>
  <c r="H917" i="18" l="1"/>
  <c r="R917" i="18"/>
  <c r="I917" i="18"/>
  <c r="J917" i="18" s="1"/>
  <c r="L917" i="18" s="1"/>
  <c r="M917" i="18" a="1"/>
  <c r="M917" i="18" l="1"/>
  <c r="U917" i="18" s="1"/>
  <c r="V917" i="18"/>
  <c r="T918" i="18" s="1"/>
  <c r="Q918" i="18" s="1"/>
  <c r="S918" i="18" l="1"/>
  <c r="N917" i="18"/>
  <c r="O917" i="18" s="1"/>
  <c r="P918" i="18" l="1"/>
  <c r="K918" i="18"/>
  <c r="R918" i="18" l="1"/>
  <c r="I918" i="18"/>
  <c r="J918" i="18" s="1"/>
  <c r="L918" i="18" s="1"/>
  <c r="H918" i="18"/>
  <c r="M918" i="18" a="1"/>
  <c r="M918" i="18" l="1"/>
  <c r="V918" i="18"/>
  <c r="T919" i="18" s="1"/>
  <c r="Q919" i="18" s="1"/>
  <c r="U918" i="18"/>
  <c r="N918" i="18" l="1"/>
  <c r="O918" i="18" s="1"/>
  <c r="S919" i="18"/>
  <c r="P919" i="18" l="1"/>
  <c r="K919" i="18"/>
  <c r="I919" i="18" l="1"/>
  <c r="J919" i="18" s="1"/>
  <c r="L919" i="18" s="1"/>
  <c r="H919" i="18"/>
  <c r="R919" i="18"/>
  <c r="M919" i="18" a="1"/>
  <c r="M919" i="18" l="1"/>
  <c r="U919" i="18"/>
  <c r="V919" i="18"/>
  <c r="T920" i="18" s="1"/>
  <c r="Q920" i="18" s="1"/>
  <c r="S920" i="18" l="1"/>
  <c r="N919" i="18"/>
  <c r="O919" i="18" s="1"/>
  <c r="P920" i="18" l="1"/>
  <c r="K920" i="18"/>
  <c r="R920" i="18" l="1"/>
  <c r="I920" i="18"/>
  <c r="J920" i="18" s="1"/>
  <c r="L920" i="18" s="1"/>
  <c r="H920" i="18"/>
  <c r="M920" i="18" a="1"/>
  <c r="M920" i="18" l="1"/>
  <c r="V920" i="18"/>
  <c r="T921" i="18" s="1"/>
  <c r="Q921" i="18" s="1"/>
  <c r="U920" i="18"/>
  <c r="N920" i="18" l="1"/>
  <c r="O920" i="18" s="1"/>
  <c r="S921" i="18"/>
  <c r="K921" i="18" l="1"/>
  <c r="P921" i="18"/>
  <c r="H921" i="18" l="1"/>
  <c r="R921" i="18"/>
  <c r="I921" i="18"/>
  <c r="J921" i="18" s="1"/>
  <c r="L921" i="18" s="1"/>
  <c r="M921" i="18" a="1"/>
  <c r="M921" i="18" l="1"/>
  <c r="U921" i="18" s="1"/>
  <c r="V921" i="18"/>
  <c r="T922" i="18" s="1"/>
  <c r="Q922" i="18" s="1"/>
  <c r="N921" i="18" l="1"/>
  <c r="O921" i="18" s="1"/>
  <c r="S922" i="18"/>
  <c r="K922" i="18" l="1"/>
  <c r="P922" i="18"/>
  <c r="I922" i="18" l="1"/>
  <c r="J922" i="18" s="1"/>
  <c r="L922" i="18" s="1"/>
  <c r="R922" i="18"/>
  <c r="H922" i="18"/>
  <c r="M922" i="18" a="1"/>
  <c r="M922" i="18" l="1"/>
  <c r="U922" i="18"/>
  <c r="V922" i="18"/>
  <c r="T923" i="18" s="1"/>
  <c r="Q923" i="18" s="1"/>
  <c r="N922" i="18" l="1"/>
  <c r="O922" i="18" s="1"/>
  <c r="S923" i="18"/>
  <c r="P923" i="18" l="1"/>
  <c r="K923" i="18"/>
  <c r="I923" i="18" l="1"/>
  <c r="J923" i="18" s="1"/>
  <c r="L923" i="18" s="1"/>
  <c r="H923" i="18"/>
  <c r="R923" i="18"/>
  <c r="M923" i="18" a="1"/>
  <c r="M923" i="18" l="1"/>
  <c r="U923" i="18" s="1"/>
  <c r="S924" i="18" l="1"/>
  <c r="V923" i="18"/>
  <c r="T924" i="18" s="1"/>
  <c r="Q924" i="18" s="1"/>
  <c r="K924" i="18" l="1"/>
  <c r="P924" i="18"/>
  <c r="N923" i="18"/>
  <c r="O923" i="18" s="1"/>
  <c r="R924" i="18" l="1"/>
  <c r="I924" i="18"/>
  <c r="J924" i="18" s="1"/>
  <c r="L924" i="18" s="1"/>
  <c r="H924" i="18"/>
  <c r="M924" i="18" a="1"/>
  <c r="M924" i="18" l="1"/>
  <c r="U924" i="18"/>
  <c r="V924" i="18"/>
  <c r="T925" i="18" s="1"/>
  <c r="Q925" i="18" s="1"/>
  <c r="S925" i="18" l="1"/>
  <c r="N924" i="18"/>
  <c r="O924" i="18" s="1"/>
  <c r="K925" i="18" l="1"/>
  <c r="P925" i="18"/>
  <c r="H925" i="18" l="1"/>
  <c r="I925" i="18"/>
  <c r="J925" i="18" s="1"/>
  <c r="L925" i="18" s="1"/>
  <c r="R925" i="18"/>
  <c r="M925" i="18" a="1"/>
  <c r="M925" i="18" l="1"/>
  <c r="U925" i="18" s="1"/>
  <c r="V925" i="18"/>
  <c r="T926" i="18" s="1"/>
  <c r="Q926" i="18" s="1"/>
  <c r="S926" i="18" l="1"/>
  <c r="N925" i="18"/>
  <c r="O925" i="18" s="1"/>
  <c r="K926" i="18" l="1"/>
  <c r="P926" i="18"/>
  <c r="H926" i="18" l="1"/>
  <c r="R926" i="18"/>
  <c r="I926" i="18"/>
  <c r="J926" i="18" s="1"/>
  <c r="L926" i="18" s="1"/>
  <c r="M926" i="18" a="1"/>
  <c r="M926" i="18" l="1"/>
  <c r="U926" i="18"/>
  <c r="V926" i="18"/>
  <c r="T927" i="18" s="1"/>
  <c r="Q927" i="18" s="1"/>
  <c r="N926" i="18" l="1"/>
  <c r="O926" i="18" s="1"/>
  <c r="S927" i="18"/>
  <c r="K927" i="18" l="1"/>
  <c r="P927" i="18"/>
  <c r="H927" i="18" l="1"/>
  <c r="I927" i="18"/>
  <c r="J927" i="18" s="1"/>
  <c r="L927" i="18" s="1"/>
  <c r="R927" i="18"/>
  <c r="M927" i="18" a="1"/>
  <c r="M927" i="18" l="1"/>
  <c r="V927" i="18"/>
  <c r="T928" i="18" s="1"/>
  <c r="Q928" i="18" s="1"/>
  <c r="U927" i="18"/>
  <c r="N927" i="18" l="1"/>
  <c r="O927" i="18" s="1"/>
  <c r="S928" i="18"/>
  <c r="K928" i="18" l="1"/>
  <c r="P928" i="18"/>
  <c r="H928" i="18" l="1"/>
  <c r="R928" i="18"/>
  <c r="I928" i="18"/>
  <c r="J928" i="18" s="1"/>
  <c r="L928" i="18" s="1"/>
  <c r="M928" i="18" a="1"/>
  <c r="M928" i="18" l="1"/>
  <c r="V928" i="18"/>
  <c r="T929" i="18" s="1"/>
  <c r="Q929" i="18" s="1"/>
  <c r="U928" i="18"/>
  <c r="N928" i="18" l="1"/>
  <c r="O928" i="18" s="1"/>
  <c r="S929" i="18"/>
  <c r="P929" i="18" l="1"/>
  <c r="K929" i="18"/>
  <c r="I929" i="18" l="1"/>
  <c r="J929" i="18" s="1"/>
  <c r="L929" i="18" s="1"/>
  <c r="R929" i="18"/>
  <c r="H929" i="18"/>
  <c r="M929" i="18" a="1"/>
  <c r="M929" i="18" l="1"/>
  <c r="V929" i="18"/>
  <c r="T930" i="18" s="1"/>
  <c r="Q930" i="18" s="1"/>
  <c r="U929" i="18"/>
  <c r="S930" i="18" l="1"/>
  <c r="N929" i="18"/>
  <c r="O929" i="18" s="1"/>
  <c r="P930" i="18" l="1"/>
  <c r="K930" i="18"/>
  <c r="R930" i="18" l="1"/>
  <c r="I930" i="18"/>
  <c r="J930" i="18" s="1"/>
  <c r="L930" i="18" s="1"/>
  <c r="H930" i="18"/>
  <c r="M930" i="18" a="1"/>
  <c r="M930" i="18" l="1"/>
  <c r="V930" i="18"/>
  <c r="T931" i="18" s="1"/>
  <c r="Q931" i="18" s="1"/>
  <c r="U930" i="18"/>
  <c r="N930" i="18" l="1"/>
  <c r="O930" i="18" s="1"/>
  <c r="S931" i="18"/>
  <c r="K931" i="18" l="1"/>
  <c r="P931" i="18"/>
  <c r="R931" i="18" l="1"/>
  <c r="H931" i="18"/>
  <c r="I931" i="18"/>
  <c r="J931" i="18" s="1"/>
  <c r="L931" i="18" s="1"/>
  <c r="M931" i="18" a="1"/>
  <c r="M931" i="18" l="1"/>
  <c r="U931" i="18"/>
  <c r="V931" i="18"/>
  <c r="T932" i="18" s="1"/>
  <c r="Q932" i="18" s="1"/>
  <c r="S932" i="18" l="1"/>
  <c r="N931" i="18"/>
  <c r="O931" i="18" s="1"/>
  <c r="K932" i="18" l="1"/>
  <c r="P932" i="18"/>
  <c r="H932" i="18" l="1"/>
  <c r="R932" i="18"/>
  <c r="I932" i="18"/>
  <c r="J932" i="18" s="1"/>
  <c r="L932" i="18" s="1"/>
  <c r="M932" i="18" a="1"/>
  <c r="M932" i="18" l="1"/>
  <c r="U932" i="18"/>
  <c r="V932" i="18"/>
  <c r="T933" i="18" s="1"/>
  <c r="Q933" i="18" s="1"/>
  <c r="N932" i="18" l="1"/>
  <c r="O932" i="18" s="1"/>
  <c r="S933" i="18"/>
  <c r="K933" i="18" l="1"/>
  <c r="P933" i="18"/>
  <c r="H933" i="18" l="1"/>
  <c r="R933" i="18"/>
  <c r="I933" i="18"/>
  <c r="J933" i="18" s="1"/>
  <c r="L933" i="18" s="1"/>
  <c r="M933" i="18" a="1"/>
  <c r="M933" i="18" l="1"/>
  <c r="U933" i="18" s="1"/>
  <c r="V933" i="18"/>
  <c r="T934" i="18" s="1"/>
  <c r="Q934" i="18" s="1"/>
  <c r="S934" i="18" l="1"/>
  <c r="N933" i="18"/>
  <c r="O933" i="18" s="1"/>
  <c r="K934" i="18" l="1"/>
  <c r="P934" i="18"/>
  <c r="I934" i="18" l="1"/>
  <c r="J934" i="18" s="1"/>
  <c r="L934" i="18" s="1"/>
  <c r="H934" i="18"/>
  <c r="R934" i="18"/>
  <c r="M934" i="18" a="1"/>
  <c r="M934" i="18" l="1"/>
  <c r="U934" i="18"/>
  <c r="V934" i="18"/>
  <c r="T935" i="18" s="1"/>
  <c r="Q935" i="18" s="1"/>
  <c r="N934" i="18" l="1"/>
  <c r="O934" i="18" s="1"/>
  <c r="S935" i="18"/>
  <c r="K935" i="18" l="1"/>
  <c r="P935" i="18"/>
  <c r="I935" i="18" l="1"/>
  <c r="J935" i="18" s="1"/>
  <c r="R935" i="18"/>
  <c r="H935" i="18"/>
  <c r="L935" i="18"/>
  <c r="M935" i="18" a="1"/>
  <c r="M935" i="18" l="1"/>
  <c r="V935" i="18"/>
  <c r="T936" i="18" s="1"/>
  <c r="Q936" i="18" s="1"/>
  <c r="U935" i="18"/>
  <c r="N935" i="18" l="1"/>
  <c r="O935" i="18" s="1"/>
  <c r="S936" i="18"/>
  <c r="K936" i="18" l="1"/>
  <c r="P936" i="18"/>
  <c r="R936" i="18" l="1"/>
  <c r="I936" i="18"/>
  <c r="J936" i="18" s="1"/>
  <c r="H936" i="18"/>
  <c r="L936" i="18"/>
  <c r="M936" i="18" a="1"/>
  <c r="M936" i="18" l="1"/>
  <c r="U936" i="18"/>
  <c r="V936" i="18"/>
  <c r="T937" i="18" s="1"/>
  <c r="Q937" i="18" s="1"/>
  <c r="N936" i="18" l="1"/>
  <c r="O936" i="18" s="1"/>
  <c r="S937" i="18"/>
  <c r="K937" i="18" l="1"/>
  <c r="P937" i="18"/>
  <c r="I937" i="18" l="1"/>
  <c r="J937" i="18" s="1"/>
  <c r="R937" i="18"/>
  <c r="H937" i="18"/>
  <c r="L937" i="18"/>
  <c r="M937" i="18" a="1"/>
  <c r="M937" i="18" l="1"/>
  <c r="V937" i="18"/>
  <c r="T938" i="18" s="1"/>
  <c r="Q938" i="18" s="1"/>
  <c r="U937" i="18"/>
  <c r="N937" i="18" l="1"/>
  <c r="O937" i="18" s="1"/>
  <c r="S938" i="18"/>
  <c r="K938" i="18" l="1"/>
  <c r="P938" i="18"/>
  <c r="R938" i="18" l="1"/>
  <c r="H938" i="18"/>
  <c r="I938" i="18"/>
  <c r="J938" i="18" s="1"/>
  <c r="L938" i="18" s="1"/>
  <c r="M938" i="18" a="1"/>
  <c r="M938" i="18" l="1"/>
  <c r="U938" i="18" s="1"/>
  <c r="V938" i="18"/>
  <c r="T939" i="18" s="1"/>
  <c r="Q939" i="18" s="1"/>
  <c r="S939" i="18" l="1"/>
  <c r="N938" i="18"/>
  <c r="O938" i="18" s="1"/>
  <c r="K939" i="18" l="1"/>
  <c r="P939" i="18"/>
  <c r="R939" i="18" l="1"/>
  <c r="H939" i="18"/>
  <c r="I939" i="18"/>
  <c r="J939" i="18" s="1"/>
  <c r="L939" i="18" s="1"/>
  <c r="M939" i="18" a="1"/>
  <c r="M939" i="18" l="1"/>
  <c r="U939" i="18"/>
  <c r="V939" i="18"/>
  <c r="T940" i="18" s="1"/>
  <c r="Q940" i="18" s="1"/>
  <c r="N939" i="18" l="1"/>
  <c r="O939" i="18" s="1"/>
  <c r="S940" i="18"/>
  <c r="P940" i="18" l="1"/>
  <c r="K940" i="18"/>
  <c r="I940" i="18" l="1"/>
  <c r="J940" i="18" s="1"/>
  <c r="L940" i="18" s="1"/>
  <c r="R940" i="18"/>
  <c r="H940" i="18"/>
  <c r="M940" i="18" a="1"/>
  <c r="M940" i="18" l="1"/>
  <c r="U940" i="18" s="1"/>
  <c r="V940" i="18"/>
  <c r="T941" i="18" s="1"/>
  <c r="Q941" i="18" s="1"/>
  <c r="N940" i="18" l="1"/>
  <c r="O940" i="18" s="1"/>
  <c r="S941" i="18"/>
  <c r="K941" i="18" l="1"/>
  <c r="P941" i="18"/>
  <c r="H941" i="18" l="1"/>
  <c r="R941" i="18"/>
  <c r="I941" i="18"/>
  <c r="J941" i="18" s="1"/>
  <c r="L941" i="18" s="1"/>
  <c r="M941" i="18" a="1"/>
  <c r="M941" i="18" l="1"/>
  <c r="V941" i="18"/>
  <c r="T942" i="18" s="1"/>
  <c r="Q942" i="18" s="1"/>
  <c r="U941" i="18"/>
  <c r="N941" i="18" l="1"/>
  <c r="O941" i="18" s="1"/>
  <c r="S942" i="18"/>
  <c r="P942" i="18" l="1"/>
  <c r="K942" i="18"/>
  <c r="H942" i="18" l="1"/>
  <c r="R942" i="18"/>
  <c r="I942" i="18"/>
  <c r="J942" i="18" s="1"/>
  <c r="L942" i="18" s="1"/>
  <c r="M942" i="18" a="1"/>
  <c r="M942" i="18" l="1"/>
  <c r="U942" i="18" s="1"/>
  <c r="V942" i="18"/>
  <c r="T943" i="18" s="1"/>
  <c r="Q943" i="18" s="1"/>
  <c r="N942" i="18" l="1"/>
  <c r="O942" i="18" s="1"/>
  <c r="S943" i="18"/>
  <c r="K943" i="18" l="1"/>
  <c r="P943" i="18"/>
  <c r="R943" i="18" l="1"/>
  <c r="H943" i="18"/>
  <c r="I943" i="18"/>
  <c r="J943" i="18" s="1"/>
  <c r="L943" i="18" s="1"/>
  <c r="M943" i="18" a="1"/>
  <c r="M943" i="18" l="1"/>
  <c r="V943" i="18"/>
  <c r="T944" i="18" s="1"/>
  <c r="Q944" i="18" s="1"/>
  <c r="U943" i="18"/>
  <c r="N943" i="18" l="1"/>
  <c r="O943" i="18" s="1"/>
  <c r="S944" i="18"/>
  <c r="K944" i="18" l="1"/>
  <c r="P944" i="18"/>
  <c r="R944" i="18" l="1"/>
  <c r="H944" i="18"/>
  <c r="I944" i="18"/>
  <c r="J944" i="18" s="1"/>
  <c r="L944" i="18" s="1"/>
  <c r="M944" i="18" a="1"/>
  <c r="M944" i="18" l="1"/>
  <c r="U944" i="18"/>
  <c r="V944" i="18"/>
  <c r="T945" i="18" s="1"/>
  <c r="Q945" i="18" s="1"/>
  <c r="N944" i="18" l="1"/>
  <c r="O944" i="18" s="1"/>
  <c r="S945" i="18"/>
  <c r="P945" i="18" l="1"/>
  <c r="K945" i="18"/>
  <c r="H945" i="18" l="1"/>
  <c r="R945" i="18"/>
  <c r="I945" i="18"/>
  <c r="J945" i="18" s="1"/>
  <c r="L945" i="18" s="1"/>
  <c r="M945" i="18" a="1"/>
  <c r="M945" i="18" l="1"/>
  <c r="U945" i="18"/>
  <c r="V945" i="18"/>
  <c r="T946" i="18" s="1"/>
  <c r="Q946" i="18" s="1"/>
  <c r="N945" i="18" l="1"/>
  <c r="O945" i="18" s="1"/>
  <c r="S946" i="18"/>
  <c r="K946" i="18" l="1"/>
  <c r="P946" i="18"/>
  <c r="R946" i="18" l="1"/>
  <c r="H946" i="18"/>
  <c r="I946" i="18"/>
  <c r="J946" i="18" s="1"/>
  <c r="L946" i="18" s="1"/>
  <c r="M946" i="18" a="1"/>
  <c r="M946" i="18" l="1"/>
  <c r="V946" i="18"/>
  <c r="T947" i="18" s="1"/>
  <c r="Q947" i="18" s="1"/>
  <c r="U946" i="18"/>
  <c r="N946" i="18" l="1"/>
  <c r="O946" i="18" s="1"/>
  <c r="S947" i="18"/>
  <c r="P947" i="18" l="1"/>
  <c r="K947" i="18"/>
  <c r="H947" i="18" l="1"/>
  <c r="I947" i="18"/>
  <c r="J947" i="18" s="1"/>
  <c r="L947" i="18" s="1"/>
  <c r="R947" i="18"/>
  <c r="M947" i="18" a="1"/>
  <c r="M947" i="18" l="1"/>
  <c r="V947" i="18"/>
  <c r="T948" i="18" s="1"/>
  <c r="Q948" i="18" s="1"/>
  <c r="U947" i="18"/>
  <c r="N947" i="18" l="1"/>
  <c r="O947" i="18" s="1"/>
  <c r="S948" i="18"/>
  <c r="K948" i="18" l="1"/>
  <c r="P948" i="18"/>
  <c r="I948" i="18" l="1"/>
  <c r="J948" i="18" s="1"/>
  <c r="L948" i="18" s="1"/>
  <c r="H948" i="18"/>
  <c r="R948" i="18"/>
  <c r="M948" i="18" a="1"/>
  <c r="M948" i="18" l="1"/>
  <c r="V948" i="18"/>
  <c r="T949" i="18" s="1"/>
  <c r="Q949" i="18" s="1"/>
  <c r="U948" i="18"/>
  <c r="S949" i="18" l="1"/>
  <c r="N948" i="18"/>
  <c r="O948" i="18" s="1"/>
  <c r="P949" i="18" l="1"/>
  <c r="K949" i="18"/>
  <c r="R949" i="18" l="1"/>
  <c r="H949" i="18"/>
  <c r="I949" i="18"/>
  <c r="J949" i="18" s="1"/>
  <c r="L949" i="18" s="1"/>
  <c r="M949" i="18" a="1"/>
  <c r="M949" i="18" l="1"/>
  <c r="U949" i="18"/>
  <c r="V949" i="18"/>
  <c r="T950" i="18" s="1"/>
  <c r="Q950" i="18" s="1"/>
  <c r="N949" i="18" l="1"/>
  <c r="O949" i="18" s="1"/>
  <c r="S950" i="18"/>
  <c r="K950" i="18" l="1"/>
  <c r="P950" i="18"/>
  <c r="R950" i="18" l="1"/>
  <c r="H950" i="18"/>
  <c r="I950" i="18"/>
  <c r="J950" i="18" s="1"/>
  <c r="L950" i="18" s="1"/>
  <c r="M950" i="18" a="1"/>
  <c r="M950" i="18" l="1"/>
  <c r="U950" i="18"/>
  <c r="V950" i="18"/>
  <c r="T951" i="18" s="1"/>
  <c r="Q951" i="18" s="1"/>
  <c r="N950" i="18" l="1"/>
  <c r="O950" i="18" s="1"/>
  <c r="S951" i="18"/>
  <c r="K951" i="18" l="1"/>
  <c r="P951" i="18"/>
  <c r="R951" i="18" l="1"/>
  <c r="I951" i="18"/>
  <c r="J951" i="18" s="1"/>
  <c r="L951" i="18" s="1"/>
  <c r="H951" i="18"/>
  <c r="M951" i="18" a="1"/>
  <c r="M951" i="18" l="1"/>
  <c r="V951" i="18" s="1"/>
  <c r="T952" i="18" s="1"/>
  <c r="Q952" i="18" s="1"/>
  <c r="U951" i="18"/>
  <c r="N951" i="18" l="1"/>
  <c r="O951" i="18" s="1"/>
  <c r="S952" i="18"/>
  <c r="K952" i="18" l="1"/>
  <c r="P952" i="18"/>
  <c r="H952" i="18" l="1"/>
  <c r="I952" i="18"/>
  <c r="J952" i="18" s="1"/>
  <c r="L952" i="18" s="1"/>
  <c r="R952" i="18"/>
  <c r="M952" i="18" a="1"/>
  <c r="M952" i="18" l="1"/>
  <c r="U952" i="18" s="1"/>
  <c r="V952" i="18"/>
  <c r="T953" i="18" s="1"/>
  <c r="Q953" i="18" s="1"/>
  <c r="S953" i="18" l="1"/>
  <c r="N952" i="18"/>
  <c r="O952" i="18" s="1"/>
  <c r="K953" i="18" l="1"/>
  <c r="P953" i="18"/>
  <c r="I953" i="18" l="1"/>
  <c r="J953" i="18" s="1"/>
  <c r="H953" i="18"/>
  <c r="R953" i="18"/>
  <c r="L953" i="18"/>
  <c r="M953" i="18" a="1"/>
  <c r="M953" i="18" l="1"/>
  <c r="V953" i="18" s="1"/>
  <c r="T954" i="18" s="1"/>
  <c r="Q954" i="18" s="1"/>
  <c r="U953" i="18"/>
  <c r="N953" i="18" l="1"/>
  <c r="O953" i="18" s="1"/>
  <c r="S954" i="18"/>
  <c r="P954" i="18" l="1"/>
  <c r="K954" i="18"/>
  <c r="H954" i="18" l="1"/>
  <c r="R954" i="18"/>
  <c r="I954" i="18"/>
  <c r="J954" i="18" s="1"/>
  <c r="L954" i="18" s="1"/>
  <c r="M954" i="18" a="1"/>
  <c r="M954" i="18" l="1"/>
  <c r="V954" i="18"/>
  <c r="T955" i="18" s="1"/>
  <c r="Q955" i="18" s="1"/>
  <c r="U954" i="18"/>
  <c r="N954" i="18" l="1"/>
  <c r="O954" i="18" s="1"/>
  <c r="S955" i="18"/>
  <c r="K955" i="18" l="1"/>
  <c r="P955" i="18"/>
  <c r="H955" i="18" l="1"/>
  <c r="I955" i="18"/>
  <c r="J955" i="18" s="1"/>
  <c r="R955" i="18"/>
  <c r="L955" i="18"/>
  <c r="M955" i="18" a="1"/>
  <c r="M955" i="18" l="1"/>
  <c r="V955" i="18"/>
  <c r="T956" i="18" s="1"/>
  <c r="Q956" i="18" s="1"/>
  <c r="U955" i="18"/>
  <c r="N955" i="18" l="1"/>
  <c r="O955" i="18" s="1"/>
  <c r="S956" i="18"/>
  <c r="K956" i="18" l="1"/>
  <c r="P956" i="18"/>
  <c r="R956" i="18" l="1"/>
  <c r="I956" i="18"/>
  <c r="J956" i="18" s="1"/>
  <c r="L956" i="18" s="1"/>
  <c r="H956" i="18"/>
  <c r="M956" i="18" a="1"/>
  <c r="M956" i="18" l="1"/>
  <c r="U956" i="18"/>
  <c r="V956" i="18"/>
  <c r="T957" i="18" s="1"/>
  <c r="Q957" i="18" s="1"/>
  <c r="N956" i="18" l="1"/>
  <c r="O956" i="18" s="1"/>
  <c r="S957" i="18"/>
  <c r="K957" i="18" l="1"/>
  <c r="P957" i="18"/>
  <c r="R957" i="18" l="1"/>
  <c r="I957" i="18"/>
  <c r="J957" i="18" s="1"/>
  <c r="L957" i="18" s="1"/>
  <c r="H957" i="18"/>
  <c r="M957" i="18" a="1"/>
  <c r="M957" i="18" l="1"/>
  <c r="U957" i="18"/>
  <c r="V957" i="18"/>
  <c r="T958" i="18" s="1"/>
  <c r="Q958" i="18" s="1"/>
  <c r="N957" i="18" l="1"/>
  <c r="O957" i="18" s="1"/>
  <c r="S958" i="18"/>
  <c r="P958" i="18" l="1"/>
  <c r="K958" i="18"/>
  <c r="R958" i="18" l="1"/>
  <c r="I958" i="18"/>
  <c r="J958" i="18" s="1"/>
  <c r="L958" i="18" s="1"/>
  <c r="H958" i="18"/>
  <c r="M958" i="18" a="1"/>
  <c r="M958" i="18" l="1"/>
  <c r="U958" i="18" s="1"/>
  <c r="V958" i="18"/>
  <c r="T959" i="18" s="1"/>
  <c r="Q959" i="18" s="1"/>
  <c r="S959" i="18" l="1"/>
  <c r="N958" i="18"/>
  <c r="O958" i="18" s="1"/>
  <c r="P959" i="18" l="1"/>
  <c r="K959" i="18"/>
  <c r="I959" i="18" l="1"/>
  <c r="J959" i="18" s="1"/>
  <c r="L959" i="18" s="1"/>
  <c r="H959" i="18"/>
  <c r="R959" i="18"/>
  <c r="M959" i="18" a="1"/>
  <c r="M959" i="18" l="1"/>
  <c r="V959" i="18"/>
  <c r="T960" i="18" s="1"/>
  <c r="Q960" i="18" s="1"/>
  <c r="U959" i="18"/>
  <c r="N959" i="18" l="1"/>
  <c r="O959" i="18" s="1"/>
  <c r="S960" i="18"/>
  <c r="K960" i="18" l="1"/>
  <c r="P960" i="18"/>
  <c r="R960" i="18" l="1"/>
  <c r="I960" i="18"/>
  <c r="J960" i="18" s="1"/>
  <c r="L960" i="18" s="1"/>
  <c r="H960" i="18"/>
  <c r="M960" i="18" a="1"/>
  <c r="M960" i="18" l="1"/>
  <c r="V960" i="18" s="1"/>
  <c r="T961" i="18" s="1"/>
  <c r="Q961" i="18" s="1"/>
  <c r="U960" i="18"/>
  <c r="S961" i="18" l="1"/>
  <c r="N960" i="18"/>
  <c r="O960" i="18" s="1"/>
  <c r="P961" i="18" l="1"/>
  <c r="K961" i="18"/>
  <c r="I961" i="18" l="1"/>
  <c r="J961" i="18" s="1"/>
  <c r="L961" i="18" s="1"/>
  <c r="H961" i="18"/>
  <c r="R961" i="18"/>
  <c r="M961" i="18" a="1"/>
  <c r="M961" i="18" l="1"/>
  <c r="U961" i="18"/>
  <c r="V961" i="18"/>
  <c r="T962" i="18" s="1"/>
  <c r="Q962" i="18" s="1"/>
  <c r="N961" i="18" l="1"/>
  <c r="O961" i="18" s="1"/>
  <c r="S962" i="18"/>
  <c r="P962" i="18" l="1"/>
  <c r="K962" i="18"/>
  <c r="H962" i="18" l="1"/>
  <c r="R962" i="18"/>
  <c r="I962" i="18"/>
  <c r="J962" i="18" s="1"/>
  <c r="L962" i="18" s="1"/>
  <c r="M962" i="18" a="1"/>
  <c r="M962" i="18" l="1"/>
  <c r="V962" i="18"/>
  <c r="T963" i="18" s="1"/>
  <c r="Q963" i="18" s="1"/>
  <c r="U962" i="18"/>
  <c r="N962" i="18" l="1"/>
  <c r="O962" i="18" s="1"/>
  <c r="S963" i="18"/>
  <c r="K963" i="18" l="1"/>
  <c r="P963" i="18"/>
  <c r="I963" i="18" l="1"/>
  <c r="J963" i="18" s="1"/>
  <c r="L963" i="18" s="1"/>
  <c r="R963" i="18"/>
  <c r="H963" i="18"/>
  <c r="M963" i="18" a="1"/>
  <c r="M963" i="18" l="1"/>
  <c r="U963" i="18" s="1"/>
  <c r="V963" i="18"/>
  <c r="T964" i="18" s="1"/>
  <c r="Q964" i="18" s="1"/>
  <c r="S964" i="18" l="1"/>
  <c r="N963" i="18"/>
  <c r="O963" i="18" s="1"/>
  <c r="K964" i="18" l="1"/>
  <c r="P964" i="18"/>
  <c r="H964" i="18" l="1"/>
  <c r="R964" i="18"/>
  <c r="I964" i="18"/>
  <c r="J964" i="18" s="1"/>
  <c r="L964" i="18" s="1"/>
  <c r="M964" i="18" a="1"/>
  <c r="M964" i="18" l="1"/>
  <c r="U964" i="18"/>
  <c r="V964" i="18"/>
  <c r="T965" i="18" s="1"/>
  <c r="Q965" i="18" s="1"/>
  <c r="N964" i="18" l="1"/>
  <c r="O964" i="18" s="1"/>
  <c r="S965" i="18"/>
  <c r="K965" i="18" l="1"/>
  <c r="P965" i="18"/>
  <c r="R965" i="18" l="1"/>
  <c r="I965" i="18"/>
  <c r="J965" i="18" s="1"/>
  <c r="L965" i="18" s="1"/>
  <c r="H965" i="18"/>
  <c r="M965" i="18" a="1"/>
  <c r="M965" i="18" l="1"/>
  <c r="U965" i="18"/>
  <c r="V965" i="18"/>
  <c r="T966" i="18" s="1"/>
  <c r="Q966" i="18" s="1"/>
  <c r="N965" i="18" l="1"/>
  <c r="O965" i="18" s="1"/>
  <c r="S966" i="18"/>
  <c r="K966" i="18" l="1"/>
  <c r="P966" i="18"/>
  <c r="H966" i="18" l="1"/>
  <c r="R966" i="18"/>
  <c r="I966" i="18"/>
  <c r="J966" i="18" s="1"/>
  <c r="L966" i="18" s="1"/>
  <c r="M966" i="18" a="1"/>
  <c r="M966" i="18" l="1"/>
  <c r="V966" i="18"/>
  <c r="T967" i="18" s="1"/>
  <c r="Q967" i="18" s="1"/>
  <c r="U966" i="18"/>
  <c r="N966" i="18" l="1"/>
  <c r="O966" i="18" s="1"/>
  <c r="S967" i="18"/>
  <c r="P967" i="18" l="1"/>
  <c r="K967" i="18"/>
  <c r="R967" i="18" l="1"/>
  <c r="I967" i="18"/>
  <c r="J967" i="18" s="1"/>
  <c r="L967" i="18" s="1"/>
  <c r="H967" i="18"/>
  <c r="M967" i="18" a="1"/>
  <c r="M967" i="18" l="1"/>
  <c r="U967" i="18"/>
  <c r="V967" i="18"/>
  <c r="T968" i="18" s="1"/>
  <c r="Q968" i="18" s="1"/>
  <c r="N967" i="18" l="1"/>
  <c r="O967" i="18" s="1"/>
  <c r="S968" i="18"/>
  <c r="P968" i="18" l="1"/>
  <c r="K968" i="18"/>
  <c r="I968" i="18" l="1"/>
  <c r="J968" i="18" s="1"/>
  <c r="L968" i="18" s="1"/>
  <c r="H968" i="18"/>
  <c r="R968" i="18"/>
  <c r="M968" i="18" a="1"/>
  <c r="M968" i="18" l="1"/>
  <c r="V968" i="18" s="1"/>
  <c r="T969" i="18" s="1"/>
  <c r="Q969" i="18" s="1"/>
  <c r="U968" i="18"/>
  <c r="S969" i="18" l="1"/>
  <c r="N968" i="18"/>
  <c r="O968" i="18" s="1"/>
  <c r="K969" i="18" l="1"/>
  <c r="P969" i="18"/>
  <c r="R969" i="18" l="1"/>
  <c r="H969" i="18"/>
  <c r="I969" i="18"/>
  <c r="J969" i="18" s="1"/>
  <c r="L969" i="18" s="1"/>
  <c r="M969" i="18" a="1"/>
  <c r="M969" i="18" l="1"/>
  <c r="U969" i="18"/>
  <c r="V969" i="18"/>
  <c r="T970" i="18" s="1"/>
  <c r="Q970" i="18" s="1"/>
  <c r="N969" i="18" l="1"/>
  <c r="O969" i="18" s="1"/>
  <c r="S970" i="18"/>
  <c r="K970" i="18" l="1"/>
  <c r="P970" i="18"/>
  <c r="H970" i="18" l="1"/>
  <c r="R970" i="18"/>
  <c r="I970" i="18"/>
  <c r="J970" i="18" s="1"/>
  <c r="L970" i="18" s="1"/>
  <c r="M970" i="18" a="1"/>
  <c r="M970" i="18" l="1"/>
  <c r="U970" i="18" s="1"/>
  <c r="V970" i="18"/>
  <c r="T971" i="18" s="1"/>
  <c r="Q971" i="18" s="1"/>
  <c r="S971" i="18" l="1"/>
  <c r="N970" i="18"/>
  <c r="O970" i="18" s="1"/>
  <c r="K971" i="18" l="1"/>
  <c r="P971" i="18"/>
  <c r="I971" i="18" l="1"/>
  <c r="J971" i="18" s="1"/>
  <c r="L971" i="18" s="1"/>
  <c r="R971" i="18"/>
  <c r="H971" i="18"/>
  <c r="M971" i="18" a="1"/>
  <c r="M971" i="18" l="1"/>
  <c r="U971" i="18"/>
  <c r="V971" i="18"/>
  <c r="T972" i="18" s="1"/>
  <c r="Q972" i="18" s="1"/>
  <c r="N971" i="18" l="1"/>
  <c r="O971" i="18" s="1"/>
  <c r="S972" i="18"/>
  <c r="K972" i="18" l="1"/>
  <c r="P972" i="18"/>
  <c r="R972" i="18" l="1"/>
  <c r="I972" i="18"/>
  <c r="J972" i="18" s="1"/>
  <c r="L972" i="18" s="1"/>
  <c r="H972" i="18"/>
  <c r="M972" i="18" a="1"/>
  <c r="M972" i="18" l="1"/>
  <c r="V972" i="18"/>
  <c r="T973" i="18" s="1"/>
  <c r="Q973" i="18" s="1"/>
  <c r="U972" i="18"/>
  <c r="N972" i="18" l="1"/>
  <c r="O972" i="18" s="1"/>
  <c r="S973" i="18"/>
  <c r="P973" i="18" l="1"/>
  <c r="K973" i="18"/>
  <c r="R973" i="18" l="1"/>
  <c r="H973" i="18"/>
  <c r="I973" i="18"/>
  <c r="J973" i="18" s="1"/>
  <c r="L973" i="18" s="1"/>
  <c r="M973" i="18" a="1"/>
  <c r="M973" i="18" l="1"/>
  <c r="U973" i="18"/>
  <c r="V973" i="18"/>
  <c r="T974" i="18" s="1"/>
  <c r="Q974" i="18" s="1"/>
  <c r="S974" i="18" l="1"/>
  <c r="N973" i="18"/>
  <c r="O973" i="18" s="1"/>
  <c r="K974" i="18" l="1"/>
  <c r="P974" i="18"/>
  <c r="I974" i="18" l="1"/>
  <c r="J974" i="18" s="1"/>
  <c r="L974" i="18" s="1"/>
  <c r="R974" i="18"/>
  <c r="H974" i="18"/>
  <c r="M974" i="18" a="1"/>
  <c r="M974" i="18" l="1"/>
  <c r="V974" i="18"/>
  <c r="T975" i="18" s="1"/>
  <c r="Q975" i="18" s="1"/>
  <c r="U974" i="18"/>
  <c r="N974" i="18" l="1"/>
  <c r="O974" i="18" s="1"/>
  <c r="S975" i="18"/>
  <c r="K975" i="18" l="1"/>
  <c r="P975" i="18"/>
  <c r="H975" i="18" l="1"/>
  <c r="R975" i="18"/>
  <c r="I975" i="18"/>
  <c r="J975" i="18" s="1"/>
  <c r="L975" i="18" s="1"/>
  <c r="M975" i="18" a="1"/>
  <c r="M975" i="18" l="1"/>
  <c r="V975" i="18"/>
  <c r="T976" i="18" s="1"/>
  <c r="Q976" i="18" s="1"/>
  <c r="U975" i="18"/>
  <c r="N975" i="18" l="1"/>
  <c r="O975" i="18" s="1"/>
  <c r="S976" i="18"/>
  <c r="P976" i="18" l="1"/>
  <c r="K976" i="18"/>
  <c r="I976" i="18" l="1"/>
  <c r="J976" i="18" s="1"/>
  <c r="L976" i="18" s="1"/>
  <c r="R976" i="18"/>
  <c r="H976" i="18"/>
  <c r="M976" i="18" a="1"/>
  <c r="M976" i="18" l="1"/>
  <c r="U976" i="18" s="1"/>
  <c r="V976" i="18"/>
  <c r="T977" i="18" s="1"/>
  <c r="Q977" i="18" s="1"/>
  <c r="S977" i="18" l="1"/>
  <c r="N976" i="18"/>
  <c r="O976" i="18" s="1"/>
  <c r="K977" i="18" l="1"/>
  <c r="P977" i="18"/>
  <c r="H977" i="18" l="1"/>
  <c r="I977" i="18"/>
  <c r="J977" i="18" s="1"/>
  <c r="R977" i="18"/>
  <c r="L977" i="18"/>
  <c r="M977" i="18" a="1"/>
  <c r="M977" i="18" l="1"/>
  <c r="U977" i="18" s="1"/>
  <c r="V977" i="18"/>
  <c r="T978" i="18" s="1"/>
  <c r="Q978" i="18" s="1"/>
  <c r="N977" i="18" l="1"/>
  <c r="O977" i="18" s="1"/>
  <c r="S978" i="18"/>
  <c r="K978" i="18" l="1"/>
  <c r="P978" i="18"/>
  <c r="H978" i="18" l="1"/>
  <c r="R978" i="18"/>
  <c r="I978" i="18"/>
  <c r="J978" i="18" s="1"/>
  <c r="L978" i="18" s="1"/>
  <c r="M978" i="18" a="1"/>
  <c r="M978" i="18" l="1"/>
  <c r="V978" i="18" s="1"/>
  <c r="T979" i="18" s="1"/>
  <c r="Q979" i="18" s="1"/>
  <c r="U978" i="18" l="1"/>
  <c r="N978" i="18" l="1"/>
  <c r="O978" i="18" s="1"/>
  <c r="S979" i="18"/>
  <c r="K979" i="18" l="1"/>
  <c r="P979" i="18"/>
  <c r="R979" i="18" l="1"/>
  <c r="I979" i="18"/>
  <c r="J979" i="18" s="1"/>
  <c r="L979" i="18" s="1"/>
  <c r="H979" i="18"/>
  <c r="M979" i="18" a="1"/>
  <c r="M979" i="18" l="1"/>
  <c r="U979" i="18"/>
  <c r="V979" i="18"/>
  <c r="T980" i="18" s="1"/>
  <c r="Q980" i="18" s="1"/>
  <c r="S980" i="18" l="1"/>
  <c r="N979" i="18"/>
  <c r="O979" i="18" s="1"/>
  <c r="P980" i="18" l="1"/>
  <c r="K980" i="18"/>
  <c r="R980" i="18" l="1"/>
  <c r="H980" i="18"/>
  <c r="I980" i="18"/>
  <c r="J980" i="18" s="1"/>
  <c r="L980" i="18" s="1"/>
  <c r="M980" i="18" a="1"/>
  <c r="M980" i="18" l="1"/>
  <c r="V980" i="18"/>
  <c r="T981" i="18" s="1"/>
  <c r="Q981" i="18" s="1"/>
  <c r="U980" i="18"/>
  <c r="N980" i="18" l="1"/>
  <c r="O980" i="18" s="1"/>
  <c r="S981" i="18"/>
  <c r="K981" i="18" l="1"/>
  <c r="P981" i="18"/>
  <c r="H981" i="18" l="1"/>
  <c r="R981" i="18"/>
  <c r="I981" i="18"/>
  <c r="J981" i="18" s="1"/>
  <c r="L981" i="18" s="1"/>
  <c r="M981" i="18" a="1"/>
  <c r="M981" i="18" l="1"/>
  <c r="V981" i="18" s="1"/>
  <c r="T982" i="18" s="1"/>
  <c r="Q982" i="18" s="1"/>
  <c r="U981" i="18"/>
  <c r="N981" i="18" l="1"/>
  <c r="O981" i="18" s="1"/>
  <c r="S982" i="18"/>
  <c r="K982" i="18" l="1"/>
  <c r="P982" i="18"/>
  <c r="H982" i="18" l="1"/>
  <c r="R982" i="18"/>
  <c r="I982" i="18"/>
  <c r="J982" i="18" s="1"/>
  <c r="L982" i="18" s="1"/>
  <c r="M982" i="18" a="1"/>
  <c r="M982" i="18" l="1"/>
  <c r="V982" i="18"/>
  <c r="T983" i="18" s="1"/>
  <c r="Q983" i="18" s="1"/>
  <c r="U982" i="18"/>
  <c r="S983" i="18" l="1"/>
  <c r="N982" i="18"/>
  <c r="O982" i="18" s="1"/>
  <c r="P983" i="18" l="1"/>
  <c r="K983" i="18"/>
  <c r="H983" i="18" l="1"/>
  <c r="R983" i="18"/>
  <c r="I983" i="18"/>
  <c r="J983" i="18" s="1"/>
  <c r="L983" i="18" s="1"/>
  <c r="M983" i="18" a="1"/>
  <c r="M983" i="18" l="1"/>
  <c r="U983" i="18"/>
  <c r="V983" i="18"/>
  <c r="T984" i="18" s="1"/>
  <c r="Q984" i="18" s="1"/>
  <c r="N983" i="18" l="1"/>
  <c r="O983" i="18" s="1"/>
  <c r="S984" i="18"/>
  <c r="P984" i="18" l="1"/>
  <c r="K984" i="18"/>
  <c r="I984" i="18" l="1"/>
  <c r="J984" i="18" s="1"/>
  <c r="L984" i="18" s="1"/>
  <c r="H984" i="18"/>
  <c r="R984" i="18"/>
  <c r="M984" i="18" a="1"/>
  <c r="M984" i="18" l="1"/>
  <c r="U984" i="18"/>
  <c r="V984" i="18"/>
  <c r="T985" i="18" s="1"/>
  <c r="Q985" i="18" s="1"/>
  <c r="S985" i="18" l="1"/>
  <c r="N984" i="18"/>
  <c r="O984" i="18" s="1"/>
  <c r="K985" i="18" l="1"/>
  <c r="P985" i="18"/>
  <c r="R985" i="18" l="1"/>
  <c r="H985" i="18"/>
  <c r="I985" i="18"/>
  <c r="J985" i="18" s="1"/>
  <c r="L985" i="18" s="1"/>
  <c r="M985" i="18" a="1"/>
  <c r="M985" i="18" l="1"/>
  <c r="V985" i="18"/>
  <c r="T986" i="18" s="1"/>
  <c r="Q986" i="18" s="1"/>
  <c r="U985" i="18"/>
  <c r="S986" i="18" l="1"/>
  <c r="N985" i="18"/>
  <c r="O985" i="18" s="1"/>
  <c r="P986" i="18" l="1"/>
  <c r="K986" i="18"/>
  <c r="I986" i="18" l="1"/>
  <c r="J986" i="18" s="1"/>
  <c r="L986" i="18" s="1"/>
  <c r="R986" i="18"/>
  <c r="H986" i="18"/>
  <c r="M986" i="18" a="1"/>
  <c r="M986" i="18" l="1"/>
  <c r="U986" i="18"/>
  <c r="V986" i="18"/>
  <c r="T987" i="18" s="1"/>
  <c r="Q987" i="18" s="1"/>
  <c r="N986" i="18" l="1"/>
  <c r="O986" i="18" s="1"/>
  <c r="S987" i="18"/>
  <c r="P987" i="18" l="1"/>
  <c r="K987" i="18"/>
  <c r="R987" i="18" l="1"/>
  <c r="H987" i="18"/>
  <c r="I987" i="18"/>
  <c r="J987" i="18" s="1"/>
  <c r="L987" i="18" s="1"/>
  <c r="M987" i="18" a="1"/>
  <c r="M987" i="18" l="1"/>
  <c r="U987" i="18"/>
  <c r="V987" i="18"/>
  <c r="T988" i="18" s="1"/>
  <c r="Q988" i="18" s="1"/>
  <c r="N987" i="18" l="1"/>
  <c r="O987" i="18" s="1"/>
  <c r="S988" i="18"/>
  <c r="K988" i="18" l="1"/>
  <c r="P988" i="18"/>
  <c r="H988" i="18" l="1"/>
  <c r="I988" i="18"/>
  <c r="J988" i="18" s="1"/>
  <c r="L988" i="18" s="1"/>
  <c r="R988" i="18"/>
  <c r="M988" i="18" a="1"/>
  <c r="M988" i="18" l="1"/>
  <c r="U988" i="18"/>
  <c r="V988" i="18"/>
  <c r="T989" i="18" s="1"/>
  <c r="Q989" i="18" s="1"/>
  <c r="N988" i="18" l="1"/>
  <c r="O988" i="18" s="1"/>
  <c r="S989" i="18"/>
  <c r="P989" i="18" l="1"/>
  <c r="K989" i="18"/>
  <c r="R989" i="18" l="1"/>
  <c r="I989" i="18"/>
  <c r="J989" i="18" s="1"/>
  <c r="L989" i="18" s="1"/>
  <c r="H989" i="18"/>
  <c r="M989" i="18" a="1"/>
  <c r="M989" i="18" l="1"/>
  <c r="U989" i="18"/>
  <c r="V989" i="18"/>
  <c r="T990" i="18" s="1"/>
  <c r="Q990" i="18" s="1"/>
  <c r="N989" i="18" l="1"/>
  <c r="O989" i="18" s="1"/>
  <c r="S990" i="18"/>
  <c r="P990" i="18" l="1"/>
  <c r="K990" i="18"/>
  <c r="R990" i="18" l="1"/>
  <c r="I990" i="18"/>
  <c r="J990" i="18" s="1"/>
  <c r="L990" i="18" s="1"/>
  <c r="H990" i="18"/>
  <c r="M990" i="18" a="1"/>
  <c r="M990" i="18" l="1"/>
  <c r="U990" i="18" s="1"/>
  <c r="V990" i="18"/>
  <c r="T991" i="18" s="1"/>
  <c r="Q991" i="18" s="1"/>
  <c r="N990" i="18" l="1"/>
  <c r="O990" i="18" s="1"/>
  <c r="S991" i="18"/>
  <c r="K991" i="18" l="1"/>
  <c r="P991" i="18"/>
  <c r="I991" i="18" l="1"/>
  <c r="J991" i="18" s="1"/>
  <c r="R991" i="18"/>
  <c r="H991" i="18"/>
  <c r="L991" i="18"/>
  <c r="M991" i="18" a="1"/>
  <c r="M991" i="18" l="1"/>
  <c r="U991" i="18" s="1"/>
  <c r="V991" i="18"/>
  <c r="T992" i="18" s="1"/>
  <c r="Q992" i="18" s="1"/>
  <c r="N991" i="18" l="1"/>
  <c r="O991" i="18" s="1"/>
  <c r="S992" i="18"/>
  <c r="K992" i="18" l="1"/>
  <c r="P992" i="18"/>
  <c r="H992" i="18" l="1"/>
  <c r="I992" i="18"/>
  <c r="J992" i="18" s="1"/>
  <c r="L992" i="18" s="1"/>
  <c r="R992" i="18"/>
  <c r="M992" i="18" a="1"/>
  <c r="M992" i="18" l="1"/>
  <c r="V992" i="18" s="1"/>
  <c r="T993" i="18" s="1"/>
  <c r="Q993" i="18" s="1"/>
  <c r="U992" i="18"/>
  <c r="S993" i="18" l="1"/>
  <c r="N992" i="18"/>
  <c r="O992" i="18" s="1"/>
  <c r="K993" i="18" l="1"/>
  <c r="P993" i="18"/>
  <c r="I993" i="18" l="1"/>
  <c r="J993" i="18" s="1"/>
  <c r="L993" i="18" s="1"/>
  <c r="R993" i="18"/>
  <c r="H993" i="18"/>
  <c r="M993" i="18" a="1"/>
  <c r="M993" i="18" l="1"/>
  <c r="U993" i="18"/>
  <c r="V993" i="18"/>
  <c r="T994" i="18" s="1"/>
  <c r="Q994" i="18" s="1"/>
  <c r="N993" i="18" l="1"/>
  <c r="O993" i="18" s="1"/>
  <c r="S994" i="18"/>
  <c r="K994" i="18" l="1"/>
  <c r="P994" i="18"/>
  <c r="H994" i="18" l="1"/>
  <c r="R994" i="18"/>
  <c r="I994" i="18"/>
  <c r="J994" i="18" s="1"/>
  <c r="L994" i="18" s="1"/>
  <c r="M994" i="18" a="1"/>
  <c r="M994" i="18" l="1"/>
  <c r="U994" i="18"/>
  <c r="V994" i="18"/>
  <c r="T995" i="18" s="1"/>
  <c r="Q995" i="18" s="1"/>
  <c r="S995" i="18" l="1"/>
  <c r="N994" i="18"/>
  <c r="O994" i="18" s="1"/>
  <c r="P995" i="18" l="1"/>
  <c r="K995" i="18"/>
  <c r="R995" i="18" l="1"/>
  <c r="I995" i="18"/>
  <c r="J995" i="18" s="1"/>
  <c r="L995" i="18" s="1"/>
  <c r="H995" i="18"/>
  <c r="M995" i="18" a="1"/>
  <c r="M995" i="18" l="1"/>
  <c r="V995" i="18"/>
  <c r="T996" i="18" s="1"/>
  <c r="Q996" i="18" s="1"/>
  <c r="U995" i="18"/>
  <c r="N995" i="18" l="1"/>
  <c r="O995" i="18" s="1"/>
  <c r="S996" i="18"/>
  <c r="P996" i="18" l="1"/>
  <c r="K996" i="18"/>
  <c r="R996" i="18" l="1"/>
  <c r="H996" i="18"/>
  <c r="I996" i="18"/>
  <c r="J996" i="18" s="1"/>
  <c r="L996" i="18" s="1"/>
  <c r="M996" i="18" a="1"/>
  <c r="M996" i="18" l="1"/>
  <c r="U996" i="18"/>
  <c r="V996" i="18"/>
  <c r="T997" i="18" s="1"/>
  <c r="Q997" i="18" s="1"/>
  <c r="S997" i="18" l="1"/>
  <c r="N996" i="18"/>
  <c r="O996" i="18" s="1"/>
  <c r="K997" i="18" l="1"/>
  <c r="P997" i="18"/>
  <c r="I997" i="18" l="1"/>
  <c r="J997" i="18" s="1"/>
  <c r="R997" i="18"/>
  <c r="H997" i="18"/>
  <c r="L997" i="18"/>
  <c r="M997" i="18" a="1"/>
  <c r="M997" i="18" l="1"/>
  <c r="V997" i="18" s="1"/>
  <c r="T998" i="18" s="1"/>
  <c r="Q998" i="18" s="1"/>
  <c r="U997" i="18"/>
  <c r="S998" i="18" l="1"/>
  <c r="N997" i="18"/>
  <c r="O997" i="18" s="1"/>
  <c r="K998" i="18" l="1"/>
  <c r="P998" i="18"/>
  <c r="H998" i="18" l="1"/>
  <c r="I998" i="18"/>
  <c r="J998" i="18" s="1"/>
  <c r="L998" i="18" s="1"/>
  <c r="R998" i="18"/>
  <c r="M998" i="18" a="1"/>
  <c r="M998" i="18" l="1"/>
  <c r="V998" i="18" s="1"/>
  <c r="T999" i="18" s="1"/>
  <c r="Q999" i="18" s="1"/>
  <c r="U998" i="18"/>
  <c r="N998" i="18" l="1"/>
  <c r="O998" i="18" s="1"/>
  <c r="S999" i="18"/>
  <c r="K999" i="18" l="1"/>
  <c r="P999" i="18"/>
  <c r="I999" i="18" l="1"/>
  <c r="J999" i="18" s="1"/>
  <c r="H999" i="18"/>
  <c r="R999" i="18"/>
  <c r="L999" i="18"/>
  <c r="M999" i="18" a="1"/>
  <c r="M999" i="18" l="1"/>
  <c r="U999" i="18" s="1"/>
  <c r="V999" i="18"/>
  <c r="T1000" i="18" s="1"/>
  <c r="Q1000" i="18" s="1"/>
  <c r="S1000" i="18" l="1"/>
  <c r="N999" i="18"/>
  <c r="O999" i="18" s="1"/>
  <c r="K1000" i="18" l="1"/>
  <c r="P1000" i="18"/>
  <c r="H1000" i="18" l="1"/>
  <c r="R1000" i="18"/>
  <c r="I1000" i="18"/>
  <c r="J1000" i="18" s="1"/>
  <c r="L1000" i="18" s="1"/>
  <c r="M1000" i="18" a="1"/>
  <c r="M1000" i="18" l="1"/>
  <c r="V1000" i="18"/>
  <c r="T1001" i="18" s="1"/>
  <c r="Q1001" i="18" s="1"/>
  <c r="U1000" i="18"/>
  <c r="N1000" i="18" l="1"/>
  <c r="O1000" i="18" s="1"/>
  <c r="S1001" i="18"/>
  <c r="K1001" i="18" l="1"/>
  <c r="P1001" i="18"/>
  <c r="R1001" i="18" l="1"/>
  <c r="I1001" i="18"/>
  <c r="J1001" i="18" s="1"/>
  <c r="L1001" i="18" s="1"/>
  <c r="H1001" i="18"/>
  <c r="M1001" i="18" a="1"/>
  <c r="M1001" i="18" l="1"/>
  <c r="V1001" i="18"/>
  <c r="T1002" i="18" s="1"/>
  <c r="Q1002" i="18" s="1"/>
  <c r="U1001" i="18"/>
  <c r="N1001" i="18" l="1"/>
  <c r="O1001" i="18" s="1"/>
  <c r="S1002" i="18"/>
  <c r="K1002" i="18" l="1"/>
  <c r="P1002" i="18"/>
  <c r="H1002" i="18" l="1"/>
  <c r="R1002" i="18"/>
  <c r="I1002" i="18"/>
  <c r="J1002" i="18" s="1"/>
  <c r="L1002" i="18" s="1"/>
  <c r="M1002" i="18" a="1"/>
  <c r="M1002" i="18" l="1"/>
  <c r="U1002" i="18" s="1"/>
  <c r="V1002" i="18"/>
  <c r="T1003" i="18" s="1"/>
  <c r="Q1003" i="18" s="1"/>
  <c r="N1002" i="18" l="1"/>
  <c r="O1002" i="18" s="1"/>
  <c r="S1003" i="18"/>
  <c r="K1003" i="18" l="1"/>
  <c r="P1003" i="18"/>
  <c r="H1003" i="18" l="1"/>
  <c r="R1003" i="18"/>
  <c r="I1003" i="18"/>
  <c r="J1003" i="18" s="1"/>
  <c r="L1003" i="18" s="1"/>
  <c r="M1003" i="18" a="1"/>
  <c r="M1003" i="18" l="1"/>
  <c r="U1003" i="18" s="1"/>
  <c r="V1003" i="18"/>
  <c r="T1004" i="18" s="1"/>
  <c r="Q1004" i="18" s="1"/>
  <c r="N1003" i="18" l="1"/>
  <c r="O1003" i="18" s="1"/>
  <c r="S1004" i="18"/>
  <c r="K1004" i="18" l="1"/>
  <c r="P1004" i="18"/>
  <c r="I1004" i="18" l="1"/>
  <c r="J1004" i="18" s="1"/>
  <c r="R1004" i="18"/>
  <c r="H1004" i="18"/>
  <c r="L1004" i="18"/>
  <c r="M1004" i="18" a="1"/>
  <c r="M1004" i="18" l="1"/>
  <c r="U1004" i="18" s="1"/>
  <c r="V1004" i="18"/>
  <c r="T1005" i="18" s="1"/>
  <c r="Q1005" i="18" s="1"/>
  <c r="N1004" i="18" l="1"/>
  <c r="O1004" i="18" s="1"/>
  <c r="S1005" i="18"/>
  <c r="K1005" i="18" l="1"/>
  <c r="P1005" i="18"/>
  <c r="I1005" i="18" l="1"/>
  <c r="J1005" i="18" s="1"/>
  <c r="R1005" i="18"/>
  <c r="H1005" i="18"/>
  <c r="L1005" i="18"/>
  <c r="M1005" i="18" a="1"/>
  <c r="M1005" i="18" l="1"/>
  <c r="U1005" i="18" s="1"/>
  <c r="V1005" i="18"/>
  <c r="T1006" i="18" s="1"/>
  <c r="Q1006" i="18" s="1"/>
  <c r="N1005" i="18" l="1"/>
  <c r="O1005" i="18" s="1"/>
  <c r="S1006" i="18"/>
  <c r="K1006" i="18" l="1"/>
  <c r="P1006" i="18"/>
  <c r="H1006" i="18" l="1"/>
  <c r="R1006" i="18"/>
  <c r="I1006" i="18"/>
  <c r="J1006" i="18" s="1"/>
  <c r="L1006" i="18" s="1"/>
  <c r="M1006" i="18" a="1"/>
  <c r="M1006" i="18" l="1"/>
  <c r="V1006" i="18"/>
  <c r="T1007" i="18" s="1"/>
  <c r="Q1007" i="18" s="1"/>
  <c r="U1006" i="18"/>
  <c r="S1007" i="18" l="1"/>
  <c r="N1006" i="18"/>
  <c r="O1006" i="18" s="1"/>
  <c r="P1007" i="18" l="1"/>
  <c r="K1007" i="18"/>
  <c r="I1007" i="18" l="1"/>
  <c r="J1007" i="18" s="1"/>
  <c r="L1007" i="18" s="1"/>
  <c r="R1007" i="18"/>
  <c r="H1007" i="18"/>
  <c r="M1007" i="18" a="1"/>
  <c r="M1007" i="18" l="1"/>
  <c r="V1007" i="18"/>
  <c r="T1008" i="18" s="1"/>
  <c r="Q1008" i="18" s="1"/>
  <c r="U1007" i="18"/>
  <c r="N1007" i="18" l="1"/>
  <c r="O1007" i="18" s="1"/>
  <c r="S1008" i="18"/>
  <c r="K1008" i="18" l="1"/>
  <c r="P1008" i="18"/>
  <c r="R1008" i="18" l="1"/>
  <c r="I1008" i="18"/>
  <c r="J1008" i="18" s="1"/>
  <c r="L1008" i="18" s="1"/>
  <c r="H1008" i="18"/>
  <c r="M1008" i="18" a="1"/>
  <c r="M1008" i="18" l="1"/>
  <c r="U1008" i="18" s="1"/>
  <c r="V1008" i="18"/>
  <c r="T1009" i="18" s="1"/>
  <c r="Q1009" i="18" s="1"/>
  <c r="N1008" i="18" l="1"/>
  <c r="O1008" i="18" s="1"/>
  <c r="S1009" i="18"/>
  <c r="K1009" i="18" l="1"/>
  <c r="P1009" i="18"/>
  <c r="H1009" i="18" l="1"/>
  <c r="I1009" i="18"/>
  <c r="J1009" i="18" s="1"/>
  <c r="L1009" i="18" s="1"/>
  <c r="R1009" i="18"/>
  <c r="M1009" i="18" a="1"/>
  <c r="M1009" i="18" l="1"/>
  <c r="V1009" i="18" s="1"/>
  <c r="T1010" i="18" s="1"/>
  <c r="Q1010" i="18" s="1"/>
  <c r="U1009" i="18"/>
  <c r="S1010" i="18" l="1"/>
  <c r="N1009" i="18"/>
  <c r="O1009" i="18" s="1"/>
  <c r="K1010" i="18" l="1"/>
  <c r="P1010" i="18"/>
  <c r="H1010" i="18" l="1"/>
  <c r="R1010" i="18"/>
  <c r="I1010" i="18"/>
  <c r="J1010" i="18" s="1"/>
  <c r="L1010" i="18" s="1"/>
  <c r="M1010" i="18" a="1"/>
  <c r="M1010" i="18" l="1"/>
  <c r="U1010" i="18"/>
  <c r="V1010" i="18"/>
  <c r="T1011" i="18" s="1"/>
  <c r="Q1011" i="18" s="1"/>
  <c r="N1010" i="18" l="1"/>
  <c r="O1010" i="18" s="1"/>
  <c r="S1011" i="18"/>
  <c r="K1011" i="18" l="1"/>
  <c r="P1011" i="18"/>
  <c r="R1011" i="18" l="1"/>
  <c r="I1011" i="18"/>
  <c r="J1011" i="18" s="1"/>
  <c r="L1011" i="18" s="1"/>
  <c r="H1011" i="18"/>
  <c r="M1011" i="18" a="1"/>
  <c r="M1011" i="18" l="1"/>
  <c r="U1011" i="18"/>
  <c r="V1011" i="18"/>
  <c r="T1012" i="18" s="1"/>
  <c r="Q1012" i="18" s="1"/>
  <c r="S1012" i="18" l="1"/>
  <c r="N1011" i="18"/>
  <c r="O1011" i="18" s="1"/>
  <c r="K1012" i="18" l="1"/>
  <c r="P1012" i="18"/>
  <c r="I1012" i="18" l="1"/>
  <c r="J1012" i="18" s="1"/>
  <c r="L1012" i="18" s="1"/>
  <c r="R1012" i="18"/>
  <c r="H1012" i="18"/>
  <c r="M1012" i="18" a="1"/>
  <c r="M1012" i="18" l="1"/>
  <c r="V1012" i="18"/>
  <c r="T1013" i="18" s="1"/>
  <c r="Q1013" i="18" s="1"/>
  <c r="U1012" i="18"/>
  <c r="N1012" i="18" l="1"/>
  <c r="O1012" i="18" s="1"/>
  <c r="S1013" i="18"/>
  <c r="K1013" i="18" l="1"/>
  <c r="P1013" i="18"/>
  <c r="I1013" i="18" l="1"/>
  <c r="J1013" i="18" s="1"/>
  <c r="L1013" i="18" s="1"/>
  <c r="H1013" i="18"/>
  <c r="R1013" i="18"/>
  <c r="M1013" i="18" a="1"/>
  <c r="M1013" i="18" l="1"/>
  <c r="V1013" i="18"/>
  <c r="T1014" i="18" s="1"/>
  <c r="Q1014" i="18" s="1"/>
  <c r="U1013" i="18"/>
  <c r="N1013" i="18" l="1"/>
  <c r="O1013" i="18" s="1"/>
  <c r="S1014" i="18"/>
  <c r="K1014" i="18" l="1"/>
  <c r="P1014" i="18"/>
  <c r="H1014" i="18" l="1"/>
  <c r="I1014" i="18"/>
  <c r="J1014" i="18" s="1"/>
  <c r="L1014" i="18" s="1"/>
  <c r="R1014" i="18"/>
  <c r="M1014" i="18" a="1"/>
  <c r="M1014" i="18" l="1"/>
  <c r="U1014" i="18"/>
  <c r="V1014" i="18"/>
  <c r="T1015" i="18" s="1"/>
  <c r="Q1015" i="18" s="1"/>
  <c r="N1014" i="18" l="1"/>
  <c r="O1014" i="18" s="1"/>
  <c r="S1015" i="18"/>
  <c r="K1015" i="18" l="1"/>
  <c r="P1015" i="18"/>
  <c r="I1015" i="18" l="1"/>
  <c r="J1015" i="18" s="1"/>
  <c r="H1015" i="18"/>
  <c r="R1015" i="18"/>
  <c r="L1015" i="18"/>
  <c r="M1015" i="18" a="1"/>
  <c r="M1015" i="18" l="1"/>
  <c r="V1015" i="18"/>
  <c r="T1016" i="18" s="1"/>
  <c r="Q1016" i="18" s="1"/>
  <c r="U1015" i="18"/>
  <c r="S1016" i="18" l="1"/>
  <c r="N1015" i="18"/>
  <c r="O1015" i="18" s="1"/>
  <c r="P1016" i="18" l="1"/>
  <c r="K1016" i="18"/>
  <c r="H1016" i="18" l="1"/>
  <c r="I1016" i="18"/>
  <c r="J1016" i="18" s="1"/>
  <c r="L1016" i="18" s="1"/>
  <c r="R1016" i="18"/>
  <c r="M1016" i="18" a="1"/>
  <c r="M1016" i="18" l="1"/>
  <c r="U1016" i="18"/>
  <c r="V1016" i="18"/>
  <c r="T1017" i="18" s="1"/>
  <c r="Q1017" i="18" s="1"/>
  <c r="S1017" i="18" l="1"/>
  <c r="N1016" i="18"/>
  <c r="O1016" i="18" s="1"/>
  <c r="K1017" i="18" l="1"/>
  <c r="P1017" i="18"/>
  <c r="I1017" i="18" l="1"/>
  <c r="J1017" i="18" s="1"/>
  <c r="L1017" i="18" s="1"/>
  <c r="R1017" i="18"/>
  <c r="H1017" i="18"/>
  <c r="M1017" i="18" a="1"/>
  <c r="M1017" i="18" l="1"/>
  <c r="V1017" i="18"/>
  <c r="T1018" i="18" s="1"/>
  <c r="Q1018" i="18" s="1"/>
  <c r="U1017" i="18"/>
  <c r="N1017" i="18" l="1"/>
  <c r="O1017" i="18" s="1"/>
  <c r="S1018" i="18"/>
  <c r="P1018" i="18" l="1"/>
  <c r="K1018" i="18"/>
  <c r="I1018" i="18" l="1"/>
  <c r="J1018" i="18" s="1"/>
  <c r="L1018" i="18" s="1"/>
  <c r="R1018" i="18"/>
  <c r="H1018" i="18"/>
  <c r="M1018" i="18" a="1"/>
  <c r="M1018" i="18" l="1"/>
  <c r="U1018" i="18"/>
  <c r="V1018" i="18"/>
  <c r="T1019" i="18" s="1"/>
  <c r="Q1019" i="18" s="1"/>
  <c r="N1018" i="18" l="1"/>
  <c r="O1018" i="18" s="1"/>
  <c r="S1019" i="18"/>
  <c r="K1019" i="18" l="1"/>
  <c r="P1019" i="18"/>
  <c r="I1019" i="18" l="1"/>
  <c r="J1019" i="18" s="1"/>
  <c r="L1019" i="18" s="1"/>
  <c r="R1019" i="18"/>
  <c r="H1019" i="18"/>
  <c r="M1019" i="18" a="1"/>
  <c r="M1019" i="18" l="1"/>
  <c r="U1019" i="18"/>
  <c r="V1019" i="18"/>
  <c r="T1020" i="18" s="1"/>
  <c r="Q1020" i="18" s="1"/>
  <c r="N1019" i="18" l="1"/>
  <c r="O1019" i="18" s="1"/>
  <c r="S1020" i="18"/>
  <c r="K1020" i="18" l="1"/>
  <c r="P1020" i="18"/>
  <c r="H1020" i="18" l="1"/>
  <c r="R1020" i="18"/>
  <c r="I1020" i="18"/>
  <c r="J1020" i="18" s="1"/>
  <c r="L1020" i="18" s="1"/>
  <c r="M1020" i="18" a="1"/>
  <c r="M1020" i="18" l="1"/>
  <c r="U1020" i="18" s="1"/>
  <c r="V1020" i="18"/>
  <c r="T1021" i="18" s="1"/>
  <c r="Q1021" i="18" s="1"/>
  <c r="N1020" i="18" l="1"/>
  <c r="O1020" i="18" s="1"/>
  <c r="S1021" i="18"/>
  <c r="K1021" i="18" l="1"/>
  <c r="P1021" i="18"/>
  <c r="R1021" i="18" l="1"/>
  <c r="H1021" i="18"/>
  <c r="I1021" i="18"/>
  <c r="J1021" i="18" s="1"/>
  <c r="L1021" i="18" s="1"/>
  <c r="M1021" i="18" a="1"/>
  <c r="M1021" i="18" l="1"/>
  <c r="V1021" i="18"/>
  <c r="T1022" i="18" s="1"/>
  <c r="Q1022" i="18" s="1"/>
  <c r="U1021" i="18"/>
  <c r="N1021" i="18" l="1"/>
  <c r="O1021" i="18" s="1"/>
  <c r="S1022" i="18"/>
  <c r="K1022" i="18" l="1"/>
  <c r="P1022" i="18"/>
  <c r="I1022" i="18" l="1"/>
  <c r="J1022" i="18" s="1"/>
  <c r="H1022" i="18"/>
  <c r="R1022" i="18"/>
  <c r="L1022" i="18"/>
  <c r="M1022" i="18" a="1"/>
  <c r="M1022" i="18" l="1"/>
  <c r="V1022" i="18"/>
  <c r="T1023" i="18" s="1"/>
  <c r="Q1023" i="18" s="1"/>
  <c r="U1022" i="18"/>
  <c r="N1022" i="18" l="1"/>
  <c r="O1022" i="18" s="1"/>
  <c r="S1023" i="18"/>
  <c r="P1023" i="18" l="1"/>
  <c r="K1023" i="18"/>
  <c r="H1023" i="18" l="1"/>
  <c r="I1023" i="18"/>
  <c r="J1023" i="18" s="1"/>
  <c r="L1023" i="18" s="1"/>
  <c r="R1023" i="18"/>
  <c r="M1023" i="18" a="1"/>
  <c r="M1023" i="18" l="1"/>
  <c r="V1023" i="18"/>
  <c r="T1024" i="18" s="1"/>
  <c r="Q1024" i="18" s="1"/>
  <c r="U1023" i="18"/>
  <c r="N1023" i="18" l="1"/>
  <c r="O1023" i="18" s="1"/>
  <c r="S1024" i="18"/>
  <c r="K1024" i="18" l="1"/>
  <c r="P1024" i="18"/>
  <c r="R1024" i="18" l="1"/>
  <c r="I1024" i="18"/>
  <c r="J1024" i="18" s="1"/>
  <c r="L1024" i="18" s="1"/>
  <c r="H1024" i="18"/>
  <c r="M1024" i="18" a="1"/>
  <c r="M1024" i="18" l="1"/>
  <c r="U1024" i="18"/>
  <c r="V1024" i="18"/>
  <c r="T1025" i="18" s="1"/>
  <c r="Q1025" i="18" s="1"/>
  <c r="N1024" i="18" l="1"/>
  <c r="O1024" i="18" s="1"/>
  <c r="S1025" i="18"/>
  <c r="K1025" i="18" l="1"/>
  <c r="P1025" i="18"/>
  <c r="R1025" i="18" l="1"/>
  <c r="H1025" i="18"/>
  <c r="I1025" i="18"/>
  <c r="J1025" i="18" s="1"/>
  <c r="L1025" i="18" s="1"/>
  <c r="M1025" i="18" a="1"/>
  <c r="M1025" i="18" l="1"/>
  <c r="U1025" i="18"/>
  <c r="V1025" i="18"/>
  <c r="T1026" i="18" s="1"/>
  <c r="Q1026" i="18" s="1"/>
  <c r="N1025" i="18" l="1"/>
  <c r="O1025" i="18" s="1"/>
  <c r="S1026" i="18"/>
  <c r="K1026" i="18" l="1"/>
  <c r="P1026" i="18"/>
  <c r="I1026" i="18" l="1"/>
  <c r="J1026" i="18" s="1"/>
  <c r="H1026" i="18"/>
  <c r="R1026" i="18"/>
  <c r="L1026" i="18"/>
  <c r="M1026" i="18" a="1"/>
  <c r="M1026" i="18" l="1"/>
  <c r="U1026" i="18"/>
  <c r="V1026" i="18"/>
  <c r="T1027" i="18" s="1"/>
  <c r="Q1027" i="18" s="1"/>
  <c r="S1027" i="18" l="1"/>
  <c r="N1026" i="18"/>
  <c r="O1026" i="18" s="1"/>
  <c r="K1027" i="18" l="1"/>
  <c r="P1027" i="18"/>
  <c r="I1027" i="18" l="1"/>
  <c r="J1027" i="18" s="1"/>
  <c r="H1027" i="18"/>
  <c r="R1027" i="18"/>
  <c r="L1027" i="18"/>
  <c r="M1027" i="18" a="1"/>
  <c r="M1027" i="18" l="1"/>
  <c r="V1027" i="18"/>
  <c r="T1028" i="18" s="1"/>
  <c r="Q1028" i="18" s="1"/>
  <c r="U1027" i="18"/>
  <c r="N1027" i="18" l="1"/>
  <c r="O1027" i="18" s="1"/>
  <c r="S1028" i="18"/>
  <c r="K1028" i="18" l="1"/>
  <c r="P1028" i="18"/>
  <c r="I1028" i="18" l="1"/>
  <c r="J1028" i="18" s="1"/>
  <c r="L1028" i="18" s="1"/>
  <c r="R1028" i="18"/>
  <c r="H1028" i="18"/>
  <c r="M1028" i="18" a="1"/>
  <c r="M1028" i="18" l="1"/>
  <c r="U1028" i="18"/>
  <c r="V1028" i="18"/>
  <c r="T1029" i="18" s="1"/>
  <c r="Q1029" i="18" s="1"/>
  <c r="S1029" i="18" l="1"/>
  <c r="N1028" i="18"/>
  <c r="O1028" i="18" s="1"/>
  <c r="K1029" i="18" l="1"/>
  <c r="P1029" i="18"/>
  <c r="R1029" i="18" l="1"/>
  <c r="I1029" i="18"/>
  <c r="J1029" i="18" s="1"/>
  <c r="L1029" i="18" s="1"/>
  <c r="H1029" i="18"/>
  <c r="M1029" i="18" a="1"/>
  <c r="M1029" i="18" l="1"/>
  <c r="V1029" i="18"/>
  <c r="T1030" i="18" s="1"/>
  <c r="Q1030" i="18" s="1"/>
  <c r="U1029" i="18"/>
  <c r="N1029" i="18" l="1"/>
  <c r="O1029" i="18" s="1"/>
  <c r="S1030" i="18"/>
  <c r="K1030" i="18" l="1"/>
  <c r="P1030" i="18"/>
  <c r="I1030" i="18" l="1"/>
  <c r="J1030" i="18" s="1"/>
  <c r="L1030" i="18" s="1"/>
  <c r="R1030" i="18"/>
  <c r="H1030" i="18"/>
  <c r="M1030" i="18" a="1"/>
  <c r="M1030" i="18" l="1"/>
  <c r="U1030" i="18"/>
  <c r="V1030" i="18"/>
  <c r="T1031" i="18" s="1"/>
  <c r="Q1031" i="18" s="1"/>
  <c r="N1030" i="18" l="1"/>
  <c r="O1030" i="18" s="1"/>
  <c r="S1031" i="18"/>
  <c r="K1031" i="18" l="1"/>
  <c r="P1031" i="18"/>
  <c r="H1031" i="18" l="1"/>
  <c r="R1031" i="18"/>
  <c r="I1031" i="18"/>
  <c r="J1031" i="18" s="1"/>
  <c r="L1031" i="18" s="1"/>
  <c r="M1031" i="18" a="1"/>
  <c r="M1031" i="18" l="1"/>
  <c r="V1031" i="18" s="1"/>
  <c r="T1032" i="18" s="1"/>
  <c r="Q1032" i="18" s="1"/>
  <c r="U1031" i="18" l="1"/>
  <c r="S1032" i="18" l="1"/>
  <c r="N1031" i="18"/>
  <c r="O1031" i="18" s="1"/>
  <c r="K1032" i="18" l="1"/>
  <c r="P1032" i="18"/>
  <c r="H1032" i="18" l="1"/>
  <c r="I1032" i="18"/>
  <c r="J1032" i="18" s="1"/>
  <c r="L1032" i="18" s="1"/>
  <c r="R1032" i="18"/>
  <c r="M1032" i="18" a="1"/>
  <c r="M1032" i="18" l="1"/>
  <c r="U1032" i="18"/>
  <c r="V1032" i="18"/>
  <c r="T1033" i="18" s="1"/>
  <c r="Q1033" i="18" s="1"/>
  <c r="N1032" i="18" l="1"/>
  <c r="O1032" i="18" s="1"/>
  <c r="S1033" i="18"/>
  <c r="P1033" i="18" l="1"/>
  <c r="K1033" i="18"/>
  <c r="R1033" i="18" l="1"/>
  <c r="I1033" i="18"/>
  <c r="J1033" i="18" s="1"/>
  <c r="L1033" i="18" s="1"/>
  <c r="H1033" i="18"/>
  <c r="M1033" i="18" a="1"/>
  <c r="M1033" i="18" l="1"/>
  <c r="V1033" i="18"/>
  <c r="T1034" i="18" s="1"/>
  <c r="Q1034" i="18" s="1"/>
  <c r="U1033" i="18"/>
  <c r="N1033" i="18" l="1"/>
  <c r="O1033" i="18" s="1"/>
  <c r="S1034" i="18"/>
  <c r="P1034" i="18" l="1"/>
  <c r="K1034" i="18"/>
  <c r="H1034" i="18" l="1"/>
  <c r="R1034" i="18"/>
  <c r="I1034" i="18"/>
  <c r="J1034" i="18" s="1"/>
  <c r="L1034" i="18" s="1"/>
  <c r="M1034" i="18" a="1"/>
  <c r="M1034" i="18" l="1"/>
  <c r="U1034" i="18" s="1"/>
  <c r="V1034" i="18"/>
  <c r="T1035" i="18" s="1"/>
  <c r="Q1035" i="18" s="1"/>
  <c r="N1034" i="18" l="1"/>
  <c r="O1034" i="18" s="1"/>
  <c r="S1035" i="18"/>
  <c r="P1035" i="18" l="1"/>
  <c r="K1035" i="18"/>
  <c r="R1035" i="18" l="1"/>
  <c r="H1035" i="18"/>
  <c r="I1035" i="18"/>
  <c r="J1035" i="18" s="1"/>
  <c r="L1035" i="18" s="1"/>
  <c r="M1035" i="18" a="1"/>
  <c r="M1035" i="18" l="1"/>
  <c r="V1035" i="18"/>
  <c r="T1036" i="18" s="1"/>
  <c r="Q1036" i="18" s="1"/>
  <c r="U1035" i="18"/>
  <c r="S1036" i="18" l="1"/>
  <c r="N1035" i="18"/>
  <c r="O1035" i="18" s="1"/>
  <c r="K1036" i="18" l="1"/>
  <c r="P1036" i="18"/>
  <c r="I1036" i="18" l="1"/>
  <c r="J1036" i="18" s="1"/>
  <c r="L1036" i="18" s="1"/>
  <c r="H1036" i="18"/>
  <c r="R1036" i="18"/>
  <c r="M1036" i="18" a="1"/>
  <c r="M1036" i="18" l="1"/>
  <c r="V1036" i="18"/>
  <c r="T1037" i="18" s="1"/>
  <c r="Q1037" i="18" s="1"/>
  <c r="U1036" i="18"/>
  <c r="S1037" i="18" l="1"/>
  <c r="N1036" i="18"/>
  <c r="O1036" i="18" s="1"/>
  <c r="K1037" i="18" l="1"/>
  <c r="P1037" i="18"/>
  <c r="H1037" i="18" l="1"/>
  <c r="R1037" i="18"/>
  <c r="I1037" i="18"/>
  <c r="J1037" i="18" s="1"/>
  <c r="L1037" i="18" s="1"/>
  <c r="M1037" i="18" a="1"/>
  <c r="M1037" i="18" l="1"/>
  <c r="U1037" i="18"/>
  <c r="V1037" i="18"/>
  <c r="T1038" i="18" s="1"/>
  <c r="Q1038" i="18" s="1"/>
  <c r="N1037" i="18" l="1"/>
  <c r="O1037" i="18" s="1"/>
  <c r="S1038" i="18"/>
  <c r="K1038" i="18" l="1"/>
  <c r="P1038" i="18"/>
  <c r="H1038" i="18" l="1"/>
  <c r="I1038" i="18"/>
  <c r="J1038" i="18" s="1"/>
  <c r="L1038" i="18" s="1"/>
  <c r="R1038" i="18"/>
  <c r="M1038" i="18" a="1"/>
  <c r="M1038" i="18" l="1"/>
  <c r="U1038" i="18"/>
  <c r="V1038" i="18"/>
  <c r="T1039" i="18" s="1"/>
  <c r="Q1039" i="18" s="1"/>
  <c r="N1038" i="18" l="1"/>
  <c r="O1038" i="18" s="1"/>
  <c r="S1039" i="18"/>
  <c r="K1039" i="18" l="1"/>
  <c r="P1039" i="18"/>
  <c r="I1039" i="18" l="1"/>
  <c r="J1039" i="18" s="1"/>
  <c r="R1039" i="18"/>
  <c r="H1039" i="18"/>
  <c r="L1039" i="18"/>
  <c r="M1039" i="18" a="1"/>
  <c r="M1039" i="18" l="1"/>
  <c r="U1039" i="18" s="1"/>
  <c r="V1039" i="18"/>
  <c r="T1040" i="18" s="1"/>
  <c r="Q1040" i="18" s="1"/>
  <c r="S1040" i="18" l="1"/>
  <c r="N1039" i="18"/>
  <c r="O1039" i="18" s="1"/>
  <c r="K1040" i="18" l="1"/>
  <c r="P1040" i="18"/>
  <c r="R1040" i="18" l="1"/>
  <c r="H1040" i="18"/>
  <c r="I1040" i="18"/>
  <c r="J1040" i="18" s="1"/>
  <c r="L1040" i="18" s="1"/>
  <c r="M1040" i="18" a="1"/>
  <c r="M1040" i="18" l="1"/>
  <c r="V1040" i="18"/>
  <c r="T1041" i="18" s="1"/>
  <c r="Q1041" i="18" s="1"/>
  <c r="U1040" i="18"/>
  <c r="N1040" i="18" l="1"/>
  <c r="O1040" i="18" s="1"/>
  <c r="S1041" i="18"/>
  <c r="K1041" i="18" l="1"/>
  <c r="P1041" i="18"/>
  <c r="R1041" i="18" l="1"/>
  <c r="I1041" i="18"/>
  <c r="J1041" i="18" s="1"/>
  <c r="L1041" i="18" s="1"/>
  <c r="H1041" i="18"/>
  <c r="M1041" i="18" a="1"/>
  <c r="M1041" i="18" l="1"/>
  <c r="V1041" i="18"/>
  <c r="T1042" i="18" s="1"/>
  <c r="Q1042" i="18" s="1"/>
  <c r="U1041" i="18"/>
  <c r="N1041" i="18" l="1"/>
  <c r="O1041" i="18" s="1"/>
  <c r="S1042" i="18"/>
  <c r="K1042" i="18" l="1"/>
  <c r="P1042" i="18"/>
  <c r="H1042" i="18" l="1"/>
  <c r="I1042" i="18"/>
  <c r="J1042" i="18" s="1"/>
  <c r="R1042" i="18"/>
  <c r="L1042" i="18"/>
  <c r="M1042" i="18" a="1"/>
  <c r="M1042" i="18" l="1"/>
  <c r="V1042" i="18"/>
  <c r="T1043" i="18" s="1"/>
  <c r="Q1043" i="18" s="1"/>
  <c r="U1042" i="18"/>
  <c r="N1042" i="18" l="1"/>
  <c r="O1042" i="18" s="1"/>
  <c r="S1043" i="18"/>
  <c r="K1043" i="18" l="1"/>
  <c r="P1043" i="18"/>
  <c r="R1043" i="18" l="1"/>
  <c r="I1043" i="18"/>
  <c r="J1043" i="18" s="1"/>
  <c r="L1043" i="18" s="1"/>
  <c r="H1043" i="18"/>
  <c r="M1043" i="18" a="1"/>
  <c r="M1043" i="18" l="1"/>
  <c r="V1043" i="18" s="1"/>
  <c r="T1044" i="18" s="1"/>
  <c r="Q1044" i="18" s="1"/>
  <c r="U1043" i="18"/>
  <c r="N1043" i="18" l="1"/>
  <c r="O1043" i="18" s="1"/>
  <c r="S1044" i="18"/>
  <c r="P1044" i="18" l="1"/>
  <c r="K1044" i="18"/>
  <c r="H1044" i="18" l="1"/>
  <c r="R1044" i="18"/>
  <c r="I1044" i="18"/>
  <c r="J1044" i="18" s="1"/>
  <c r="L1044" i="18" s="1"/>
  <c r="M1044" i="18" a="1"/>
  <c r="M1044" i="18" l="1"/>
  <c r="U1044" i="18" s="1"/>
  <c r="V1044" i="18"/>
  <c r="T1045" i="18" s="1"/>
  <c r="Q1045" i="18" s="1"/>
  <c r="N1044" i="18" l="1"/>
  <c r="O1044" i="18" s="1"/>
  <c r="S1045" i="18"/>
  <c r="K1045" i="18" l="1"/>
  <c r="P1045" i="18"/>
  <c r="R1045" i="18" l="1"/>
  <c r="I1045" i="18"/>
  <c r="J1045" i="18" s="1"/>
  <c r="L1045" i="18" s="1"/>
  <c r="H1045" i="18"/>
  <c r="M1045" i="18" a="1"/>
  <c r="M1045" i="18" l="1"/>
  <c r="V1045" i="18" s="1"/>
  <c r="T1046" i="18" s="1"/>
  <c r="Q1046" i="18" s="1"/>
  <c r="U1045" i="18"/>
  <c r="N1045" i="18" l="1"/>
  <c r="O1045" i="18" s="1"/>
  <c r="S1046" i="18"/>
  <c r="K1046" i="18" l="1"/>
  <c r="P1046" i="18"/>
  <c r="I1046" i="18" l="1"/>
  <c r="J1046" i="18" s="1"/>
  <c r="L1046" i="18" s="1"/>
  <c r="H1046" i="18"/>
  <c r="R1046" i="18"/>
  <c r="M1046" i="18" a="1"/>
  <c r="M1046" i="18" l="1"/>
  <c r="U1046" i="18" s="1"/>
  <c r="S1047" i="18" s="1"/>
  <c r="V1046" i="18"/>
  <c r="T1047" i="18" s="1"/>
  <c r="Q1047" i="18" s="1"/>
  <c r="P1047" i="18"/>
  <c r="K1047" i="18" l="1"/>
  <c r="N1046" i="18"/>
  <c r="O1046" i="18" s="1"/>
  <c r="R1047" i="18"/>
  <c r="I1047" i="18"/>
  <c r="J1047" i="18" s="1"/>
  <c r="L1047" i="18" s="1"/>
  <c r="H1047" i="18"/>
  <c r="M1047" i="18" a="1"/>
  <c r="M1047" i="18" l="1"/>
  <c r="U1047" i="18"/>
  <c r="V1047" i="18"/>
  <c r="T1048" i="18" s="1"/>
  <c r="Q1048" i="18" l="1"/>
  <c r="N1047" i="18"/>
  <c r="O1047" i="18" s="1"/>
  <c r="S1048" i="18"/>
  <c r="K1048" i="18" l="1"/>
  <c r="P1048" i="18"/>
  <c r="H1048" i="18" l="1"/>
  <c r="I1048" i="18"/>
  <c r="J1048" i="18" s="1"/>
  <c r="L1048" i="18" s="1"/>
  <c r="R1048" i="18"/>
  <c r="M1048" i="18" a="1"/>
  <c r="M1048" i="18" l="1"/>
  <c r="V1048" i="18"/>
  <c r="T1049" i="18" s="1"/>
  <c r="U1048" i="18"/>
  <c r="N1048" i="18" l="1"/>
  <c r="O1048" i="18" s="1"/>
  <c r="S1049" i="18"/>
  <c r="Q1049" i="18"/>
  <c r="K1049" i="18" l="1"/>
  <c r="P1049" i="18"/>
  <c r="R1049" i="18" l="1"/>
  <c r="I1049" i="18"/>
  <c r="J1049" i="18" s="1"/>
  <c r="H1049" i="18"/>
  <c r="L1049" i="18"/>
  <c r="M1049" i="18" a="1"/>
  <c r="M1049" i="18" l="1"/>
  <c r="U1049" i="18"/>
  <c r="V1049" i="18"/>
  <c r="T1050" i="18" s="1"/>
  <c r="N1049" i="18" l="1"/>
  <c r="O1049" i="18" s="1"/>
  <c r="S1050" i="18"/>
  <c r="Q1050" i="18"/>
  <c r="K1050" i="18" l="1"/>
  <c r="P1050" i="18"/>
  <c r="H1050" i="18" l="1"/>
  <c r="I1050" i="18"/>
  <c r="J1050" i="18" s="1"/>
  <c r="L1050" i="18" s="1"/>
  <c r="R1050" i="18"/>
  <c r="M1050" i="18" a="1"/>
  <c r="M1050" i="18" l="1"/>
  <c r="V1050" i="18"/>
  <c r="T1051" i="18" s="1"/>
  <c r="U1050" i="18"/>
  <c r="N1050" i="18" l="1"/>
  <c r="O1050" i="18" s="1"/>
  <c r="S1051" i="18"/>
  <c r="Q1051" i="18"/>
  <c r="K1051" i="18" l="1"/>
  <c r="P1051" i="18"/>
  <c r="I1051" i="18" l="1"/>
  <c r="J1051" i="18" s="1"/>
  <c r="L1051" i="18" s="1"/>
  <c r="H1051" i="18"/>
  <c r="R1051" i="18"/>
  <c r="M1051" i="18" a="1"/>
  <c r="M1051" i="18" l="1"/>
  <c r="V1051" i="18"/>
  <c r="T1052" i="18" s="1"/>
  <c r="U1051" i="18"/>
  <c r="N1051" i="18" l="1"/>
  <c r="O1051" i="18" s="1"/>
  <c r="S1052" i="18"/>
  <c r="Q1052" i="18"/>
  <c r="K1052" i="18" l="1"/>
  <c r="P1052" i="18"/>
  <c r="R1052" i="18" l="1"/>
  <c r="H1052" i="18"/>
  <c r="I1052" i="18"/>
  <c r="J1052" i="18" s="1"/>
  <c r="L1052" i="18" s="1"/>
  <c r="M1052" i="18" a="1"/>
  <c r="M1052" i="18" l="1"/>
  <c r="U1052" i="18"/>
  <c r="V1052" i="18"/>
  <c r="T1053" i="18" s="1"/>
  <c r="Q1053" i="18" l="1"/>
  <c r="N1052" i="18"/>
  <c r="O1052" i="18" s="1"/>
  <c r="S1053" i="18"/>
  <c r="K1053" i="18" l="1"/>
  <c r="P1053" i="18"/>
  <c r="R1053" i="18" l="1"/>
  <c r="H1053" i="18"/>
  <c r="I1053" i="18"/>
  <c r="J1053" i="18" s="1"/>
  <c r="L1053" i="18" s="1"/>
  <c r="M1053" i="18" a="1"/>
  <c r="M1053" i="18" l="1"/>
  <c r="V1053" i="18"/>
  <c r="T1054" i="18" s="1"/>
  <c r="U1053" i="18"/>
  <c r="N1053" i="18" l="1"/>
  <c r="O1053" i="18" s="1"/>
  <c r="S1054" i="18"/>
  <c r="Q1054" i="18"/>
  <c r="K1054" i="18" l="1"/>
  <c r="P1054" i="18"/>
  <c r="H1054" i="18" l="1"/>
  <c r="I1054" i="18"/>
  <c r="J1054" i="18" s="1"/>
  <c r="L1054" i="18" s="1"/>
  <c r="R1054" i="18"/>
  <c r="M1054" i="18" a="1"/>
  <c r="M1054" i="18" l="1"/>
  <c r="U1054" i="18"/>
  <c r="V1054" i="18"/>
  <c r="T1055" i="18" s="1"/>
  <c r="Q1055" i="18" l="1"/>
  <c r="N1054" i="18"/>
  <c r="O1054" i="18" s="1"/>
  <c r="S1055" i="18"/>
  <c r="K1055" i="18" l="1"/>
  <c r="P1055" i="18"/>
  <c r="H1055" i="18" l="1"/>
  <c r="R1055" i="18"/>
  <c r="I1055" i="18"/>
  <c r="J1055" i="18" s="1"/>
  <c r="L1055" i="18" s="1"/>
  <c r="M1055" i="18" a="1"/>
  <c r="M1055" i="18" l="1"/>
  <c r="U1055" i="18"/>
  <c r="V1055" i="18"/>
  <c r="T1056" i="18" s="1"/>
  <c r="Q1056" i="18" l="1"/>
  <c r="N1055" i="18"/>
  <c r="O1055" i="18" s="1"/>
  <c r="S1056" i="18"/>
  <c r="K1056" i="18" l="1"/>
  <c r="P1056" i="18"/>
  <c r="H1056" i="18" l="1"/>
  <c r="R1056" i="18"/>
  <c r="I1056" i="18"/>
  <c r="J1056" i="18" s="1"/>
  <c r="L1056" i="18" s="1"/>
  <c r="M1056" i="18" a="1"/>
  <c r="M1056" i="18" l="1"/>
  <c r="U1056" i="18"/>
  <c r="V1056" i="18"/>
  <c r="T1057" i="18" s="1"/>
  <c r="Q1057" i="18" l="1"/>
  <c r="N1056" i="18"/>
  <c r="O1056" i="18" s="1"/>
  <c r="S1057" i="18"/>
  <c r="K1057" i="18" l="1"/>
  <c r="P1057" i="18"/>
  <c r="R1057" i="18" l="1"/>
  <c r="H1057" i="18"/>
  <c r="I1057" i="18"/>
  <c r="J1057" i="18" s="1"/>
  <c r="L1057" i="18" s="1"/>
  <c r="M1057" i="18" a="1"/>
  <c r="M1057" i="18" l="1"/>
  <c r="U1057" i="18"/>
  <c r="V1057" i="18"/>
  <c r="T1058" i="18" s="1"/>
  <c r="Q1058" i="18" l="1"/>
  <c r="N1057" i="18"/>
  <c r="O1057" i="18" s="1"/>
  <c r="S1058" i="18"/>
  <c r="K1058" i="18" l="1"/>
  <c r="P1058" i="18"/>
  <c r="H1058" i="18" l="1"/>
  <c r="I1058" i="18"/>
  <c r="J1058" i="18" s="1"/>
  <c r="L1058" i="18" s="1"/>
  <c r="R1058" i="18"/>
  <c r="M1058" i="18" a="1"/>
  <c r="M1058" i="18" l="1"/>
  <c r="V1058" i="18"/>
  <c r="T1059" i="18" s="1"/>
  <c r="U1058" i="18"/>
  <c r="N1058" i="18" l="1"/>
  <c r="O1058" i="18" s="1"/>
  <c r="S1059" i="18"/>
  <c r="Q1059" i="18"/>
  <c r="K1059" i="18" l="1"/>
  <c r="P1059" i="18"/>
  <c r="R1059" i="18" l="1"/>
  <c r="H1059" i="18"/>
  <c r="I1059" i="18"/>
  <c r="J1059" i="18" s="1"/>
  <c r="L1059" i="18" s="1"/>
  <c r="M1059" i="18" a="1"/>
  <c r="M1059" i="18" l="1"/>
  <c r="U1059" i="18"/>
  <c r="V1059" i="18"/>
  <c r="T1060" i="18" s="1"/>
  <c r="Q1060" i="18" l="1"/>
  <c r="N1059" i="18"/>
  <c r="O1059" i="18" s="1"/>
  <c r="S1060" i="18"/>
  <c r="K1060" i="18" l="1"/>
  <c r="P1060" i="18"/>
  <c r="R1060" i="18" l="1"/>
  <c r="I1060" i="18"/>
  <c r="J1060" i="18" s="1"/>
  <c r="H1060" i="18"/>
  <c r="L1060" i="18"/>
  <c r="M1060" i="18" a="1"/>
  <c r="M1060" i="18" l="1"/>
  <c r="U1060" i="18"/>
  <c r="V1060" i="18"/>
  <c r="T1061" i="18" s="1"/>
  <c r="Q1061" i="18" l="1"/>
  <c r="N1060" i="18"/>
  <c r="O1060" i="18" s="1"/>
  <c r="S1061" i="18"/>
  <c r="K1061" i="18" l="1"/>
  <c r="P1061" i="18"/>
  <c r="R1061" i="18" l="1"/>
  <c r="I1061" i="18"/>
  <c r="J1061" i="18" s="1"/>
  <c r="L1061" i="18" s="1"/>
  <c r="H1061" i="18"/>
  <c r="M1061" i="18" a="1"/>
  <c r="M1061" i="18" l="1"/>
  <c r="U1061" i="18"/>
  <c r="V1061" i="18"/>
  <c r="T1062" i="18" s="1"/>
  <c r="Q1062" i="18" l="1"/>
  <c r="N1061" i="18"/>
  <c r="O1061" i="18" s="1"/>
  <c r="S1062" i="18"/>
  <c r="K1062" i="18" l="1"/>
  <c r="P1062" i="18"/>
  <c r="R1062" i="18" l="1"/>
  <c r="H1062" i="18"/>
  <c r="I1062" i="18"/>
  <c r="J1062" i="18" s="1"/>
  <c r="L1062" i="18" s="1"/>
  <c r="M1062" i="18" a="1"/>
  <c r="M1062" i="18" l="1"/>
  <c r="V1062" i="18"/>
  <c r="T1063" i="18" s="1"/>
  <c r="U1062" i="18"/>
  <c r="N1062" i="18" l="1"/>
  <c r="O1062" i="18" s="1"/>
  <c r="S1063" i="18"/>
  <c r="Q1063" i="18"/>
  <c r="K1063" i="18" l="1"/>
  <c r="P1063" i="18"/>
  <c r="H1063" i="18" l="1"/>
  <c r="I1063" i="18"/>
  <c r="J1063" i="18" s="1"/>
  <c r="L1063" i="18" s="1"/>
  <c r="R1063" i="18"/>
  <c r="M1063" i="18" a="1"/>
  <c r="M1063" i="18" l="1"/>
  <c r="U1063" i="18"/>
  <c r="V1063" i="18"/>
  <c r="T1064" i="18" s="1"/>
  <c r="Q1064" i="18" l="1"/>
  <c r="N1063" i="18"/>
  <c r="O1063" i="18" s="1"/>
  <c r="S1064" i="18"/>
  <c r="K1064" i="18" l="1"/>
  <c r="P1064" i="18"/>
  <c r="I1064" i="18" l="1"/>
  <c r="J1064" i="18" s="1"/>
  <c r="R1064" i="18"/>
  <c r="H1064" i="18"/>
  <c r="L1064" i="18"/>
  <c r="M1064" i="18" a="1"/>
  <c r="M1064" i="18" l="1"/>
  <c r="V1064" i="18"/>
  <c r="T1065" i="18" s="1"/>
  <c r="Q1065" i="18" s="1"/>
  <c r="U1064" i="18"/>
  <c r="N1064" i="18" l="1"/>
  <c r="O1064" i="18" s="1"/>
  <c r="S1065" i="18"/>
  <c r="K1065" i="18" l="1"/>
  <c r="P1065" i="18"/>
  <c r="R1065" i="18" l="1"/>
  <c r="H1065" i="18"/>
  <c r="I1065" i="18"/>
  <c r="J1065" i="18" s="1"/>
  <c r="L1065" i="18" s="1"/>
  <c r="M1065" i="18" a="1"/>
  <c r="M1065" i="18" l="1"/>
  <c r="U1065" i="18" s="1"/>
  <c r="V1065" i="18"/>
  <c r="T1066" i="18" s="1"/>
  <c r="Q1066" i="18" l="1"/>
  <c r="N1065" i="18"/>
  <c r="O1065" i="18" s="1"/>
  <c r="S1066" i="18"/>
  <c r="K1066" i="18" l="1"/>
  <c r="P1066" i="18"/>
  <c r="R1066" i="18" l="1"/>
  <c r="I1066" i="18"/>
  <c r="J1066" i="18" s="1"/>
  <c r="L1066" i="18" s="1"/>
  <c r="H1066" i="18"/>
  <c r="M1066" i="18" a="1"/>
  <c r="M1066" i="18" l="1"/>
  <c r="U1066" i="18"/>
  <c r="V1066" i="18"/>
  <c r="T1067" i="18" s="1"/>
  <c r="Q1067" i="18" l="1"/>
  <c r="N1066" i="18"/>
  <c r="O1066" i="18" s="1"/>
  <c r="S1067" i="18"/>
  <c r="P1067" i="18" l="1"/>
  <c r="K1067" i="18"/>
  <c r="H1067" i="18" l="1"/>
  <c r="I1067" i="18"/>
  <c r="J1067" i="18" s="1"/>
  <c r="L1067" i="18" s="1"/>
  <c r="R1067" i="18"/>
  <c r="M1067" i="18" a="1"/>
  <c r="M1067" i="18" l="1"/>
  <c r="V1067" i="18" s="1"/>
  <c r="T1068" i="18" s="1"/>
  <c r="U1067" i="18" l="1"/>
  <c r="N1067" i="18" s="1"/>
  <c r="O1067" i="18" s="1"/>
  <c r="Q1068" i="18"/>
  <c r="S1068" i="18" l="1"/>
  <c r="K1068" i="18"/>
  <c r="P1068" i="18"/>
  <c r="I1068" i="18" l="1"/>
  <c r="J1068" i="18" s="1"/>
  <c r="L1068" i="18" s="1"/>
  <c r="R1068" i="18"/>
  <c r="H1068" i="18"/>
  <c r="M1068" i="18" a="1"/>
  <c r="M1068" i="18" l="1"/>
  <c r="U1068" i="18" s="1"/>
  <c r="V1068" i="18"/>
  <c r="T1069" i="18" s="1"/>
  <c r="Q1069" i="18" l="1"/>
  <c r="N1068" i="18"/>
  <c r="O1068" i="18" s="1"/>
  <c r="S1069" i="18"/>
  <c r="K1069" i="18" l="1"/>
  <c r="P1069" i="18"/>
  <c r="I1069" i="18" l="1"/>
  <c r="J1069" i="18" s="1"/>
  <c r="L1069" i="18" s="1"/>
  <c r="R1069" i="18"/>
  <c r="H1069" i="18"/>
  <c r="M1069" i="18" a="1"/>
  <c r="M1069" i="18" l="1"/>
  <c r="U1069" i="18" s="1"/>
  <c r="V1069" i="18"/>
  <c r="T1070" i="18" s="1"/>
  <c r="Q1070" i="18" l="1"/>
  <c r="N1069" i="18"/>
  <c r="O1069" i="18" s="1"/>
  <c r="S1070" i="18"/>
  <c r="K1070" i="18" l="1"/>
  <c r="P1070" i="18"/>
  <c r="R1070" i="18" l="1"/>
  <c r="I1070" i="18"/>
  <c r="J1070" i="18" s="1"/>
  <c r="L1070" i="18" s="1"/>
  <c r="H1070" i="18"/>
  <c r="M1070" i="18" a="1"/>
  <c r="M1070" i="18" l="1"/>
  <c r="V1070" i="18"/>
  <c r="T1071" i="18" s="1"/>
  <c r="U1070" i="18"/>
  <c r="N1070" i="18" l="1"/>
  <c r="O1070" i="18" s="1"/>
  <c r="S1071" i="18"/>
  <c r="Q1071" i="18"/>
  <c r="K1071" i="18" l="1"/>
  <c r="P1071" i="18"/>
  <c r="H1071" i="18" l="1"/>
  <c r="I1071" i="18"/>
  <c r="J1071" i="18" s="1"/>
  <c r="R1071" i="18"/>
  <c r="L1071" i="18"/>
  <c r="M1071" i="18" a="1"/>
  <c r="M1071" i="18" l="1"/>
  <c r="U1071" i="18"/>
  <c r="V1071" i="18"/>
  <c r="T1072" i="18" s="1"/>
  <c r="N1071" i="18" l="1"/>
  <c r="O1071" i="18" s="1"/>
  <c r="S1072" i="18"/>
  <c r="Q1072" i="18"/>
  <c r="K1072" i="18" l="1"/>
  <c r="P1072" i="18"/>
  <c r="H1072" i="18" l="1"/>
  <c r="R1072" i="18"/>
  <c r="I1072" i="18"/>
  <c r="J1072" i="18" s="1"/>
  <c r="L1072" i="18" s="1"/>
  <c r="M1072" i="18" a="1"/>
  <c r="M1072" i="18" l="1"/>
  <c r="V1072" i="18"/>
  <c r="T1073" i="18" s="1"/>
  <c r="U1072" i="18"/>
  <c r="N1072" i="18" l="1"/>
  <c r="O1072" i="18" s="1"/>
  <c r="S1073" i="18"/>
  <c r="Q1073" i="18"/>
  <c r="K1073" i="18" l="1"/>
  <c r="P1073" i="18"/>
  <c r="H1073" i="18" l="1"/>
  <c r="R1073" i="18"/>
  <c r="I1073" i="18"/>
  <c r="J1073" i="18" s="1"/>
  <c r="L1073" i="18" s="1"/>
  <c r="M1073" i="18" a="1"/>
  <c r="M1073" i="18" l="1"/>
  <c r="V1073" i="18"/>
  <c r="T1074" i="18" s="1"/>
  <c r="U1073" i="18"/>
  <c r="N1073" i="18" l="1"/>
  <c r="O1073" i="18" s="1"/>
  <c r="S1074" i="18"/>
  <c r="Q1074" i="18"/>
  <c r="K1074" i="18" l="1"/>
  <c r="P1074" i="18"/>
  <c r="R1074" i="18" l="1"/>
  <c r="H1074" i="18"/>
  <c r="I1074" i="18"/>
  <c r="J1074" i="18" s="1"/>
  <c r="L1074" i="18" s="1"/>
  <c r="M1074" i="18" a="1"/>
  <c r="M1074" i="18" l="1"/>
  <c r="U1074" i="18" s="1"/>
  <c r="V1074" i="18" l="1"/>
  <c r="T1075" i="18" s="1"/>
  <c r="Q1075" i="18" s="1"/>
  <c r="S1075" i="18"/>
  <c r="N1074" i="18" l="1"/>
  <c r="O1074" i="18" s="1"/>
  <c r="K1075" i="18"/>
  <c r="P1075" i="18"/>
  <c r="H1075" i="18" l="1"/>
  <c r="R1075" i="18"/>
  <c r="I1075" i="18"/>
  <c r="J1075" i="18" s="1"/>
  <c r="L1075" i="18" s="1"/>
  <c r="M1075" i="18" a="1"/>
  <c r="M1075" i="18" l="1"/>
  <c r="U1075" i="18"/>
  <c r="V1075" i="18"/>
  <c r="T1076" i="18" s="1"/>
  <c r="Q1076" i="18" l="1"/>
  <c r="N1075" i="18"/>
  <c r="O1075" i="18" s="1"/>
  <c r="S1076" i="18"/>
  <c r="K1076" i="18" l="1"/>
  <c r="P1076" i="18"/>
  <c r="I1076" i="18" l="1"/>
  <c r="J1076" i="18" s="1"/>
  <c r="L1076" i="18" s="1"/>
  <c r="R1076" i="18"/>
  <c r="H1076" i="18"/>
  <c r="M1076" i="18" a="1"/>
  <c r="M1076" i="18" l="1"/>
  <c r="U1076" i="18"/>
  <c r="V1076" i="18"/>
  <c r="T1077" i="18" s="1"/>
  <c r="Q1077" i="18" l="1"/>
  <c r="N1076" i="18"/>
  <c r="O1076" i="18" s="1"/>
  <c r="S1077" i="18"/>
  <c r="K1077" i="18" l="1"/>
  <c r="P1077" i="18"/>
  <c r="H1077" i="18" l="1"/>
  <c r="I1077" i="18"/>
  <c r="J1077" i="18" s="1"/>
  <c r="L1077" i="18" s="1"/>
  <c r="R1077" i="18"/>
  <c r="M1077" i="18" a="1"/>
  <c r="M1077" i="18" l="1"/>
  <c r="U1077" i="18"/>
  <c r="V1077" i="18"/>
  <c r="T1078" i="18" s="1"/>
  <c r="Q1078" i="18" l="1"/>
  <c r="N1077" i="18"/>
  <c r="O1077" i="18" s="1"/>
  <c r="S1078" i="18"/>
  <c r="K1078" i="18" l="1"/>
  <c r="P1078" i="18"/>
  <c r="I1078" i="18" l="1"/>
  <c r="J1078" i="18" s="1"/>
  <c r="L1078" i="18" s="1"/>
  <c r="H1078" i="18"/>
  <c r="R1078" i="18"/>
  <c r="M1078" i="18" a="1"/>
  <c r="M1078" i="18" l="1"/>
  <c r="V1078" i="18" s="1"/>
  <c r="T1079" i="18" s="1"/>
  <c r="U1078" i="18"/>
  <c r="Q1079" i="18" l="1"/>
  <c r="N1078" i="18"/>
  <c r="O1078" i="18" s="1"/>
  <c r="S1079" i="18"/>
  <c r="K1079" i="18" l="1"/>
  <c r="P1079" i="18"/>
  <c r="I1079" i="18" l="1"/>
  <c r="J1079" i="18" s="1"/>
  <c r="L1079" i="18" s="1"/>
  <c r="H1079" i="18"/>
  <c r="R1079" i="18"/>
  <c r="M1079" i="18" a="1"/>
  <c r="M1079" i="18" l="1"/>
  <c r="U1079" i="18"/>
  <c r="V1079" i="18"/>
  <c r="T1080" i="18" s="1"/>
  <c r="Q1080" i="18" l="1"/>
  <c r="N1079" i="18"/>
  <c r="O1079" i="18" s="1"/>
  <c r="S1080" i="18"/>
  <c r="K1080" i="18" l="1"/>
  <c r="P1080" i="18"/>
  <c r="I1080" i="18" l="1"/>
  <c r="J1080" i="18" s="1"/>
  <c r="L1080" i="18" s="1"/>
  <c r="R1080" i="18"/>
  <c r="H1080" i="18"/>
  <c r="M1080" i="18" a="1"/>
  <c r="M1080" i="18" l="1"/>
  <c r="U1080" i="18"/>
  <c r="V1080" i="18"/>
  <c r="T1081" i="18" s="1"/>
  <c r="Q1081" i="18" l="1"/>
  <c r="N1080" i="18"/>
  <c r="O1080" i="18" s="1"/>
  <c r="S1081" i="18"/>
  <c r="K1081" i="18" l="1"/>
  <c r="P1081" i="18"/>
  <c r="I1081" i="18" l="1"/>
  <c r="J1081" i="18" s="1"/>
  <c r="L1081" i="18" s="1"/>
  <c r="R1081" i="18"/>
  <c r="H1081" i="18"/>
  <c r="M1081" i="18" a="1"/>
  <c r="M1081" i="18" l="1"/>
  <c r="U1081" i="18" s="1"/>
  <c r="V1081" i="18"/>
  <c r="T1082" i="18" s="1"/>
  <c r="Q1082" i="18" l="1"/>
  <c r="N1081" i="18"/>
  <c r="O1081" i="18" s="1"/>
  <c r="S1082" i="18"/>
  <c r="K1082" i="18" l="1"/>
  <c r="P1082" i="18"/>
  <c r="I1082" i="18" l="1"/>
  <c r="J1082" i="18" s="1"/>
  <c r="L1082" i="18" s="1"/>
  <c r="R1082" i="18"/>
  <c r="H1082" i="18"/>
  <c r="M1082" i="18" a="1"/>
  <c r="M1082" i="18" l="1"/>
  <c r="V1082" i="18"/>
  <c r="T1083" i="18" s="1"/>
  <c r="U1082" i="18"/>
  <c r="N1082" i="18" l="1"/>
  <c r="O1082" i="18" s="1"/>
  <c r="S1083" i="18"/>
  <c r="Q1083" i="18"/>
  <c r="K1083" i="18" l="1"/>
  <c r="P1083" i="18"/>
  <c r="H1083" i="18" l="1"/>
  <c r="R1083" i="18"/>
  <c r="I1083" i="18"/>
  <c r="J1083" i="18" s="1"/>
  <c r="L1083" i="18" s="1"/>
  <c r="M1083" i="18" a="1"/>
  <c r="M1083" i="18" l="1"/>
  <c r="V1083" i="18"/>
  <c r="T1084" i="18" s="1"/>
  <c r="U1083" i="18"/>
  <c r="N1083" i="18" l="1"/>
  <c r="O1083" i="18" s="1"/>
  <c r="S1084" i="18"/>
  <c r="Q1084" i="18"/>
  <c r="K1084" i="18" l="1"/>
  <c r="P1084" i="18"/>
  <c r="I1084" i="18" l="1"/>
  <c r="J1084" i="18" s="1"/>
  <c r="L1084" i="18" s="1"/>
  <c r="H1084" i="18"/>
  <c r="R1084" i="18"/>
  <c r="M1084" i="18" a="1"/>
  <c r="M1084" i="18" l="1"/>
  <c r="U1084" i="18" s="1"/>
  <c r="V1084" i="18"/>
  <c r="T1085" i="18" s="1"/>
  <c r="Q1085" i="18" l="1"/>
  <c r="N1084" i="18"/>
  <c r="O1084" i="18" s="1"/>
  <c r="S1085" i="18"/>
  <c r="K1085" i="18" l="1"/>
  <c r="P1085" i="18"/>
  <c r="I1085" i="18" l="1"/>
  <c r="J1085" i="18" s="1"/>
  <c r="L1085" i="18" s="1"/>
  <c r="H1085" i="18"/>
  <c r="R1085" i="18"/>
  <c r="M1085" i="18" a="1"/>
  <c r="M1085" i="18" l="1"/>
  <c r="U1085" i="18" s="1"/>
  <c r="V1085" i="18"/>
  <c r="T1086" i="18" s="1"/>
  <c r="Q1086" i="18" l="1"/>
  <c r="N1085" i="18"/>
  <c r="O1085" i="18" s="1"/>
  <c r="S1086" i="18"/>
  <c r="K1086" i="18" l="1"/>
  <c r="P1086" i="18"/>
  <c r="I1086" i="18" l="1"/>
  <c r="J1086" i="18" s="1"/>
  <c r="L1086" i="18" s="1"/>
  <c r="R1086" i="18"/>
  <c r="H1086" i="18"/>
  <c r="M1086" i="18" a="1"/>
  <c r="M1086" i="18" l="1"/>
  <c r="U1086" i="18"/>
  <c r="V1086" i="18"/>
  <c r="T1087" i="18" s="1"/>
  <c r="Q1087" i="18" l="1"/>
  <c r="N1086" i="18"/>
  <c r="O1086" i="18" s="1"/>
  <c r="S1087" i="18"/>
  <c r="K1087" i="18" l="1"/>
  <c r="P1087" i="18"/>
  <c r="H1087" i="18" l="1"/>
  <c r="R1087" i="18"/>
  <c r="I1087" i="18"/>
  <c r="J1087" i="18" s="1"/>
  <c r="L1087" i="18" s="1"/>
  <c r="M1087" i="18" a="1"/>
  <c r="M1087" i="18" l="1"/>
  <c r="V1087" i="18"/>
  <c r="T1088" i="18" s="1"/>
  <c r="U1087" i="18"/>
  <c r="N1087" i="18" l="1"/>
  <c r="O1087" i="18" s="1"/>
  <c r="S1088" i="18"/>
  <c r="Q1088" i="18"/>
  <c r="K1088" i="18" l="1"/>
  <c r="P1088" i="18"/>
  <c r="R1088" i="18" l="1"/>
  <c r="H1088" i="18"/>
  <c r="I1088" i="18"/>
  <c r="J1088" i="18" s="1"/>
  <c r="L1088" i="18" s="1"/>
  <c r="M1088" i="18" a="1"/>
  <c r="M1088" i="18" l="1"/>
  <c r="U1088" i="18"/>
  <c r="V1088" i="18"/>
  <c r="T1089" i="18" s="1"/>
  <c r="Q1089" i="18" l="1"/>
  <c r="N1088" i="18"/>
  <c r="O1088" i="18" s="1"/>
  <c r="S1089" i="18"/>
  <c r="K1089" i="18" l="1"/>
  <c r="P1089" i="18"/>
  <c r="I1089" i="18" l="1"/>
  <c r="J1089" i="18" s="1"/>
  <c r="L1089" i="18" s="1"/>
  <c r="R1089" i="18"/>
  <c r="H1089" i="18"/>
  <c r="M1089" i="18" a="1"/>
  <c r="M1089" i="18" l="1"/>
  <c r="U1089" i="18"/>
  <c r="V1089" i="18"/>
  <c r="T1090" i="18" s="1"/>
  <c r="Q1090" i="18" l="1"/>
  <c r="N1089" i="18"/>
  <c r="O1089" i="18" s="1"/>
  <c r="S1090" i="18"/>
  <c r="K1090" i="18" l="1"/>
  <c r="P1090" i="18"/>
  <c r="R1090" i="18" l="1"/>
  <c r="I1090" i="18"/>
  <c r="J1090" i="18" s="1"/>
  <c r="L1090" i="18" s="1"/>
  <c r="H1090" i="18"/>
  <c r="M1090" i="18" a="1"/>
  <c r="M1090" i="18" l="1"/>
  <c r="U1090" i="18"/>
  <c r="V1090" i="18"/>
  <c r="T1091" i="18" s="1"/>
  <c r="Q1091" i="18" l="1"/>
  <c r="N1090" i="18"/>
  <c r="O1090" i="18" s="1"/>
  <c r="S1091" i="18"/>
  <c r="K1091" i="18" l="1"/>
  <c r="P1091" i="18"/>
  <c r="R1091" i="18" l="1"/>
  <c r="I1091" i="18"/>
  <c r="J1091" i="18" s="1"/>
  <c r="L1091" i="18" s="1"/>
  <c r="H1091" i="18"/>
  <c r="M1091" i="18" a="1"/>
  <c r="M1091" i="18" l="1"/>
  <c r="U1091" i="18"/>
  <c r="V1091" i="18"/>
  <c r="T1092" i="18" s="1"/>
  <c r="Q1092" i="18" l="1"/>
  <c r="N1091" i="18"/>
  <c r="O1091" i="18" s="1"/>
  <c r="S1092" i="18"/>
  <c r="K1092" i="18" l="1"/>
  <c r="P1092" i="18"/>
  <c r="R1092" i="18" l="1"/>
  <c r="H1092" i="18"/>
  <c r="I1092" i="18"/>
  <c r="J1092" i="18" s="1"/>
  <c r="L1092" i="18" s="1"/>
  <c r="M1092" i="18" a="1"/>
  <c r="M1092" i="18" l="1"/>
  <c r="U1092" i="18"/>
  <c r="V1092" i="18"/>
  <c r="T1093" i="18" s="1"/>
  <c r="Q1093" i="18" l="1"/>
  <c r="N1092" i="18"/>
  <c r="O1092" i="18" s="1"/>
  <c r="S1093" i="18"/>
  <c r="K1093" i="18" l="1"/>
  <c r="P1093" i="18"/>
  <c r="I1093" i="18" l="1"/>
  <c r="J1093" i="18" s="1"/>
  <c r="R1093" i="18"/>
  <c r="H1093" i="18"/>
  <c r="L1093" i="18"/>
  <c r="M1093" i="18" a="1"/>
  <c r="M1093" i="18" l="1"/>
  <c r="U1093" i="18"/>
  <c r="V1093" i="18"/>
  <c r="T1094" i="18" s="1"/>
  <c r="Q1094" i="18" l="1"/>
  <c r="N1093" i="18"/>
  <c r="O1093" i="18" s="1"/>
  <c r="S1094" i="18"/>
  <c r="K1094" i="18" l="1"/>
  <c r="P1094" i="18"/>
  <c r="R1094" i="18" l="1"/>
  <c r="H1094" i="18"/>
  <c r="I1094" i="18"/>
  <c r="J1094" i="18" s="1"/>
  <c r="L1094" i="18" s="1"/>
  <c r="M1094" i="18" a="1"/>
  <c r="M1094" i="18" l="1"/>
  <c r="V1094" i="18"/>
  <c r="T1095" i="18" s="1"/>
  <c r="U1094" i="18"/>
  <c r="N1094" i="18" l="1"/>
  <c r="O1094" i="18" s="1"/>
  <c r="S1095" i="18"/>
  <c r="Q1095" i="18"/>
  <c r="K1095" i="18" l="1"/>
  <c r="P1095" i="18"/>
  <c r="I1095" i="18" l="1"/>
  <c r="J1095" i="18" s="1"/>
  <c r="H1095" i="18"/>
  <c r="R1095" i="18"/>
  <c r="L1095" i="18"/>
  <c r="M1095" i="18" a="1"/>
  <c r="M1095" i="18" l="1"/>
  <c r="V1095" i="18"/>
  <c r="T1096" i="18" s="1"/>
  <c r="U1095" i="18"/>
  <c r="N1095" i="18" l="1"/>
  <c r="O1095" i="18" s="1"/>
  <c r="S1096" i="18"/>
  <c r="Q1096" i="18"/>
  <c r="K1096" i="18" l="1"/>
  <c r="P1096" i="18"/>
  <c r="H1096" i="18" l="1"/>
  <c r="R1096" i="18"/>
  <c r="I1096" i="18"/>
  <c r="J1096" i="18" s="1"/>
  <c r="L1096" i="18" s="1"/>
  <c r="M1096" i="18" a="1"/>
  <c r="M1096" i="18" l="1"/>
  <c r="V1096" i="18"/>
  <c r="T1097" i="18" s="1"/>
  <c r="Q1097" i="18" s="1"/>
  <c r="U1096" i="18"/>
  <c r="N1096" i="18" l="1"/>
  <c r="O1096" i="18" s="1"/>
  <c r="S1097" i="18"/>
  <c r="K1097" i="18" l="1"/>
  <c r="P1097" i="18"/>
  <c r="H1097" i="18" l="1"/>
  <c r="R1097" i="18"/>
  <c r="I1097" i="18"/>
  <c r="J1097" i="18" s="1"/>
  <c r="L1097" i="18"/>
  <c r="M1097" i="18" a="1"/>
  <c r="M1097" i="18" l="1"/>
  <c r="U1097" i="18"/>
  <c r="V1097" i="18"/>
  <c r="T1098" i="18" s="1"/>
  <c r="Q1098" i="18" l="1"/>
  <c r="N1097" i="18"/>
  <c r="O1097" i="18" s="1"/>
  <c r="S1098" i="18"/>
  <c r="K1098" i="18" l="1"/>
  <c r="P1098" i="18"/>
  <c r="H1098" i="18" l="1"/>
  <c r="I1098" i="18"/>
  <c r="J1098" i="18" s="1"/>
  <c r="L1098" i="18" s="1"/>
  <c r="R1098" i="18"/>
  <c r="M1098" i="18" a="1"/>
  <c r="M1098" i="18" l="1"/>
  <c r="U1098" i="18"/>
  <c r="V1098" i="18"/>
  <c r="T1099" i="18" s="1"/>
  <c r="Q1099" i="18" l="1"/>
  <c r="N1098" i="18"/>
  <c r="O1098" i="18" s="1"/>
  <c r="S1099" i="18"/>
  <c r="K1099" i="18" l="1"/>
  <c r="P1099" i="18"/>
  <c r="R1099" i="18" l="1"/>
  <c r="I1099" i="18"/>
  <c r="J1099" i="18" s="1"/>
  <c r="L1099" i="18" s="1"/>
  <c r="H1099" i="18"/>
  <c r="M1099" i="18" a="1"/>
  <c r="M1099" i="18" l="1"/>
  <c r="U1099" i="18"/>
  <c r="V1099" i="18"/>
  <c r="T1100" i="18" s="1"/>
  <c r="Q1100" i="18" l="1"/>
  <c r="N1099" i="18"/>
  <c r="O1099" i="18" s="1"/>
  <c r="S1100" i="18"/>
  <c r="K1100" i="18" l="1"/>
  <c r="P1100" i="18"/>
  <c r="R1100" i="18" l="1"/>
  <c r="I1100" i="18"/>
  <c r="J1100" i="18" s="1"/>
  <c r="L1100" i="18" s="1"/>
  <c r="H1100" i="18"/>
  <c r="M1100" i="18" a="1"/>
  <c r="M1100" i="18" l="1"/>
  <c r="U1100" i="18"/>
  <c r="V1100" i="18"/>
  <c r="T1101" i="18" s="1"/>
  <c r="Q1101" i="18" l="1"/>
  <c r="AG12" i="18" s="1"/>
  <c r="N1100" i="18"/>
  <c r="O1100" i="18" s="1"/>
  <c r="S1101" i="18"/>
  <c r="K1101" i="18" l="1"/>
  <c r="P1101" i="18"/>
  <c r="AF12" i="18" l="1"/>
  <c r="I1101" i="18"/>
  <c r="J1101" i="18" s="1"/>
  <c r="L1101" i="18" s="1"/>
  <c r="R1101" i="18"/>
  <c r="H1101" i="18"/>
  <c r="M1101" i="18" a="1"/>
  <c r="M1101" i="18" l="1"/>
  <c r="U1101" i="18"/>
  <c r="V1101" i="18"/>
  <c r="T1102" i="18" s="1"/>
  <c r="Q1102" i="18" l="1"/>
  <c r="N1101" i="18"/>
  <c r="O1101" i="18" s="1"/>
  <c r="S1102" i="18"/>
  <c r="K1102" i="18" l="1"/>
  <c r="P1102" i="18"/>
  <c r="I1102" i="18" l="1"/>
  <c r="J1102" i="18" s="1"/>
  <c r="R1102" i="18"/>
  <c r="H1102" i="18"/>
  <c r="L1102" i="18"/>
  <c r="M1102" i="18" a="1"/>
  <c r="M1102" i="18" l="1"/>
  <c r="V1102" i="18"/>
  <c r="T1103" i="18" s="1"/>
  <c r="U1102" i="18"/>
  <c r="N1102" i="18" l="1"/>
  <c r="O1102" i="18" s="1"/>
  <c r="S1103" i="18"/>
  <c r="Q1103" i="18"/>
  <c r="K1103" i="18" l="1"/>
  <c r="P1103" i="18"/>
  <c r="I1103" i="18" l="1"/>
  <c r="J1103" i="18" s="1"/>
  <c r="H1103" i="18"/>
  <c r="R1103" i="18"/>
  <c r="L1103" i="18"/>
  <c r="M1103" i="18" a="1"/>
  <c r="M1103" i="18" l="1"/>
  <c r="V1103" i="18" s="1"/>
  <c r="T1104" i="18" s="1"/>
  <c r="U1103" i="18"/>
  <c r="N1103" i="18" l="1"/>
  <c r="O1103" i="18" s="1"/>
  <c r="S1104" i="18"/>
  <c r="Q1104" i="18"/>
  <c r="K1104" i="18" l="1"/>
  <c r="P1104" i="18"/>
  <c r="R1104" i="18" l="1"/>
  <c r="H1104" i="18"/>
  <c r="I1104" i="18"/>
  <c r="J1104" i="18" s="1"/>
  <c r="L1104" i="18" s="1"/>
  <c r="M1104" i="18" a="1"/>
  <c r="M1104" i="18" l="1"/>
  <c r="V1104" i="18"/>
  <c r="T1105" i="18" s="1"/>
  <c r="U1104" i="18"/>
  <c r="N1104" i="18" l="1"/>
  <c r="O1104" i="18" s="1"/>
  <c r="S1105" i="18"/>
  <c r="Q1105" i="18"/>
  <c r="K1105" i="18" l="1"/>
  <c r="P1105" i="18"/>
  <c r="H1105" i="18" l="1"/>
  <c r="R1105" i="18"/>
  <c r="I1105" i="18"/>
  <c r="J1105" i="18" s="1"/>
  <c r="L1105" i="18" s="1"/>
  <c r="M1105" i="18" a="1"/>
  <c r="M1105" i="18" l="1"/>
  <c r="V1105" i="18"/>
  <c r="T1106" i="18" s="1"/>
  <c r="U1105" i="18"/>
  <c r="N1105" i="18" l="1"/>
  <c r="O1105" i="18" s="1"/>
  <c r="S1106" i="18"/>
  <c r="Q1106" i="18"/>
  <c r="K1106" i="18" l="1"/>
  <c r="P1106" i="18"/>
  <c r="H1106" i="18" l="1"/>
  <c r="I1106" i="18"/>
  <c r="J1106" i="18" s="1"/>
  <c r="R1106" i="18"/>
  <c r="L1106" i="18"/>
  <c r="M1106" i="18" a="1"/>
  <c r="M1106" i="18" l="1"/>
  <c r="U1106" i="18" s="1"/>
  <c r="V1106" i="18"/>
  <c r="T1107" i="18" s="1"/>
  <c r="Q1107" i="18" l="1"/>
  <c r="N1106" i="18"/>
  <c r="O1106" i="18" s="1"/>
  <c r="S1107" i="18"/>
  <c r="K1107" i="18" l="1"/>
  <c r="P1107" i="18"/>
  <c r="H1107" i="18" l="1"/>
  <c r="R1107" i="18"/>
  <c r="I1107" i="18"/>
  <c r="J1107" i="18" s="1"/>
  <c r="L1107" i="18" s="1"/>
  <c r="M1107" i="18" a="1"/>
  <c r="M1107" i="18" l="1"/>
  <c r="U1107" i="18"/>
  <c r="V1107" i="18"/>
  <c r="T1108" i="18" s="1"/>
  <c r="Q1108" i="18" l="1"/>
  <c r="N1107" i="18"/>
  <c r="O1107" i="18" s="1"/>
  <c r="S1108" i="18"/>
  <c r="K1108" i="18" l="1"/>
  <c r="P1108" i="18"/>
  <c r="H1108" i="18" l="1"/>
  <c r="I1108" i="18"/>
  <c r="J1108" i="18" s="1"/>
  <c r="L1108" i="18" s="1"/>
  <c r="R1108" i="18"/>
  <c r="M1108" i="18" a="1"/>
  <c r="M1108" i="18" l="1"/>
  <c r="U1108" i="18"/>
  <c r="V1108" i="18"/>
  <c r="T1109" i="18" s="1"/>
  <c r="Q1109" i="18" l="1"/>
  <c r="N1108" i="18"/>
  <c r="O1108" i="18" s="1"/>
  <c r="S1109" i="18"/>
  <c r="K1109" i="18" l="1"/>
  <c r="P1109" i="18"/>
  <c r="R1109" i="18" l="1"/>
  <c r="H1109" i="18"/>
  <c r="I1109" i="18"/>
  <c r="J1109" i="18" s="1"/>
  <c r="L1109" i="18" s="1"/>
  <c r="M1109" i="18" a="1"/>
  <c r="M1109" i="18" l="1"/>
  <c r="U1109" i="18"/>
  <c r="V1109" i="18"/>
  <c r="T1110" i="18" s="1"/>
  <c r="Q1110" i="18" l="1"/>
  <c r="N1109" i="18"/>
  <c r="O1109" i="18" s="1"/>
  <c r="S1110" i="18"/>
  <c r="K1110" i="18" l="1"/>
  <c r="P1110" i="18"/>
  <c r="R1110" i="18" l="1"/>
  <c r="I1110" i="18"/>
  <c r="J1110" i="18" s="1"/>
  <c r="L1110" i="18" s="1"/>
  <c r="H1110" i="18"/>
  <c r="M1110" i="18" a="1"/>
  <c r="M1110" i="18" l="1"/>
  <c r="U1110" i="18"/>
  <c r="V1110" i="18"/>
  <c r="T1111" i="18" s="1"/>
  <c r="Q1111" i="18" l="1"/>
  <c r="N1110" i="18"/>
  <c r="O1110" i="18" s="1"/>
  <c r="S1111" i="18"/>
  <c r="K1111" i="18" l="1"/>
  <c r="P1111" i="18"/>
  <c r="R1111" i="18" l="1"/>
  <c r="H1111" i="18"/>
  <c r="I1111" i="18"/>
  <c r="J1111" i="18" s="1"/>
  <c r="L1111" i="18" s="1"/>
  <c r="M1111" i="18" a="1"/>
  <c r="M1111" i="18" l="1"/>
  <c r="V1111" i="18"/>
  <c r="T1112" i="18" s="1"/>
  <c r="U1111" i="18"/>
  <c r="N1111" i="18" l="1"/>
  <c r="O1111" i="18" s="1"/>
  <c r="S1112" i="18"/>
  <c r="Q1112" i="18"/>
  <c r="K1112" i="18" l="1"/>
  <c r="P1112" i="18"/>
  <c r="I1112" i="18" l="1"/>
  <c r="J1112" i="18" s="1"/>
  <c r="H1112" i="18"/>
  <c r="R1112" i="18"/>
  <c r="L1112" i="18"/>
  <c r="M1112" i="18" a="1"/>
  <c r="M1112" i="18" l="1"/>
  <c r="U1112" i="18"/>
  <c r="V1112" i="18"/>
  <c r="T1113" i="18" s="1"/>
  <c r="Q1113" i="18" l="1"/>
  <c r="N1112" i="18"/>
  <c r="O1112" i="18" s="1"/>
  <c r="S1113" i="18"/>
  <c r="K1113" i="18" l="1"/>
  <c r="P1113" i="18"/>
  <c r="I1113" i="18" l="1"/>
  <c r="J1113" i="18" s="1"/>
  <c r="L1113" i="18" s="1"/>
  <c r="R1113" i="18"/>
  <c r="H1113" i="18"/>
  <c r="M1113" i="18" a="1"/>
  <c r="M1113" i="18" l="1"/>
  <c r="U1113" i="18"/>
  <c r="V1113" i="18"/>
  <c r="T1114" i="18" s="1"/>
  <c r="Q1114" i="18" l="1"/>
  <c r="N1113" i="18"/>
  <c r="O1113" i="18" s="1"/>
  <c r="S1114" i="18"/>
  <c r="K1114" i="18" l="1"/>
  <c r="P1114" i="18"/>
  <c r="I1114" i="18" l="1"/>
  <c r="J1114" i="18" s="1"/>
  <c r="L1114" i="18" s="1"/>
  <c r="R1114" i="18"/>
  <c r="H1114" i="18"/>
  <c r="M1114" i="18" a="1"/>
  <c r="M1114" i="18" l="1"/>
  <c r="V1114" i="18"/>
  <c r="T1115" i="18" s="1"/>
  <c r="U1114" i="18"/>
  <c r="N1114" i="18" l="1"/>
  <c r="O1114" i="18" s="1"/>
  <c r="S1115" i="18"/>
  <c r="Q1115" i="18"/>
  <c r="K1115" i="18" l="1"/>
  <c r="P1115" i="18"/>
  <c r="I1115" i="18" l="1"/>
  <c r="J1115" i="18" s="1"/>
  <c r="H1115" i="18"/>
  <c r="R1115" i="18"/>
  <c r="L1115" i="18"/>
  <c r="M1115" i="18" a="1"/>
  <c r="M1115" i="18" l="1"/>
  <c r="V1115" i="18"/>
  <c r="T1116" i="18" s="1"/>
  <c r="U1115" i="18"/>
  <c r="N1115" i="18" l="1"/>
  <c r="O1115" i="18" s="1"/>
  <c r="S1116" i="18"/>
  <c r="Q1116" i="18"/>
  <c r="K1116" i="18" l="1"/>
  <c r="P1116" i="18"/>
  <c r="R1116" i="18" l="1"/>
  <c r="H1116" i="18"/>
  <c r="I1116" i="18"/>
  <c r="J1116" i="18" s="1"/>
  <c r="L1116" i="18" s="1"/>
  <c r="M1116" i="18" a="1"/>
  <c r="M1116" i="18" l="1"/>
  <c r="U1116" i="18"/>
  <c r="V1116" i="18"/>
  <c r="T1117" i="18" s="1"/>
  <c r="Q1117" i="18" l="1"/>
  <c r="N1116" i="18"/>
  <c r="O1116" i="18" s="1"/>
  <c r="S1117" i="18"/>
  <c r="K1117" i="18" l="1"/>
  <c r="P1117" i="18"/>
  <c r="H1117" i="18" l="1"/>
  <c r="I1117" i="18"/>
  <c r="J1117" i="18" s="1"/>
  <c r="L1117" i="18" s="1"/>
  <c r="R1117" i="18"/>
  <c r="M1117" i="18" a="1"/>
  <c r="M1117" i="18" l="1"/>
  <c r="V1117" i="18"/>
  <c r="T1118" i="18" s="1"/>
  <c r="U1117" i="18"/>
  <c r="Q1118" i="18" l="1"/>
  <c r="N1117" i="18"/>
  <c r="O1117" i="18" s="1"/>
  <c r="S1118" i="18"/>
  <c r="K1118" i="18" l="1"/>
  <c r="P1118" i="18"/>
  <c r="H1118" i="18" l="1"/>
  <c r="I1118" i="18"/>
  <c r="J1118" i="18" s="1"/>
  <c r="L1118" i="18" s="1"/>
  <c r="R1118" i="18"/>
  <c r="M1118" i="18" a="1"/>
  <c r="M1118" i="18" l="1"/>
  <c r="U1118" i="18"/>
  <c r="V1118" i="18"/>
  <c r="T1119" i="18" s="1"/>
  <c r="N1118" i="18" l="1"/>
  <c r="O1118" i="18" s="1"/>
  <c r="S1119" i="18"/>
  <c r="Q1119" i="18"/>
  <c r="K1119" i="18" l="1"/>
  <c r="P1119" i="18"/>
  <c r="R1119" i="18" l="1"/>
  <c r="I1119" i="18"/>
  <c r="J1119" i="18" s="1"/>
  <c r="L1119" i="18" s="1"/>
  <c r="H1119" i="18"/>
  <c r="M1119" i="18" a="1"/>
  <c r="M1119" i="18" l="1"/>
  <c r="U1119" i="18"/>
  <c r="V1119" i="18"/>
  <c r="T1120" i="18" s="1"/>
  <c r="Q1120" i="18" l="1"/>
  <c r="N1119" i="18"/>
  <c r="O1119" i="18" s="1"/>
  <c r="S1120" i="18"/>
  <c r="K1120" i="18" l="1"/>
  <c r="P1120" i="18"/>
  <c r="H1120" i="18" l="1"/>
  <c r="I1120" i="18"/>
  <c r="J1120" i="18" s="1"/>
  <c r="L1120" i="18" s="1"/>
  <c r="R1120" i="18"/>
  <c r="M1120" i="18" a="1"/>
  <c r="M1120" i="18" l="1"/>
  <c r="U1120" i="18"/>
  <c r="V1120" i="18"/>
  <c r="T1121" i="18" s="1"/>
  <c r="Q1121" i="18" l="1"/>
  <c r="N1120" i="18"/>
  <c r="O1120" i="18" s="1"/>
  <c r="S1121" i="18"/>
  <c r="K1121" i="18" l="1"/>
  <c r="P1121" i="18"/>
  <c r="R1121" i="18" l="1"/>
  <c r="I1121" i="18"/>
  <c r="J1121" i="18" s="1"/>
  <c r="L1121" i="18" s="1"/>
  <c r="H1121" i="18"/>
  <c r="M1121" i="18" a="1"/>
  <c r="M1121" i="18" l="1"/>
  <c r="V1121" i="18"/>
  <c r="T1122" i="18" s="1"/>
  <c r="Q1122" i="18" s="1"/>
  <c r="U1121" i="18"/>
  <c r="N1121" i="18" l="1"/>
  <c r="O1121" i="18" s="1"/>
  <c r="S1122" i="18"/>
  <c r="K1122" i="18" l="1"/>
  <c r="P1122" i="18"/>
  <c r="R1122" i="18" l="1"/>
  <c r="H1122" i="18"/>
  <c r="I1122" i="18"/>
  <c r="J1122" i="18" s="1"/>
  <c r="L1122" i="18" s="1"/>
  <c r="M1122" i="18" a="1"/>
  <c r="M1122" i="18" l="1"/>
  <c r="U1122" i="18"/>
  <c r="V1122" i="18"/>
  <c r="N1122" i="18" l="1"/>
  <c r="O1122" i="18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<sst xmlns="http://schemas.openxmlformats.org/spreadsheetml/2006/main" count="772" uniqueCount="503">
  <si>
    <r>
      <t>(</t>
    </r>
    <r>
      <rPr>
        <b/>
        <i/>
        <vertAlign val="superscript"/>
        <sz val="8.8000000000000007"/>
        <color rgb="FF000000"/>
        <rFont val="Arial"/>
        <family val="2"/>
        <charset val="238"/>
      </rPr>
      <t>o</t>
    </r>
    <r>
      <rPr>
        <b/>
        <i/>
        <sz val="8.8000000000000007"/>
        <color rgb="FF000000"/>
        <rFont val="Arial"/>
        <family val="2"/>
        <charset val="238"/>
      </rPr>
      <t>C)</t>
    </r>
  </si>
  <si>
    <t>(kPa)</t>
  </si>
  <si>
    <t>(m/s)</t>
  </si>
  <si>
    <t>acceleration [m/s^2]</t>
  </si>
  <si>
    <t>mach 2 [m/s]</t>
  </si>
  <si>
    <t>time [s]</t>
  </si>
  <si>
    <t>altitude (metre)</t>
  </si>
  <si>
    <t>g [-]</t>
  </si>
  <si>
    <t>density [kg/m^3]</t>
  </si>
  <si>
    <t>R [J/kg/K]</t>
  </si>
  <si>
    <t>Fuel mass flow rate [kg/s]</t>
  </si>
  <si>
    <t>Fuel used [kg]</t>
  </si>
  <si>
    <t>Fuel used x1.5 [kg]</t>
  </si>
  <si>
    <t>Fuel volume at 15deg [L]</t>
  </si>
  <si>
    <t>Fuel density [kg/L]</t>
  </si>
  <si>
    <t>Fuel mass flow rate x1.5 [L/min]</t>
  </si>
  <si>
    <t xml:space="preserve">HYDRAULIC GEAR PUMP AZPB-32-5.0RCP02MB </t>
  </si>
  <si>
    <t>SNP1NN/6,0RN01BAP1F3F3NNNN/NNNNN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</si>
  <si>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</si>
  <si>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</si>
  <si>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</si>
  <si>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</si>
  <si>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</si>
  <si>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</si>
  <si>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</si>
  <si>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</si>
  <si>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</si>
  <si>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</si>
  <si>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</si>
  <si>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</si>
  <si>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</si>
  <si>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</si>
  <si>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</si>
  <si>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 xml:space="preserve">A </t>
  </si>
  <si>
    <t>SEA1NN</t>
  </si>
  <si>
    <t>Gear pump with inlet port on body and outlet port on flange</t>
  </si>
  <si>
    <t>SNB1NN</t>
  </si>
  <si>
    <t>Gear pump with inlet port on cover and outlet port on flange replacement for SEB1 - use SNP1 body profile</t>
  </si>
  <si>
    <t>SNP1NN</t>
  </si>
  <si>
    <t>Standard gear pump</t>
  </si>
  <si>
    <t>SNC1NN</t>
  </si>
  <si>
    <t>Gear pump with inlet and outlet ports on rear cover</t>
  </si>
  <si>
    <t>SNP1IN</t>
  </si>
  <si>
    <t>Gear pump with internal drain relief valve</t>
  </si>
  <si>
    <t>SKP1NN</t>
  </si>
  <si>
    <t>High torque gear pump</t>
  </si>
  <si>
    <t>SKP1IN</t>
  </si>
  <si>
    <t>High torque gear pump with internal drain relief valve</t>
  </si>
  <si>
    <t>Family</t>
  </si>
  <si>
    <t>1,2</t>
  </si>
  <si>
    <t>1,18 cc</t>
  </si>
  <si>
    <t>1,7</t>
  </si>
  <si>
    <t>1,57 cc</t>
  </si>
  <si>
    <t>2,2</t>
  </si>
  <si>
    <t>2,09 cc</t>
  </si>
  <si>
    <t>2,6</t>
  </si>
  <si>
    <t>2,62 cc</t>
  </si>
  <si>
    <t>3,2</t>
  </si>
  <si>
    <t>3,14 cc</t>
  </si>
  <si>
    <t>Displacement</t>
  </si>
  <si>
    <t>3,8</t>
  </si>
  <si>
    <t>3,66</t>
  </si>
  <si>
    <t>cc</t>
  </si>
  <si>
    <t>4,3</t>
  </si>
  <si>
    <t>4,19</t>
  </si>
  <si>
    <t>5,5</t>
  </si>
  <si>
    <t>5,23</t>
  </si>
  <si>
    <t>-</t>
  </si>
  <si>
    <t>special</t>
  </si>
  <si>
    <t>6,0</t>
  </si>
  <si>
    <t>6,5</t>
  </si>
  <si>
    <t>6,54</t>
  </si>
  <si>
    <t>Rotation</t>
  </si>
  <si>
    <t>Left</t>
  </si>
  <si>
    <t>rotation</t>
  </si>
  <si>
    <t>R</t>
  </si>
  <si>
    <t>Right</t>
  </si>
  <si>
    <t>Project</t>
  </si>
  <si>
    <t>version</t>
  </si>
  <si>
    <t>Standard</t>
  </si>
  <si>
    <t>gear</t>
  </si>
  <si>
    <t>pump</t>
  </si>
  <si>
    <t>Short</t>
  </si>
  <si>
    <t>Code</t>
  </si>
  <si>
    <t>B1</t>
  </si>
  <si>
    <t>V6</t>
  </si>
  <si>
    <t>Mounting flange</t>
  </si>
  <si>
    <t>pilot Ø25,4+4 holes</t>
  </si>
  <si>
    <t>pilot Ø30+4 holes</t>
  </si>
  <si>
    <t>pilot Ø32+O-ring+2 holes through body</t>
  </si>
  <si>
    <t>pilot Ø32+2 holes through body</t>
  </si>
  <si>
    <t>SAE A-A pilot Ø50,8+ 2 holes</t>
  </si>
  <si>
    <t>pilot Ø32+O-ring Outlet port+2 holes through body</t>
  </si>
  <si>
    <t>pilot Ø25,4+4 holes -special shaft seal slot</t>
  </si>
  <si>
    <t>SAE A-A pilot Ø45+ 2 holes</t>
  </si>
  <si>
    <t>description (Type of flange • Type of drive gear</t>
  </si>
  <si>
    <t>•Preferred ports for configuration)</t>
  </si>
  <si>
    <t>01</t>
  </si>
  <si>
    <t>02</t>
  </si>
  <si>
    <t>03</t>
  </si>
  <si>
    <t>04</t>
  </si>
  <si>
    <t>06</t>
  </si>
  <si>
    <t>08</t>
  </si>
  <si>
    <t>AA</t>
  </si>
  <si>
    <t>BA</t>
  </si>
  <si>
    <t>BB</t>
  </si>
  <si>
    <t>BG</t>
  </si>
  <si>
    <t>CA</t>
  </si>
  <si>
    <t>CB</t>
  </si>
  <si>
    <t>CD</t>
  </si>
  <si>
    <t>CE</t>
  </si>
  <si>
    <t>CF</t>
  </si>
  <si>
    <t>CM</t>
  </si>
  <si>
    <t>DA</t>
  </si>
  <si>
    <t>DB</t>
  </si>
  <si>
    <t>DC</t>
  </si>
  <si>
    <t>DD</t>
  </si>
  <si>
    <t>FA</t>
  </si>
  <si>
    <t>GA</t>
  </si>
  <si>
    <t>SA</t>
  </si>
  <si>
    <t>SG</t>
  </si>
  <si>
    <t>Drive gear</t>
  </si>
  <si>
    <t>Taper 1:5-M6-Key 2</t>
  </si>
  <si>
    <t>Taper 1:8-M7-Key 2,41</t>
  </si>
  <si>
    <t>Taper 1:8-M10x1-Key 3</t>
  </si>
  <si>
    <t>Taper 1:8-M7-Key 2,41-shaft for short version</t>
  </si>
  <si>
    <t>Tang 5x Ø10 FR03</t>
  </si>
  <si>
    <t>Tang 5x Ø13,5 FR03 - for SEA1NN only</t>
  </si>
  <si>
    <t>Tang 5x Ø11,5 distance from gear face 47,5 - for</t>
  </si>
  <si>
    <t>SE</t>
  </si>
  <si>
    <t>A1NN and SNB1NN</t>
  </si>
  <si>
    <t>Tang 6,63x Ø11 - for SKP1xN</t>
  </si>
  <si>
    <t>Tang 5x Ø11,5 distance from gear face 35</t>
  </si>
  <si>
    <t>Tang 5x Ø10-type 03 + w/o coupling</t>
  </si>
  <si>
    <t>Splined Z15-m0,75-alfa 30°-L14 - for SNP1xx</t>
  </si>
  <si>
    <t>Splined Z15-m0,75-alfa 30°-L14 - for SKP1xx</t>
  </si>
  <si>
    <t>Splined B12x9-L14-flange protrusion sb22-Z6-</t>
  </si>
  <si>
    <t>Splined B12x9-L20-flange protrusion sb40-Z6-</t>
  </si>
  <si>
    <t>Parallel Ø12-Thread M10x1-Key 3</t>
  </si>
  <si>
    <t>Parallel Ø12,7-Key 3.2</t>
  </si>
  <si>
    <t>SAE spline J498-9T-20/40 Flat Root Side FIT-L15,6</t>
  </si>
  <si>
    <t>SAE spline J498-8T-16/32 std-shaft for short version</t>
  </si>
  <si>
    <t>m1,60-alfa 30° - special - only for SNP1xx</t>
  </si>
  <si>
    <t>m1,75-alfa 30° - special - only for SKP1xx</t>
  </si>
  <si>
    <t>BC</t>
  </si>
  <si>
    <t>C1</t>
  </si>
  <si>
    <t>I1</t>
  </si>
  <si>
    <t>I3</t>
  </si>
  <si>
    <t>P1</t>
  </si>
  <si>
    <t>Rear cover</t>
  </si>
  <si>
    <t>Cover 03</t>
  </si>
  <si>
    <t>Cover 08 with Inlet port 3/8" Gas</t>
  </si>
  <si>
    <t>Intermediate flange with screw case and pilot Tipe 01 BCN</t>
  </si>
  <si>
    <t>Cover pump with front GAS Thread Inlet3/8 ; Outlet3/8</t>
  </si>
  <si>
    <t>Cover pump with relief valve</t>
  </si>
  <si>
    <t>Cover 03 with relief valve</t>
  </si>
  <si>
    <t>Std Cover pump</t>
  </si>
  <si>
    <t>NN</t>
  </si>
  <si>
    <t>8x30xM6</t>
  </si>
  <si>
    <t>B2</t>
  </si>
  <si>
    <t>13x30xM6</t>
  </si>
  <si>
    <t>8x26xM5</t>
  </si>
  <si>
    <t>C2</t>
  </si>
  <si>
    <t>12x26xM5</t>
  </si>
  <si>
    <t>C3</t>
  </si>
  <si>
    <t>13,5x30xM6</t>
  </si>
  <si>
    <t>D3</t>
  </si>
  <si>
    <t>M14x1,5</t>
  </si>
  <si>
    <t>D5</t>
  </si>
  <si>
    <t>M18x1,5</t>
  </si>
  <si>
    <t>D7</t>
  </si>
  <si>
    <t>M22x1,5</t>
  </si>
  <si>
    <t>E3</t>
  </si>
  <si>
    <t>9/16-18UNF</t>
  </si>
  <si>
    <t>E4</t>
  </si>
  <si>
    <t>3/4-16UNF</t>
  </si>
  <si>
    <t>E5</t>
  </si>
  <si>
    <t>7/8-14UNF</t>
  </si>
  <si>
    <t>F2</t>
  </si>
  <si>
    <t>F3</t>
  </si>
  <si>
    <t>F4</t>
  </si>
  <si>
    <t>H2</t>
  </si>
  <si>
    <t>10xM12x1,5-ISO6149</t>
  </si>
  <si>
    <t>H4</t>
  </si>
  <si>
    <t>12xM16x1,5-ISO6149</t>
  </si>
  <si>
    <t>H5</t>
  </si>
  <si>
    <t>12xM18x1,5-ISO6149</t>
  </si>
  <si>
    <t>H7</t>
  </si>
  <si>
    <t>13,5xM22x1,5-ISO6149</t>
  </si>
  <si>
    <t>Without inlet</t>
  </si>
  <si>
    <t>1/4 GAS</t>
  </si>
  <si>
    <t>3/8 GAS</t>
  </si>
  <si>
    <t>1/2 GAS</t>
  </si>
  <si>
    <t>Inlet size</t>
  </si>
  <si>
    <t xml:space="preserve"> I</t>
  </si>
  <si>
    <t>Outlet size</t>
  </si>
  <si>
    <t>DF</t>
  </si>
  <si>
    <t>Ports positions &amp; Special body</t>
  </si>
  <si>
    <t>Std from catalogue</t>
  </si>
  <si>
    <t>Distance from front flange = 41,9 mm</t>
  </si>
  <si>
    <t>Body width for side ports = 68 mm</t>
  </si>
  <si>
    <t>Seals</t>
  </si>
  <si>
    <t>Standard NBR seal</t>
  </si>
  <si>
    <t>Without shaft seal</t>
  </si>
  <si>
    <t>With VITON seals</t>
  </si>
  <si>
    <t>Two opposite shaft seals</t>
  </si>
  <si>
    <t>Screws</t>
  </si>
  <si>
    <t>Std screws</t>
  </si>
  <si>
    <t>GEOMET screws</t>
  </si>
  <si>
    <t>NNN</t>
  </si>
  <si>
    <t>V**</t>
  </si>
  <si>
    <t>No valve</t>
  </si>
  <si>
    <t>not defined-pressure no setting :oil ISO VG68-45°</t>
  </si>
  <si>
    <t xml:space="preserve">M </t>
  </si>
  <si>
    <t>Set valve</t>
  </si>
  <si>
    <t>Z</t>
  </si>
  <si>
    <t>Type mark</t>
  </si>
  <si>
    <t>Standard Turolla Marking</t>
  </si>
  <si>
    <t>Standard Turolla Marking+Customer Code - Special</t>
  </si>
  <si>
    <t>Without Marking</t>
  </si>
  <si>
    <t>Mark position</t>
  </si>
  <si>
    <t>Std Marking position (on top)</t>
  </si>
  <si>
    <t>Special Marking position on the bottom</t>
  </si>
  <si>
    <t>Vg [cm^3/rev]</t>
  </si>
  <si>
    <t>n [rpm]</t>
  </si>
  <si>
    <t>nv [-]</t>
  </si>
  <si>
    <t>Displacement per rev.</t>
  </si>
  <si>
    <t>Speed</t>
  </si>
  <si>
    <t>Volumetric efficiency</t>
  </si>
  <si>
    <t>Outlet pressure</t>
  </si>
  <si>
    <t>inlet pressure</t>
  </si>
  <si>
    <t>p_nd [bar]</t>
  </si>
  <si>
    <t>Mechanical (torque) efficency</t>
  </si>
  <si>
    <t>n_m [-]</t>
  </si>
  <si>
    <t>Overall efficiency (n_v*n_m)</t>
  </si>
  <si>
    <t>n_t [-]</t>
  </si>
  <si>
    <t>Output flow</t>
  </si>
  <si>
    <t>Q [l/min]</t>
  </si>
  <si>
    <t>Input torque</t>
  </si>
  <si>
    <t>M [N*m]</t>
  </si>
  <si>
    <t>Input power</t>
  </si>
  <si>
    <t>P [kW]</t>
  </si>
  <si>
    <t>Δp [bar]</t>
  </si>
  <si>
    <t>p_hd [bar]</t>
  </si>
  <si>
    <t>A_vent [m^2]</t>
  </si>
  <si>
    <t>R_vent[mm]</t>
  </si>
  <si>
    <t>R_vent[m]</t>
  </si>
  <si>
    <t>n_vent [-]</t>
  </si>
  <si>
    <t>Pressure difference in tank [bar]</t>
  </si>
  <si>
    <t>n</t>
  </si>
  <si>
    <t>[RPM]</t>
  </si>
  <si>
    <t>[A]</t>
  </si>
  <si>
    <t>P</t>
  </si>
  <si>
    <t>[W]</t>
  </si>
  <si>
    <t>U</t>
  </si>
  <si>
    <t>[V]</t>
  </si>
  <si>
    <t>Kv</t>
  </si>
  <si>
    <t>[RPM/V]</t>
  </si>
  <si>
    <t>Kt</t>
  </si>
  <si>
    <t>[Nm/A]</t>
  </si>
  <si>
    <t>T</t>
  </si>
  <si>
    <t>[Nm]</t>
  </si>
  <si>
    <t>[-]</t>
  </si>
  <si>
    <t>number of holes on outer side of one siction</t>
  </si>
  <si>
    <t>number of holes on inner side of one siction</t>
  </si>
  <si>
    <t>sum</t>
  </si>
  <si>
    <t>fuel density</t>
  </si>
  <si>
    <t>[kg/m^3]</t>
  </si>
  <si>
    <t>fuel mass flow rate</t>
  </si>
  <si>
    <t>x1</t>
  </si>
  <si>
    <t>x1.5</t>
  </si>
  <si>
    <t>pressure in chamber</t>
  </si>
  <si>
    <t>[bar]</t>
  </si>
  <si>
    <t>hole diameter</t>
  </si>
  <si>
    <t>[mm]</t>
  </si>
  <si>
    <t>[m]</t>
  </si>
  <si>
    <t>hole area</t>
  </si>
  <si>
    <t>[m^2]</t>
  </si>
  <si>
    <t>[mm^2]</t>
  </si>
  <si>
    <t>dp</t>
  </si>
  <si>
    <t>[%]</t>
  </si>
  <si>
    <t>dp x1.5</t>
  </si>
  <si>
    <t>number of sections</t>
  </si>
  <si>
    <t>[kg/s]</t>
  </si>
  <si>
    <t>altitude</t>
  </si>
  <si>
    <t>[km]</t>
  </si>
  <si>
    <t>air mass flow rate</t>
  </si>
  <si>
    <t>outside pressure</t>
  </si>
  <si>
    <t>pressure ratio</t>
  </si>
  <si>
    <t>air density</t>
  </si>
  <si>
    <t>hole ratio</t>
  </si>
  <si>
    <t>hole length</t>
  </si>
  <si>
    <t>outside diameter</t>
  </si>
  <si>
    <t>fuel to air ratio</t>
  </si>
  <si>
    <t>ヽ༼ຈل͜ຈ༽ﾉ</t>
  </si>
  <si>
    <t xml:space="preserve">needed fuel to air ratio </t>
  </si>
  <si>
    <t>ratio</t>
  </si>
  <si>
    <t>diameter of chamer</t>
  </si>
  <si>
    <t>area of chamer</t>
  </si>
  <si>
    <t>area of chamer for needed fuel to air ratio</t>
  </si>
  <si>
    <t>diameter of chamer for needed fuel to air ratio</t>
  </si>
  <si>
    <t>flame holders angle</t>
  </si>
  <si>
    <t>[deg]</t>
  </si>
  <si>
    <t>flame holder length</t>
  </si>
  <si>
    <t>flame holder width</t>
  </si>
  <si>
    <t>Flame holder 1 diameter</t>
  </si>
  <si>
    <t>Flame holder 2 diameter</t>
  </si>
  <si>
    <t>Flame holder 3 diameter</t>
  </si>
  <si>
    <t>area of 1st flame holder</t>
  </si>
  <si>
    <t>area of 2nd flame holder</t>
  </si>
  <si>
    <t>area of 3rd flame holder</t>
  </si>
  <si>
    <t>area of radial elements</t>
  </si>
  <si>
    <t>area of flame holder</t>
  </si>
  <si>
    <t>coverage ratio for needed fuel to air ratio</t>
  </si>
  <si>
    <t>coverage ratio for chamber area</t>
  </si>
  <si>
    <t>number of radial elemnts inner</t>
  </si>
  <si>
    <t>number of radial elemnts outer</t>
  </si>
  <si>
    <t>Time [s]</t>
  </si>
  <si>
    <t>Thrust [kN]</t>
  </si>
  <si>
    <t>PRD-80</t>
  </si>
  <si>
    <t>Total impuls [kNs]</t>
  </si>
  <si>
    <t>Sum</t>
  </si>
  <si>
    <t>PRD-240</t>
  </si>
  <si>
    <t>Mach number</t>
  </si>
  <si>
    <t>air pressure</t>
  </si>
  <si>
    <t>air temperature</t>
  </si>
  <si>
    <t>Drag force</t>
  </si>
  <si>
    <t>Normalized Drag force</t>
  </si>
  <si>
    <t xml:space="preserve"> [-]</t>
  </si>
  <si>
    <t xml:space="preserve"> [kg/m^3]</t>
  </si>
  <si>
    <t>[deg C]</t>
  </si>
  <si>
    <t>[N]</t>
  </si>
  <si>
    <t>[N*m^3/kg]</t>
  </si>
  <si>
    <t>booster isp [s]</t>
  </si>
  <si>
    <t>initial mass [kg]</t>
  </si>
  <si>
    <t>g [m/s^2]</t>
  </si>
  <si>
    <t>mass of rockets [kg]</t>
  </si>
  <si>
    <t>altitude [m]</t>
  </si>
  <si>
    <t>air density [kg/m^3]</t>
  </si>
  <si>
    <t>air temperature [K]</t>
  </si>
  <si>
    <t>speed of sound [m/s]</t>
  </si>
  <si>
    <t>velocity [m/s]</t>
  </si>
  <si>
    <t>mach number [-]</t>
  </si>
  <si>
    <t>drag force [N]</t>
  </si>
  <si>
    <t>Acceleration [m/s^2]</t>
  </si>
  <si>
    <t>G [-]</t>
  </si>
  <si>
    <t>cp</t>
  </si>
  <si>
    <t>[kJ/(kg*K)</t>
  </si>
  <si>
    <t>dT</t>
  </si>
  <si>
    <t>[K]</t>
  </si>
  <si>
    <t>m_f</t>
  </si>
  <si>
    <t>secific heat capacity of jet A1</t>
  </si>
  <si>
    <t>change of temperature of fuel</t>
  </si>
  <si>
    <t>mass flow rate of fuel</t>
  </si>
  <si>
    <t>required min power</t>
  </si>
  <si>
    <t>[kW]</t>
  </si>
  <si>
    <t>Zapas Airvuisa Snowflake</t>
  </si>
  <si>
    <t>SupAir Shine</t>
  </si>
  <si>
    <t>Liczba brytów</t>
  </si>
  <si>
    <t>air density[kg/m^3]</t>
  </si>
  <si>
    <t>Max weight  [kg]</t>
  </si>
  <si>
    <t>Parachute weight [g]</t>
  </si>
  <si>
    <t>Area after deploymnt [m^2]</t>
  </si>
  <si>
    <t>Descent speed (max weight) [m/s]</t>
  </si>
  <si>
    <t>Drag coefficient  [-]</t>
  </si>
  <si>
    <t>Volume [l]</t>
  </si>
  <si>
    <t>Design point</t>
  </si>
  <si>
    <t>For square parachute side length [m]</t>
  </si>
  <si>
    <t>For round parachute diameter [m]</t>
  </si>
  <si>
    <t>parachute canopy weight according to material density [g]</t>
  </si>
  <si>
    <t>Parachute material density [g/m^2]</t>
  </si>
  <si>
    <t>propellant mass [kg]</t>
  </si>
  <si>
    <t>250mm</t>
  </si>
  <si>
    <t>Area</t>
  </si>
  <si>
    <t>isp [s]</t>
  </si>
  <si>
    <t>moment on interstage [Nm]</t>
  </si>
  <si>
    <t>F [N]</t>
  </si>
  <si>
    <t>Rocket radius d [m]</t>
  </si>
  <si>
    <t>angular deviation between stages[deg]</t>
  </si>
  <si>
    <t>[rad]</t>
  </si>
  <si>
    <t>location of cg from rocket nozzle [m]</t>
  </si>
  <si>
    <t>x [m]</t>
  </si>
  <si>
    <t>arm length from hinge to bracket a1 [m]</t>
  </si>
  <si>
    <t>arm length from piston to center a2 [m]</t>
  </si>
  <si>
    <t>e [-]</t>
  </si>
  <si>
    <t>P [N]</t>
  </si>
  <si>
    <t>P*1.5 [N]</t>
  </si>
  <si>
    <t>launch angle [deg]</t>
  </si>
  <si>
    <t>distance [m]</t>
  </si>
  <si>
    <t>haw far from launch pad [m]</t>
  </si>
  <si>
    <t>Free fight</t>
  </si>
  <si>
    <t>Vertical speed [m/s]</t>
  </si>
  <si>
    <t>horizontal speed [m/s[</t>
  </si>
  <si>
    <t>angle [deg]</t>
  </si>
  <si>
    <t>Vertical acceleration [m/s]</t>
  </si>
  <si>
    <t>horizontal acceleration [m/s[</t>
  </si>
  <si>
    <t>distance in x directiion [m]</t>
  </si>
  <si>
    <t>ejection force [N]</t>
  </si>
  <si>
    <t>Drag force [N]</t>
  </si>
  <si>
    <t>cone Cd</t>
  </si>
  <si>
    <t>Cone acceleration [-]</t>
  </si>
  <si>
    <t>spring K [N/m]</t>
  </si>
  <si>
    <t>spring max deflection [m]</t>
  </si>
  <si>
    <t>Number of springs</t>
  </si>
  <si>
    <t>cone reference area [m^2]</t>
  </si>
  <si>
    <t>Cone mass [kg]</t>
  </si>
  <si>
    <t>Cone velocity relative to rocket [m/s]</t>
  </si>
  <si>
    <t>air speed [m/s]</t>
  </si>
  <si>
    <t>max distance [m]</t>
  </si>
  <si>
    <t>barbarian</t>
  </si>
  <si>
    <t>metric</t>
  </si>
  <si>
    <t>Shear Modulus [GPa][psi]</t>
  </si>
  <si>
    <t>Modulus of Elasticity (E) and Rigidity(Shear) (G) (E/G)</t>
  </si>
  <si>
    <t>Temp C</t>
  </si>
  <si>
    <t>19.9/8.0</t>
  </si>
  <si>
    <t>19.9/7.9</t>
  </si>
  <si>
    <t>20.3/7.9</t>
  </si>
  <si>
    <t>19.6/7.8</t>
  </si>
  <si>
    <t>19.8/7.7</t>
  </si>
  <si>
    <t>19.1/7.6</t>
  </si>
  <si>
    <t>19.3/7.5</t>
  </si>
  <si>
    <t>18.7/7.4</t>
  </si>
  <si>
    <t>18.9/7.2</t>
  </si>
  <si>
    <t>18.8/7.2</t>
  </si>
  <si>
    <t>18.3/7.2</t>
  </si>
  <si>
    <t>18.5/7.0</t>
  </si>
  <si>
    <t>18.4/7.0</t>
  </si>
  <si>
    <t>18.0/7.0</t>
  </si>
  <si>
    <t>18.0/6.8</t>
  </si>
  <si>
    <t>17.9/6.8</t>
  </si>
  <si>
    <t>17.4/6.8</t>
  </si>
  <si>
    <t>17.5/6.6</t>
  </si>
  <si>
    <t>16.9/6.7</t>
  </si>
  <si>
    <t>16.7/6.4</t>
  </si>
  <si>
    <t>17.0/6.4</t>
  </si>
  <si>
    <t>16.3/6.5</t>
  </si>
  <si>
    <t>16.5/6.2</t>
  </si>
  <si>
    <t>16.6/6.2</t>
  </si>
  <si>
    <t>15.8/6.3</t>
  </si>
  <si>
    <t>16.0/6.0</t>
  </si>
  <si>
    <t>16.2/6.0</t>
  </si>
  <si>
    <t>15.3/6.0</t>
  </si>
  <si>
    <t>15.6/5.8</t>
  </si>
  <si>
    <t>15.8/5.8</t>
  </si>
  <si>
    <t>14.8/5.8</t>
  </si>
  <si>
    <t>15.1/5.7</t>
  </si>
  <si>
    <t>15.3/5.6</t>
  </si>
  <si>
    <t>14.3/5.6</t>
  </si>
  <si>
    <t>14.6/5.6</t>
  </si>
  <si>
    <t>14.9/5.3</t>
  </si>
  <si>
    <t>13.6/5.4</t>
  </si>
  <si>
    <t>14.0/5.4</t>
  </si>
  <si>
    <t>14.4/5.0</t>
  </si>
  <si>
    <t>12.7/5.2</t>
  </si>
  <si>
    <t>13.4/5.3</t>
  </si>
  <si>
    <t>13.4/4.9</t>
  </si>
  <si>
    <t>–</t>
  </si>
  <si>
    <t>13.5/4.6</t>
  </si>
  <si>
    <r>
      <t>Units are kgf/mm</t>
    </r>
    <r>
      <rPr>
        <vertAlign val="superscript"/>
        <sz val="9"/>
        <color rgb="FF000000"/>
        <rFont val="Arial"/>
        <family val="2"/>
        <charset val="238"/>
      </rPr>
      <t>2</t>
    </r>
    <r>
      <rPr>
        <sz val="9"/>
        <color rgb="FF000000"/>
        <rFont val="Arial"/>
        <family val="2"/>
        <charset val="238"/>
      </rPr>
      <t> x 10</t>
    </r>
    <r>
      <rPr>
        <vertAlign val="superscript"/>
        <sz val="9"/>
        <color rgb="FF000000"/>
        <rFont val="Arial"/>
        <family val="2"/>
        <charset val="238"/>
      </rPr>
      <t>3</t>
    </r>
    <r>
      <rPr>
        <sz val="9"/>
        <color rgb="FF000000"/>
        <rFont val="Arial"/>
        <family val="2"/>
        <charset val="238"/>
      </rPr>
      <t>, (multiply by 9.807 to convert to N/mm</t>
    </r>
    <r>
      <rPr>
        <vertAlign val="superscript"/>
        <sz val="9"/>
        <color rgb="FF000000"/>
        <rFont val="Arial"/>
        <family val="2"/>
        <charset val="238"/>
      </rPr>
      <t>2</t>
    </r>
    <r>
      <rPr>
        <sz val="9"/>
        <color rgb="FF000000"/>
        <rFont val="Arial"/>
        <family val="2"/>
        <charset val="238"/>
      </rPr>
      <t>)</t>
    </r>
  </si>
  <si>
    <t>Aspect ratio [-]</t>
  </si>
  <si>
    <t>AR</t>
  </si>
  <si>
    <t>Sea level pressure [Pa][psi]</t>
  </si>
  <si>
    <t>p0</t>
  </si>
  <si>
    <t>Air pressure [Pa][psi]</t>
  </si>
  <si>
    <t>taper ratio (ratio of tip chord to root chord)</t>
  </si>
  <si>
    <t>λ</t>
  </si>
  <si>
    <t>Thickness [m][in]</t>
  </si>
  <si>
    <t>t</t>
  </si>
  <si>
    <t>Root Chord [m][in]</t>
  </si>
  <si>
    <t>cr</t>
  </si>
  <si>
    <t>Tip Chord [m][in]</t>
  </si>
  <si>
    <t>ct</t>
  </si>
  <si>
    <t>Semi-Span [m][in]</t>
  </si>
  <si>
    <t>b</t>
  </si>
  <si>
    <t>Altitude [m]</t>
  </si>
  <si>
    <t>Flutter Mach number</t>
  </si>
  <si>
    <t>S</t>
  </si>
  <si>
    <t>Fin area [m^2] [in^2]</t>
  </si>
  <si>
    <t>NASA Flutter Mach number</t>
  </si>
  <si>
    <t>total number of holes</t>
  </si>
  <si>
    <t>time</t>
  </si>
  <si>
    <t>distance from pad</t>
  </si>
  <si>
    <t>fps [kl/s]</t>
  </si>
  <si>
    <t>Frame [-]</t>
  </si>
  <si>
    <t>Distance [m]</t>
  </si>
  <si>
    <t>Lp</t>
  </si>
  <si>
    <t>Velocity [m/s]</t>
  </si>
  <si>
    <t>CD [-]</t>
  </si>
  <si>
    <t>Area [m^2]</t>
  </si>
  <si>
    <t>Diameter [m]</t>
  </si>
  <si>
    <t>Mass [kg]</t>
  </si>
  <si>
    <t>Air density [kg/m^3]</t>
  </si>
  <si>
    <t xml:space="preserve">  Descent on main</t>
  </si>
  <si>
    <t xml:space="preserve">  Main parachute unfold</t>
  </si>
  <si>
    <t xml:space="preserve">  Descent on Drogue</t>
  </si>
  <si>
    <t xml:space="preserve">  Drogue parachute ejection</t>
  </si>
  <si>
    <t xml:space="preserve">  Unpowered acsent</t>
  </si>
  <si>
    <t xml:space="preserve">  Separation</t>
  </si>
  <si>
    <t xml:space="preserve">  Boost phase</t>
  </si>
  <si>
    <t xml:space="preserve">  Events</t>
  </si>
  <si>
    <t>a</t>
  </si>
  <si>
    <t>Ramjet powered flight</t>
  </si>
  <si>
    <t>Power cut off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</si>
</sst>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21" x14ac:knownFonts="1">
    <font>
      <sz val="11"/>
      <color theme="1"/>
      <name val="Calibri"/>
      <family val="2"/>
      <charset val="238"/>
      <scheme val="minor"/>
    </font>
    <font>
      <b/>
      <i/>
      <sz val="8.8000000000000007"/>
      <color rgb="FF000000"/>
      <name val="Arial"/>
      <family val="2"/>
      <charset val="238"/>
    </font>
    <font>
      <b/>
      <i/>
      <vertAlign val="superscript"/>
      <sz val="8.8000000000000007"/>
      <color rgb="FF000000"/>
      <name val="Arial"/>
      <family val="2"/>
      <charset val="238"/>
    </font>
    <font>
      <sz val="8.8000000000000007"/>
      <color rgb="FF000000"/>
      <name val="Arial"/>
      <family val="2"/>
      <charset val="238"/>
    </font>
    <font>
      <sz val="8"/>
      <color rgb="FF202122"/>
      <name val="Arial"/>
      <family val="2"/>
      <charset val="238"/>
    </font>
    <font>
      <sz val="11"/>
      <color theme="0"/>
      <name val="Calibri"/>
      <family val="2"/>
      <charset val="238"/>
      <scheme val="minor"/>
    </font>
    <font>
      <sz val="10"/>
      <color theme="1"/>
      <name val="Arial"/>
      <family val="2"/>
      <charset val="238"/>
    </font>
    <font>
      <sz val="8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sz val="11"/>
      <color theme="1"/>
      <name val="Calibri"/>
      <family val="2"/>
      <charset val="238"/>
    </font>
    <font>
      <sz val="11"/>
      <color theme="1"/>
      <name val="Calibri"/>
      <family val="2"/>
      <charset val="238"/>
      <scheme val="minor"/>
    </font>
    <font>
      <sz val="8"/>
      <color rgb="FF030303"/>
      <name val="Roboto"/>
    </font>
    <font>
      <b/>
      <sz val="11"/>
      <color theme="1"/>
      <name val="Calibri"/>
      <family val="2"/>
      <charset val="238"/>
      <scheme val="minor"/>
    </font>
    <font>
      <sz val="9"/>
      <color rgb="FF000000"/>
      <name val="Arial"/>
      <family val="2"/>
      <charset val="238"/>
    </font>
    <font>
      <b/>
      <sz val="9"/>
      <color rgb="FF000000"/>
      <name val="Arial"/>
      <family val="2"/>
      <charset val="238"/>
    </font>
    <font>
      <b/>
      <sz val="8"/>
      <color theme="1"/>
      <name val="Arial"/>
      <family val="2"/>
      <charset val="238"/>
    </font>
    <font>
      <sz val="8"/>
      <color theme="1"/>
      <name val="Arial"/>
      <family val="2"/>
      <charset val="238"/>
    </font>
    <font>
      <vertAlign val="superscript"/>
      <sz val="9"/>
      <color rgb="FF000000"/>
      <name val="Arial"/>
      <family val="2"/>
      <charset val="238"/>
    </font>
    <font>
      <sz val="11"/>
      <color rgb="FF202122"/>
      <name val="Calibri"/>
      <family val="2"/>
      <charset val="238"/>
      <scheme val="minor"/>
    </font>
    <font>
      <sz val="11"/>
      <color theme="1"/>
      <name val="Source Sans Pro"/>
      <family val="2"/>
      <charset val="238"/>
    </font>
    <font>
      <sz val="14"/>
      <color rgb="FF595959"/>
      <name val="Calibri"/>
      <family val="2"/>
      <charset val="238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24">
    <border>
      <left/>
      <right/>
      <top/>
      <bottom/>
      <diagonal/>
    </border>
    <border>
      <left style="medium">
        <color rgb="FFC0C0C0"/>
      </left>
      <right style="medium">
        <color rgb="FFC0C0C0"/>
      </right>
      <top style="medium">
        <color rgb="FFC0C0C0"/>
      </top>
      <bottom style="medium">
        <color rgb="FFC0C0C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0C0C0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0C0C0"/>
      </right>
      <top style="medium">
        <color rgb="FFCCCCCC"/>
      </top>
      <bottom style="medium">
        <color rgb="FFCCCCCC"/>
      </bottom>
      <diagonal/>
    </border>
    <border>
      <left style="medium">
        <color rgb="FFC0C0C0"/>
      </left>
      <right style="medium">
        <color rgb="FFCCCCCC"/>
      </right>
      <top style="medium">
        <color rgb="FFCCCCCC"/>
      </top>
      <bottom style="medium">
        <color rgb="FFC0C0C0"/>
      </bottom>
      <diagonal/>
    </border>
    <border>
      <left/>
      <right/>
      <top/>
      <bottom style="medium">
        <color rgb="FFC0C0C0"/>
      </bottom>
      <diagonal/>
    </border>
    <border>
      <left/>
      <right style="medium">
        <color rgb="FFC0C0C0"/>
      </right>
      <top/>
      <bottom style="medium">
        <color rgb="FFC0C0C0"/>
      </bottom>
      <diagonal/>
    </border>
    <border>
      <left/>
      <right style="medium">
        <color rgb="FFC0C0C0"/>
      </right>
      <top/>
      <bottom/>
      <diagonal/>
    </border>
    <border>
      <left style="medium">
        <color rgb="FFC0C0C0"/>
      </left>
      <right style="medium">
        <color rgb="FFC0C0C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C0C0C0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</borders>
  <cellStyleXfs count="2">
    <xf numFmtId="0" fontId="0" fillId="0" borderId="0"/>
    <xf numFmtId="9" fontId="10" fillId="0" borderId="0" applyFont="0" applyFill="0" applyBorder="0" applyAlignment="0" applyProtection="0"/>
  </cellStyleXfs>
  <cellXfs count="68">
    <xf numFmtId="0" fontId="0" fillId="0" borderId="0" xfId="0"/>
    <xf numFmtId="0" fontId="1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0" fillId="0" borderId="6" xfId="0" applyBorder="1"/>
    <xf numFmtId="0" fontId="0" fillId="0" borderId="7" xfId="0" applyBorder="1"/>
    <xf numFmtId="0" fontId="1" fillId="0" borderId="8" xfId="0" applyFont="1" applyBorder="1" applyAlignment="1">
      <alignment horizontal="center" vertical="center" wrapText="1"/>
    </xf>
    <xf numFmtId="2" fontId="4" fillId="0" borderId="0" xfId="0" applyNumberFormat="1" applyFont="1"/>
    <xf numFmtId="0" fontId="1" fillId="0" borderId="9" xfId="0" applyFont="1" applyBorder="1" applyAlignment="1">
      <alignment horizontal="center" vertical="center" wrapText="1"/>
    </xf>
    <xf numFmtId="0" fontId="0" fillId="3" borderId="0" xfId="0" applyFill="1"/>
    <xf numFmtId="0" fontId="6" fillId="0" borderId="0" xfId="0" applyFont="1"/>
    <xf numFmtId="0" fontId="0" fillId="0" borderId="0" xfId="0" applyAlignment="1">
      <alignment horizontal="center"/>
    </xf>
    <xf numFmtId="0" fontId="0" fillId="0" borderId="10" xfId="0" applyBorder="1" applyAlignment="1">
      <alignment horizontal="center"/>
    </xf>
    <xf numFmtId="0" fontId="5" fillId="0" borderId="0" xfId="0" applyFont="1"/>
    <xf numFmtId="0" fontId="5" fillId="0" borderId="0" xfId="0" applyFont="1" applyAlignment="1">
      <alignment horizontal="center"/>
    </xf>
    <xf numFmtId="0" fontId="0" fillId="4" borderId="0" xfId="0" applyFill="1"/>
    <xf numFmtId="0" fontId="0" fillId="4" borderId="0" xfId="0" applyFill="1" applyAlignment="1">
      <alignment horizontal="center"/>
    </xf>
    <xf numFmtId="0" fontId="0" fillId="4" borderId="11" xfId="0" applyFill="1" applyBorder="1"/>
    <xf numFmtId="0" fontId="0" fillId="4" borderId="11" xfId="0" applyFill="1" applyBorder="1" applyAlignment="1">
      <alignment horizontal="left"/>
    </xf>
    <xf numFmtId="0" fontId="0" fillId="0" borderId="0" xfId="0" applyAlignment="1">
      <alignment horizontal="left"/>
    </xf>
    <xf numFmtId="0" fontId="0" fillId="4" borderId="0" xfId="0" applyFill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/>
    <xf numFmtId="0" fontId="0" fillId="5" borderId="0" xfId="0" applyFill="1" applyAlignment="1">
      <alignment horizontal="left"/>
    </xf>
    <xf numFmtId="49" fontId="0" fillId="5" borderId="0" xfId="0" applyNumberFormat="1" applyFill="1" applyAlignment="1">
      <alignment horizontal="left"/>
    </xf>
    <xf numFmtId="0" fontId="0" fillId="5" borderId="0" xfId="0" applyFill="1"/>
    <xf numFmtId="0" fontId="8" fillId="0" borderId="0" xfId="0" applyFont="1"/>
    <xf numFmtId="0" fontId="9" fillId="0" borderId="0" xfId="0" applyFont="1"/>
    <xf numFmtId="0" fontId="1" fillId="0" borderId="12" xfId="0" applyFont="1" applyBorder="1" applyAlignment="1">
      <alignment horizontal="center" vertical="center" wrapText="1"/>
    </xf>
    <xf numFmtId="2" fontId="0" fillId="0" borderId="0" xfId="0" applyNumberFormat="1"/>
    <xf numFmtId="0" fontId="0" fillId="0" borderId="0" xfId="0" applyAlignment="1">
      <alignment wrapText="1"/>
    </xf>
    <xf numFmtId="9" fontId="0" fillId="0" borderId="0" xfId="1" applyFont="1"/>
    <xf numFmtId="0" fontId="11" fillId="0" borderId="0" xfId="0" applyFont="1"/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12" fillId="0" borderId="0" xfId="0" applyFont="1"/>
    <xf numFmtId="1" fontId="0" fillId="0" borderId="0" xfId="0" applyNumberFormat="1"/>
    <xf numFmtId="2" fontId="0" fillId="3" borderId="0" xfId="0" applyNumberFormat="1" applyFill="1"/>
    <xf numFmtId="164" fontId="0" fillId="0" borderId="0" xfId="0" applyNumberFormat="1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right"/>
    </xf>
    <xf numFmtId="0" fontId="0" fillId="0" borderId="0" xfId="0" applyAlignment="1">
      <alignment horizontal="right" wrapText="1"/>
    </xf>
    <xf numFmtId="0" fontId="15" fillId="0" borderId="21" xfId="0" applyFont="1" applyBorder="1" applyAlignment="1">
      <alignment horizontal="center" vertical="center" wrapText="1"/>
    </xf>
    <xf numFmtId="0" fontId="16" fillId="0" borderId="21" xfId="0" applyFont="1" applyBorder="1" applyAlignment="1">
      <alignment vertical="center" wrapText="1"/>
    </xf>
    <xf numFmtId="0" fontId="18" fillId="0" borderId="0" xfId="0" applyFont="1"/>
    <xf numFmtId="0" fontId="19" fillId="0" borderId="0" xfId="0" applyFont="1"/>
    <xf numFmtId="1" fontId="0" fillId="0" borderId="0" xfId="0" applyNumberFormat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0" fillId="0" borderId="10" xfId="0" applyBorder="1" applyAlignment="1">
      <alignment horizontal="center" vertical="center"/>
    </xf>
    <xf numFmtId="0" fontId="0" fillId="0" borderId="10" xfId="0" applyBorder="1"/>
    <xf numFmtId="0" fontId="0" fillId="6" borderId="10" xfId="0" applyFill="1" applyBorder="1" applyAlignment="1">
      <alignment horizontal="center" vertical="center" wrapText="1"/>
    </xf>
    <xf numFmtId="0" fontId="0" fillId="6" borderId="10" xfId="0" applyFill="1" applyBorder="1"/>
    <xf numFmtId="0" fontId="20" fillId="0" borderId="0" xfId="0" applyFont="1" applyAlignment="1">
      <alignment horizontal="center" vertical="center" readingOrder="1"/>
    </xf>
    <xf numFmtId="0" fontId="0" fillId="4" borderId="0" xfId="0" applyFill="1" applyAlignment="1">
      <alignment horizontal="center"/>
    </xf>
    <xf numFmtId="0" fontId="13" fillId="0" borderId="23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0" fontId="14" fillId="0" borderId="22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</cellXfs>
  <cellStyles count="2">
    <cellStyle name="Normalny" xfId="0" builtinId="0"/>
    <cellStyle name="Procentowy" xfId="1" builtinId="5"/>
  </cellStyles>
  <dxfs count="0"/>
  <tableStyles count="0" defaultTableStyle="TableStyleMedium2" defaultPivotStyle="PivotStyleLight16"/>
  <colors>
    <mruColors>
      <color rgb="FFEFBE0B"/>
      <color rgb="FFFF66FF"/>
      <color rgb="FFFF5757"/>
      <color rgb="FFF19B61"/>
      <color rgb="FFB3CDA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Sheet1!$G$4</c:f>
              <c:strCache>
                <c:ptCount val="1"/>
                <c:pt idx="0">
                  <c:v>mach 2 [m/s]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Sheet1!$G$5:$G$34</c:f>
              <c:numCache>
                <c:formatCode>General</c:formatCode>
                <c:ptCount val="30"/>
                <c:pt idx="0">
                  <c:v>680.6</c:v>
                </c:pt>
                <c:pt idx="1">
                  <c:v>678.6</c:v>
                </c:pt>
                <c:pt idx="2">
                  <c:v>676.8</c:v>
                </c:pt>
                <c:pt idx="3">
                  <c:v>674.8</c:v>
                </c:pt>
                <c:pt idx="4">
                  <c:v>672.8</c:v>
                </c:pt>
                <c:pt idx="5">
                  <c:v>671</c:v>
                </c:pt>
                <c:pt idx="6">
                  <c:v>669</c:v>
                </c:pt>
                <c:pt idx="7">
                  <c:v>667</c:v>
                </c:pt>
                <c:pt idx="8">
                  <c:v>665</c:v>
                </c:pt>
                <c:pt idx="9">
                  <c:v>661.2</c:v>
                </c:pt>
                <c:pt idx="10">
                  <c:v>657.2</c:v>
                </c:pt>
                <c:pt idx="11">
                  <c:v>653.20000000000005</c:v>
                </c:pt>
                <c:pt idx="12">
                  <c:v>649.20000000000005</c:v>
                </c:pt>
                <c:pt idx="13">
                  <c:v>645.20000000000005</c:v>
                </c:pt>
                <c:pt idx="14">
                  <c:v>641</c:v>
                </c:pt>
                <c:pt idx="15">
                  <c:v>637</c:v>
                </c:pt>
                <c:pt idx="16">
                  <c:v>633</c:v>
                </c:pt>
                <c:pt idx="17">
                  <c:v>628.79999999999995</c:v>
                </c:pt>
                <c:pt idx="18">
                  <c:v>624.6</c:v>
                </c:pt>
                <c:pt idx="19">
                  <c:v>620.4</c:v>
                </c:pt>
                <c:pt idx="20">
                  <c:v>616.20000000000005</c:v>
                </c:pt>
                <c:pt idx="21">
                  <c:v>611.79999999999995</c:v>
                </c:pt>
                <c:pt idx="22">
                  <c:v>607.6</c:v>
                </c:pt>
                <c:pt idx="23">
                  <c:v>603.4</c:v>
                </c:pt>
                <c:pt idx="24">
                  <c:v>599</c:v>
                </c:pt>
                <c:pt idx="25">
                  <c:v>590.4</c:v>
                </c:pt>
                <c:pt idx="26">
                  <c:v>590.20000000000005</c:v>
                </c:pt>
                <c:pt idx="27">
                  <c:v>590.20000000000005</c:v>
                </c:pt>
                <c:pt idx="28">
                  <c:v>590.20000000000005</c:v>
                </c:pt>
                <c:pt idx="29">
                  <c:v>590.20000000000005</c:v>
                </c:pt>
              </c:numCache>
            </c:numRef>
          </c:xVal>
          <c:yVal>
            <c:numRef>
              <c:f>Sheet1!$C$5:$C$34</c:f>
              <c:numCache>
                <c:formatCode>General</c:formatCode>
                <c:ptCount val="30"/>
                <c:pt idx="0">
                  <c:v>0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1250</c:v>
                </c:pt>
                <c:pt idx="6">
                  <c:v>1500</c:v>
                </c:pt>
                <c:pt idx="7">
                  <c:v>1750</c:v>
                </c:pt>
                <c:pt idx="8">
                  <c:v>2000</c:v>
                </c:pt>
                <c:pt idx="9">
                  <c:v>2500</c:v>
                </c:pt>
                <c:pt idx="10">
                  <c:v>3000</c:v>
                </c:pt>
                <c:pt idx="11">
                  <c:v>3500</c:v>
                </c:pt>
                <c:pt idx="12">
                  <c:v>4000</c:v>
                </c:pt>
                <c:pt idx="13">
                  <c:v>4500</c:v>
                </c:pt>
                <c:pt idx="14">
                  <c:v>5000</c:v>
                </c:pt>
                <c:pt idx="15">
                  <c:v>5500</c:v>
                </c:pt>
                <c:pt idx="16">
                  <c:v>6000</c:v>
                </c:pt>
                <c:pt idx="17">
                  <c:v>6500</c:v>
                </c:pt>
                <c:pt idx="18">
                  <c:v>7000</c:v>
                </c:pt>
                <c:pt idx="19">
                  <c:v>7500</c:v>
                </c:pt>
                <c:pt idx="20">
                  <c:v>8000</c:v>
                </c:pt>
                <c:pt idx="21">
                  <c:v>8500</c:v>
                </c:pt>
                <c:pt idx="22">
                  <c:v>9000</c:v>
                </c:pt>
                <c:pt idx="23">
                  <c:v>9500</c:v>
                </c:pt>
                <c:pt idx="24">
                  <c:v>10000</c:v>
                </c:pt>
                <c:pt idx="25">
                  <c:v>11000</c:v>
                </c:pt>
                <c:pt idx="26">
                  <c:v>12000</c:v>
                </c:pt>
                <c:pt idx="27">
                  <c:v>13000</c:v>
                </c:pt>
                <c:pt idx="28">
                  <c:v>14000</c:v>
                </c:pt>
                <c:pt idx="29">
                  <c:v>15000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FD5-492D-B9D9-C598E6B78F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7601040"/>
        <c:axId val="417597296"/>
      </c:scatterChart>
      <c:valAx>
        <c:axId val="417601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Sheet1!$G$4</c:f>
              <c:strCache>
                <c:ptCount val="1"/>
                <c:pt idx="0">
                  <c:v>mach 2 [m/s]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17597296"/>
        <c:crosses val="autoZero"/>
        <c:crossBetween val="midCat"/>
      </c:valAx>
      <c:valAx>
        <c:axId val="417597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Sheet1!$C$4</c:f>
              <c:strCache>
                <c:ptCount val="1"/>
                <c:pt idx="0">
                  <c:v>altitude (metre)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17601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Sheet1!$G$4</c:f>
              <c:strCache>
                <c:ptCount val="1"/>
                <c:pt idx="0">
                  <c:v>mach 2 [m/s]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Sheet1!$H$13:$H$34</c:f>
              <c:numCache>
                <c:formatCode>General</c:formatCode>
                <c:ptCount val="22"/>
                <c:pt idx="0">
                  <c:v>0</c:v>
                </c:pt>
                <c:pt idx="1">
                  <c:v>0.75403408234052172</c:v>
                </c:pt>
                <c:pt idx="2">
                  <c:v>1.5125292279715896</c:v>
                </c:pt>
                <c:pt idx="3">
                  <c:v>2.2756549910973529</c:v>
                </c:pt>
                <c:pt idx="4">
                  <c:v>3.0434682589106208</c:v>
                </c:pt>
                <c:pt idx="5">
                  <c:v>3.81602697337292</c:v>
                </c:pt>
                <c:pt idx="6">
                  <c:v>4.5935110349496577</c:v>
                </c:pt>
                <c:pt idx="7">
                  <c:v>5.3759836484081864</c:v>
                </c:pt>
                <c:pt idx="8">
                  <c:v>6.1633852232113364</c:v>
                </c:pt>
                <c:pt idx="9">
                  <c:v>6.9559038473990045</c:v>
                </c:pt>
                <c:pt idx="10">
                  <c:v>7.7537337500637564</c:v>
                </c:pt>
                <c:pt idx="11">
                  <c:v>8.5569466014693791</c:v>
                </c:pt>
                <c:pt idx="12">
                  <c:v>9.365615532409052</c:v>
                </c:pt>
                <c:pt idx="13">
                  <c:v>10.179947779966055</c:v>
                </c:pt>
                <c:pt idx="14">
                  <c:v>11.000023226907173</c:v>
                </c:pt>
                <c:pt idx="15">
                  <c:v>11.82578705845135</c:v>
                </c:pt>
                <c:pt idx="16">
                  <c:v>12.657457051797991</c:v>
                </c:pt>
                <c:pt idx="17">
                  <c:v>14.338977145963115</c:v>
                </c:pt>
                <c:pt idx="18">
                  <c:v>16.033031016876212</c:v>
                </c:pt>
                <c:pt idx="19">
                  <c:v>17.727371918265572</c:v>
                </c:pt>
                <c:pt idx="20">
                  <c:v>19.421712819654932</c:v>
                </c:pt>
                <c:pt idx="21">
                  <c:v>21.116053721044292</c:v>
                </c:pt>
              </c:numCache>
            </c:numRef>
          </c:xVal>
          <c:yVal>
            <c:numRef>
              <c:f>Sheet1!$G$13:$G$34</c:f>
              <c:numCache>
                <c:formatCode>General</c:formatCode>
                <c:ptCount val="22"/>
                <c:pt idx="0">
                  <c:v>665</c:v>
                </c:pt>
                <c:pt idx="1">
                  <c:v>661.2</c:v>
                </c:pt>
                <c:pt idx="2">
                  <c:v>657.2</c:v>
                </c:pt>
                <c:pt idx="3">
                  <c:v>653.20000000000005</c:v>
                </c:pt>
                <c:pt idx="4">
                  <c:v>649.20000000000005</c:v>
                </c:pt>
                <c:pt idx="5">
                  <c:v>645.20000000000005</c:v>
                </c:pt>
                <c:pt idx="6">
                  <c:v>641</c:v>
                </c:pt>
                <c:pt idx="7">
                  <c:v>637</c:v>
                </c:pt>
                <c:pt idx="8">
                  <c:v>633</c:v>
                </c:pt>
                <c:pt idx="9">
                  <c:v>628.79999999999995</c:v>
                </c:pt>
                <c:pt idx="10">
                  <c:v>624.6</c:v>
                </c:pt>
                <c:pt idx="11">
                  <c:v>620.4</c:v>
                </c:pt>
                <c:pt idx="12">
                  <c:v>616.20000000000005</c:v>
                </c:pt>
                <c:pt idx="13">
                  <c:v>611.79999999999995</c:v>
                </c:pt>
                <c:pt idx="14">
                  <c:v>607.6</c:v>
                </c:pt>
                <c:pt idx="15">
                  <c:v>603.4</c:v>
                </c:pt>
                <c:pt idx="16">
                  <c:v>599</c:v>
                </c:pt>
                <c:pt idx="17">
                  <c:v>590.4</c:v>
                </c:pt>
                <c:pt idx="18">
                  <c:v>590.20000000000005</c:v>
                </c:pt>
                <c:pt idx="19">
                  <c:v>590.20000000000005</c:v>
                </c:pt>
                <c:pt idx="20">
                  <c:v>590.20000000000005</c:v>
                </c:pt>
                <c:pt idx="21">
                  <c:v>590.20000000000005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F4E-4D98-B6B6-E59D553164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8972224"/>
        <c:axId val="419335888"/>
      </c:scatterChart>
      <c:valAx>
        <c:axId val="418972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Sheet1!$H$4</c:f>
              <c:strCache>
                <c:ptCount val="1"/>
                <c:pt idx="0">
                  <c:v>time [s]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19335888"/>
        <c:crosses val="autoZero"/>
        <c:crossBetween val="midCat"/>
      </c:valAx>
      <c:valAx>
        <c:axId val="419335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Sheet1!$G$4</c:f>
              <c:strCache>
                <c:ptCount val="1"/>
                <c:pt idx="0">
                  <c:v>mach 2 [m/s]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189722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'fin flutter'!$H$34</c:f>
          <c:strCache>
            <c:ptCount val="1"/>
            <c:pt idx="0">
              <c:v>Flutter Mach number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'fin flutter'!$H$34</c:f>
              <c:strCache>
                <c:ptCount val="1"/>
                <c:pt idx="0">
                  <c:v>Flutter Mach number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'fin flutter'!$J$31:$V$31</c:f>
              <c:numCache>
                <c:formatCode>General</c:formatCode>
                <c:ptCount val="13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11000</c:v>
                </c:pt>
                <c:pt idx="12">
                  <c:v>12000</c:v>
                </c:pt>
              </c:numCache>
            </c:numRef>
          </c:xVal>
          <c:yVal>
            <c:numRef>
              <c:f>'fin flutter'!$J$34:$V$34</c:f>
              <c:numCache>
                <c:formatCode>General</c:formatCode>
                <c:ptCount val="13"/>
                <c:pt idx="0">
                  <c:v>3.3812271208909603</c:v>
                </c:pt>
                <c:pt idx="1">
                  <c:v>3.5903198872461353</c:v>
                </c:pt>
                <c:pt idx="2">
                  <c:v>3.8176916744600082</c:v>
                </c:pt>
                <c:pt idx="3">
                  <c:v>4.0654310571698415</c:v>
                </c:pt>
                <c:pt idx="4">
                  <c:v>4.3359241374455761</c:v>
                </c:pt>
                <c:pt idx="5">
                  <c:v>4.6319057515263893</c:v>
                </c:pt>
                <c:pt idx="6">
                  <c:v>4.9565210886936351</c:v>
                </c:pt>
                <c:pt idx="7">
                  <c:v>5.3134001823184951</c:v>
                </c:pt>
                <c:pt idx="8">
                  <c:v>5.7067483999015129</c:v>
                </c:pt>
                <c:pt idx="9">
                  <c:v>6.14145693095311</c:v>
                </c:pt>
                <c:pt idx="10">
                  <c:v>6.6232384200299235</c:v>
                </c:pt>
                <c:pt idx="11">
                  <c:v>7.1587944159511547</c:v>
                </c:pt>
                <c:pt idx="12">
                  <c:v>7.7560233455489946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89C-496D-8CB8-1D6E3B3F3CE6}"/>
            </c:ext>
          </c:extLst>
        </c:ser>
        <c:ser>
          <c:idx val="1"/>
          <c:order val="1"/>
          <c:tx>
            <c:strRef>
              <c:f>'fin flutter'!$H$35</c:f>
              <c:strCache>
                <c:ptCount val="1"/>
                <c:pt idx="0">
                  <c:v>NASA Flutter Mach number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'fin flutter'!$J$31:$V$31</c:f>
              <c:numCache>
                <c:formatCode>General</c:formatCode>
                <c:ptCount val="13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11000</c:v>
                </c:pt>
                <c:pt idx="12">
                  <c:v>12000</c:v>
                </c:pt>
              </c:numCache>
            </c:numRef>
          </c:xVal>
          <c:yVal>
            <c:numRef>
              <c:f>'fin flutter'!$J$35:$V$35</c:f>
              <c:numCache>
                <c:formatCode>General</c:formatCode>
                <c:ptCount val="13"/>
                <c:pt idx="0">
                  <c:v>2.3907963658169735</c:v>
                </c:pt>
                <c:pt idx="1">
                  <c:v>2.5386415735026513</c:v>
                </c:pt>
                <c:pt idx="2">
                  <c:v>2.6994115020299598</c:v>
                </c:pt>
                <c:pt idx="3">
                  <c:v>2.8745829396991156</c:v>
                </c:pt>
                <c:pt idx="4">
                  <c:v>3.0658430503572425</c:v>
                </c:pt>
                <c:pt idx="5">
                  <c:v>3.2751255806318094</c:v>
                </c:pt>
                <c:pt idx="6">
                  <c:v>3.5046544293722048</c:v>
                </c:pt>
                <c:pt idx="7">
                  <c:v>3.7569963187421043</c:v>
                </c:pt>
                <c:pt idx="8">
                  <c:v>4.0351247778709496</c:v>
                </c:pt>
                <c:pt idx="9">
                  <c:v>4.3424982665687262</c:v>
                </c:pt>
                <c:pt idx="10">
                  <c:v>4.6831560786648341</c:v>
                </c:pt>
                <c:pt idx="11">
                  <c:v>5.0618367419154522</c:v>
                </c:pt>
                <c:pt idx="12">
                  <c:v>5.4841250719780099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89C-496D-8CB8-1D6E3B3F3C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1961567"/>
        <c:axId val="631978431"/>
      </c:scatterChart>
      <c:valAx>
        <c:axId val="9019615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'fin flutter'!$H$31</c:f>
              <c:strCache>
                <c:ptCount val="1"/>
                <c:pt idx="0">
                  <c:v>Altitude [m]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631978431"/>
        <c:crosses val="autoZero"/>
        <c:crossBetween val="midCat"/>
      </c:valAx>
      <c:valAx>
        <c:axId val="6319784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'fin flutter'!$H$34</c:f>
              <c:strCache>
                <c:ptCount val="1"/>
                <c:pt idx="0">
                  <c:v>Flutter Mach number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90196156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'PRD-80'!$C$1</c:f>
              <c:strCache>
                <c:ptCount val="1"/>
                <c:pt idx="0">
                  <c:v>PRD-80</c:v>
                </c:pt>
              </c:strCache>
            </c:strRef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'PRD-80'!$B$3:$B$34</c:f>
              <c:numCache>
                <c:formatCode>General</c:formatCode>
                <c:ptCount val="32"/>
                <c:pt idx="0">
                  <c:v>-0.44400000000000001</c:v>
                </c:pt>
                <c:pt idx="1">
                  <c:v>-0.25800000000000001</c:v>
                </c:pt>
                <c:pt idx="2">
                  <c:v>1.2E-2</c:v>
                </c:pt>
                <c:pt idx="3">
                  <c:v>2.5000000000000001E-2</c:v>
                </c:pt>
                <c:pt idx="4">
                  <c:v>3.9E-2</c:v>
                </c:pt>
                <c:pt idx="5">
                  <c:v>5.1999999999999998E-2</c:v>
                </c:pt>
                <c:pt idx="6">
                  <c:v>6.6000000000000003E-2</c:v>
                </c:pt>
                <c:pt idx="7">
                  <c:v>9.7000000000000003E-2</c:v>
                </c:pt>
                <c:pt idx="8">
                  <c:v>0.14599999999999999</c:v>
                </c:pt>
                <c:pt idx="9">
                  <c:v>0.26300000000000001</c:v>
                </c:pt>
                <c:pt idx="10">
                  <c:v>0.34799999999999998</c:v>
                </c:pt>
                <c:pt idx="11">
                  <c:v>0.496</c:v>
                </c:pt>
                <c:pt idx="12">
                  <c:v>0.65400000000000003</c:v>
                </c:pt>
                <c:pt idx="13">
                  <c:v>0.82</c:v>
                </c:pt>
                <c:pt idx="14">
                  <c:v>0.999</c:v>
                </c:pt>
                <c:pt idx="15">
                  <c:v>1.206</c:v>
                </c:pt>
                <c:pt idx="16">
                  <c:v>1.4610000000000001</c:v>
                </c:pt>
                <c:pt idx="17">
                  <c:v>1.7529999999999999</c:v>
                </c:pt>
                <c:pt idx="18">
                  <c:v>1.9730000000000001</c:v>
                </c:pt>
                <c:pt idx="19">
                  <c:v>2.121</c:v>
                </c:pt>
                <c:pt idx="20">
                  <c:v>2.2469999999999999</c:v>
                </c:pt>
                <c:pt idx="21">
                  <c:v>2.31</c:v>
                </c:pt>
                <c:pt idx="22">
                  <c:v>2.4220000000000002</c:v>
                </c:pt>
                <c:pt idx="23">
                  <c:v>2.5249999999999999</c:v>
                </c:pt>
                <c:pt idx="24">
                  <c:v>2.7320000000000002</c:v>
                </c:pt>
                <c:pt idx="25">
                  <c:v>2.9249999999999998</c:v>
                </c:pt>
                <c:pt idx="26">
                  <c:v>3.0910000000000002</c:v>
                </c:pt>
                <c:pt idx="27">
                  <c:v>3.3239999999999998</c:v>
                </c:pt>
                <c:pt idx="28">
                  <c:v>3.49</c:v>
                </c:pt>
                <c:pt idx="29">
                  <c:v>4.0060000000000002</c:v>
                </c:pt>
                <c:pt idx="30">
                  <c:v>4.2439999999999998</c:v>
                </c:pt>
                <c:pt idx="31">
                  <c:v>4.4480000000000004</c:v>
                </c:pt>
              </c:numCache>
            </c:numRef>
          </c:xVal>
          <c:yVal>
            <c:numRef>
              <c:f>'PRD-80'!$C$3:$C$34</c:f>
              <c:numCache>
                <c:formatCode>General</c:formatCode>
                <c:ptCount val="32"/>
                <c:pt idx="0">
                  <c:v>4.2000000000000003E-2</c:v>
                </c:pt>
                <c:pt idx="1">
                  <c:v>4.2000000000000003E-2</c:v>
                </c:pt>
                <c:pt idx="2">
                  <c:v>4.2000000000000003E-2</c:v>
                </c:pt>
                <c:pt idx="3">
                  <c:v>1.7370000000000001</c:v>
                </c:pt>
                <c:pt idx="4">
                  <c:v>5.1660000000000004</c:v>
                </c:pt>
                <c:pt idx="5">
                  <c:v>14.375</c:v>
                </c:pt>
                <c:pt idx="6">
                  <c:v>15.685</c:v>
                </c:pt>
                <c:pt idx="7">
                  <c:v>16.494</c:v>
                </c:pt>
                <c:pt idx="8">
                  <c:v>16.763999999999999</c:v>
                </c:pt>
                <c:pt idx="9">
                  <c:v>16.494</c:v>
                </c:pt>
                <c:pt idx="10">
                  <c:v>16.07</c:v>
                </c:pt>
                <c:pt idx="11">
                  <c:v>15.377000000000001</c:v>
                </c:pt>
                <c:pt idx="12">
                  <c:v>14.798999999999999</c:v>
                </c:pt>
                <c:pt idx="13">
                  <c:v>14.567</c:v>
                </c:pt>
                <c:pt idx="14">
                  <c:v>14.567</c:v>
                </c:pt>
                <c:pt idx="15">
                  <c:v>14.798999999999999</c:v>
                </c:pt>
                <c:pt idx="16">
                  <c:v>15.145</c:v>
                </c:pt>
                <c:pt idx="17">
                  <c:v>15.569000000000001</c:v>
                </c:pt>
                <c:pt idx="18">
                  <c:v>15.839</c:v>
                </c:pt>
                <c:pt idx="19">
                  <c:v>15.068</c:v>
                </c:pt>
                <c:pt idx="20">
                  <c:v>12.68</c:v>
                </c:pt>
                <c:pt idx="21">
                  <c:v>11.061</c:v>
                </c:pt>
                <c:pt idx="22">
                  <c:v>8.0950000000000006</c:v>
                </c:pt>
                <c:pt idx="23">
                  <c:v>5.7060000000000004</c:v>
                </c:pt>
                <c:pt idx="24">
                  <c:v>2.7389999999999999</c:v>
                </c:pt>
                <c:pt idx="25">
                  <c:v>0.96699999999999997</c:v>
                </c:pt>
                <c:pt idx="26">
                  <c:v>-0.112</c:v>
                </c:pt>
                <c:pt idx="27">
                  <c:v>-0.112</c:v>
                </c:pt>
                <c:pt idx="28">
                  <c:v>-0.112</c:v>
                </c:pt>
                <c:pt idx="29">
                  <c:v>4.0000000000000001E-3</c:v>
                </c:pt>
                <c:pt idx="30">
                  <c:v>4.0000000000000001E-3</c:v>
                </c:pt>
                <c:pt idx="31">
                  <c:v>4.0000000000000001E-3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84D-4E93-B04F-6531A12A72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3686976"/>
        <c:axId val="1523689472"/>
      </c:scatterChart>
      <c:valAx>
        <c:axId val="1523686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'PRD-80'!$B$2</c:f>
              <c:strCache>
                <c:ptCount val="1"/>
                <c:pt idx="0">
                  <c:v>Time [s]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523689472"/>
        <c:crosses val="autoZero"/>
        <c:crossBetween val="midCat"/>
      </c:valAx>
      <c:valAx>
        <c:axId val="1523689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'PRD-80'!$C$2</c:f>
              <c:strCache>
                <c:ptCount val="1"/>
                <c:pt idx="0">
                  <c:v>Thrust [kN]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523686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'PRD-240'!$C$1</c:f>
              <c:strCache>
                <c:ptCount val="1"/>
                <c:pt idx="0">
                  <c:v>PRD-240</c:v>
                </c:pt>
              </c:strCache>
            </c:strRef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'PRD-240'!$B$3:$B$34</c:f>
              <c:numCache>
                <c:formatCode>General</c:formatCode>
                <c:ptCount val="32"/>
                <c:pt idx="0">
                  <c:v>-0.43359999999999999</c:v>
                </c:pt>
                <c:pt idx="1">
                  <c:v>-0.1822</c:v>
                </c:pt>
                <c:pt idx="2">
                  <c:v>8.3999999999999995E-3</c:v>
                </c:pt>
                <c:pt idx="3">
                  <c:v>0.02</c:v>
                </c:pt>
                <c:pt idx="4">
                  <c:v>3.1600000000000003E-2</c:v>
                </c:pt>
                <c:pt idx="5">
                  <c:v>7.1999999999999995E-2</c:v>
                </c:pt>
                <c:pt idx="6">
                  <c:v>0.1067</c:v>
                </c:pt>
                <c:pt idx="7">
                  <c:v>0.2049</c:v>
                </c:pt>
                <c:pt idx="8">
                  <c:v>0.47639999999999999</c:v>
                </c:pt>
                <c:pt idx="9">
                  <c:v>0.86929999999999996</c:v>
                </c:pt>
                <c:pt idx="10">
                  <c:v>1.2564</c:v>
                </c:pt>
                <c:pt idx="11">
                  <c:v>1.8515999999999999</c:v>
                </c:pt>
                <c:pt idx="12">
                  <c:v>2.5390999999999999</c:v>
                </c:pt>
                <c:pt idx="13">
                  <c:v>2.8683999999999998</c:v>
                </c:pt>
                <c:pt idx="14">
                  <c:v>3.1747000000000001</c:v>
                </c:pt>
                <c:pt idx="15">
                  <c:v>3.3653</c:v>
                </c:pt>
                <c:pt idx="16">
                  <c:v>3.4809000000000001</c:v>
                </c:pt>
                <c:pt idx="17">
                  <c:v>3.5501999999999998</c:v>
                </c:pt>
                <c:pt idx="18">
                  <c:v>3.6253000000000002</c:v>
                </c:pt>
                <c:pt idx="19">
                  <c:v>3.7120000000000002</c:v>
                </c:pt>
                <c:pt idx="20">
                  <c:v>3.7871000000000001</c:v>
                </c:pt>
                <c:pt idx="21">
                  <c:v>3.8853</c:v>
                </c:pt>
                <c:pt idx="22">
                  <c:v>3.9950999999999999</c:v>
                </c:pt>
                <c:pt idx="23">
                  <c:v>4.1048999999999998</c:v>
                </c:pt>
                <c:pt idx="24">
                  <c:v>4.3590999999999998</c:v>
                </c:pt>
                <c:pt idx="25">
                  <c:v>4.6479999999999997</c:v>
                </c:pt>
                <c:pt idx="26">
                  <c:v>4.9831000000000003</c:v>
                </c:pt>
                <c:pt idx="27">
                  <c:v>5.2027000000000001</c:v>
                </c:pt>
                <c:pt idx="28">
                  <c:v>5.3760000000000003</c:v>
                </c:pt>
                <c:pt idx="29">
                  <c:v>5.4683999999999999</c:v>
                </c:pt>
                <c:pt idx="30">
                  <c:v>5.5522</c:v>
                </c:pt>
              </c:numCache>
            </c:numRef>
          </c:xVal>
          <c:yVal>
            <c:numRef>
              <c:f>'PRD-240'!$C$3:$C$34</c:f>
              <c:numCache>
                <c:formatCode>General</c:formatCode>
                <c:ptCount val="32"/>
                <c:pt idx="0">
                  <c:v>3.5999999999999999E-3</c:v>
                </c:pt>
                <c:pt idx="1">
                  <c:v>3.5999999999999999E-3</c:v>
                </c:pt>
                <c:pt idx="2">
                  <c:v>3.5999999999999999E-3</c:v>
                </c:pt>
                <c:pt idx="3">
                  <c:v>14.460699999999999</c:v>
                </c:pt>
                <c:pt idx="4">
                  <c:v>16.857099999999999</c:v>
                </c:pt>
                <c:pt idx="5">
                  <c:v>17.25</c:v>
                </c:pt>
                <c:pt idx="6">
                  <c:v>16.189299999999999</c:v>
                </c:pt>
                <c:pt idx="7">
                  <c:v>15.0107</c:v>
                </c:pt>
                <c:pt idx="8">
                  <c:v>13.8714</c:v>
                </c:pt>
                <c:pt idx="9">
                  <c:v>13.125</c:v>
                </c:pt>
                <c:pt idx="10">
                  <c:v>12.6143</c:v>
                </c:pt>
                <c:pt idx="11">
                  <c:v>12.5357</c:v>
                </c:pt>
                <c:pt idx="12">
                  <c:v>13.125</c:v>
                </c:pt>
                <c:pt idx="13">
                  <c:v>13.596399999999999</c:v>
                </c:pt>
                <c:pt idx="14">
                  <c:v>14.1464</c:v>
                </c:pt>
                <c:pt idx="15">
                  <c:v>14.617900000000001</c:v>
                </c:pt>
                <c:pt idx="16">
                  <c:v>14.971399999999999</c:v>
                </c:pt>
                <c:pt idx="17">
                  <c:v>15.05</c:v>
                </c:pt>
                <c:pt idx="18">
                  <c:v>14.7357</c:v>
                </c:pt>
                <c:pt idx="19">
                  <c:v>13.596399999999999</c:v>
                </c:pt>
                <c:pt idx="20">
                  <c:v>12.3393</c:v>
                </c:pt>
                <c:pt idx="21">
                  <c:v>9.6678999999999995</c:v>
                </c:pt>
                <c:pt idx="22">
                  <c:v>7.4286000000000003</c:v>
                </c:pt>
                <c:pt idx="23">
                  <c:v>6.0929000000000002</c:v>
                </c:pt>
                <c:pt idx="24">
                  <c:v>3.6570999999999998</c:v>
                </c:pt>
                <c:pt idx="25">
                  <c:v>1.85</c:v>
                </c:pt>
                <c:pt idx="26">
                  <c:v>0.59289999999999998</c:v>
                </c:pt>
                <c:pt idx="27">
                  <c:v>0.27860000000000001</c:v>
                </c:pt>
                <c:pt idx="28">
                  <c:v>8.2100000000000006E-2</c:v>
                </c:pt>
                <c:pt idx="29">
                  <c:v>3.5999999999999999E-3</c:v>
                </c:pt>
                <c:pt idx="30">
                  <c:v>-3.5700000000000003E-2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36-430B-BDFD-A3F2D49775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3686976"/>
        <c:axId val="1523689472"/>
      </c:scatterChart>
      <c:valAx>
        <c:axId val="1523686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'PRD-240'!$B$2</c:f>
              <c:strCache>
                <c:ptCount val="1"/>
                <c:pt idx="0">
                  <c:v>Time [s]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523689472"/>
        <c:crosses val="autoZero"/>
        <c:crossBetween val="midCat"/>
      </c:valAx>
      <c:valAx>
        <c:axId val="1523689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'PRD-240'!$C$2</c:f>
              <c:strCache>
                <c:ptCount val="1"/>
                <c:pt idx="0">
                  <c:v>Thrust [kN]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523686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'booster test'!$C$18</c:f>
              <c:strCache>
                <c:ptCount val="1"/>
                <c:pt idx="0">
                  <c:v>PRD-240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'booster test'!$B$20:$B$50</c:f>
              <c:numCache>
                <c:formatCode>General</c:formatCode>
                <c:ptCount val="31"/>
                <c:pt idx="0">
                  <c:v>-0.43359999999999999</c:v>
                </c:pt>
                <c:pt idx="1">
                  <c:v>0</c:v>
                </c:pt>
                <c:pt idx="2">
                  <c:v>0</c:v>
                </c:pt>
                <c:pt idx="3">
                  <c:v>0.02</c:v>
                </c:pt>
                <c:pt idx="4">
                  <c:v>3.1600000000000003E-2</c:v>
                </c:pt>
                <c:pt idx="5">
                  <c:v>7.1999999999999995E-2</c:v>
                </c:pt>
                <c:pt idx="6">
                  <c:v>0.1067</c:v>
                </c:pt>
                <c:pt idx="7">
                  <c:v>0.2049</c:v>
                </c:pt>
                <c:pt idx="8">
                  <c:v>0.47639999999999999</c:v>
                </c:pt>
                <c:pt idx="9">
                  <c:v>0.86929999999999996</c:v>
                </c:pt>
                <c:pt idx="10">
                  <c:v>1.2564</c:v>
                </c:pt>
                <c:pt idx="11">
                  <c:v>1.8515999999999999</c:v>
                </c:pt>
                <c:pt idx="12">
                  <c:v>2.5390999999999999</c:v>
                </c:pt>
                <c:pt idx="13">
                  <c:v>2.8683999999999998</c:v>
                </c:pt>
                <c:pt idx="14">
                  <c:v>3.1747000000000001</c:v>
                </c:pt>
                <c:pt idx="15">
                  <c:v>3.3653</c:v>
                </c:pt>
                <c:pt idx="16">
                  <c:v>3.4809000000000001</c:v>
                </c:pt>
                <c:pt idx="17">
                  <c:v>3.5501999999999998</c:v>
                </c:pt>
                <c:pt idx="18">
                  <c:v>3.6253000000000002</c:v>
                </c:pt>
                <c:pt idx="19">
                  <c:v>3.7120000000000002</c:v>
                </c:pt>
                <c:pt idx="20">
                  <c:v>3.7871000000000001</c:v>
                </c:pt>
                <c:pt idx="21">
                  <c:v>3.8853</c:v>
                </c:pt>
                <c:pt idx="22">
                  <c:v>3.9950999999999999</c:v>
                </c:pt>
                <c:pt idx="23">
                  <c:v>4.1048999999999998</c:v>
                </c:pt>
                <c:pt idx="24">
                  <c:v>4.3590999999999998</c:v>
                </c:pt>
                <c:pt idx="25">
                  <c:v>4.6479999999999997</c:v>
                </c:pt>
                <c:pt idx="26">
                  <c:v>4.9831000000000003</c:v>
                </c:pt>
                <c:pt idx="27">
                  <c:v>5.2027000000000001</c:v>
                </c:pt>
                <c:pt idx="28">
                  <c:v>5.3760000000000003</c:v>
                </c:pt>
                <c:pt idx="29">
                  <c:v>5.4683999999999999</c:v>
                </c:pt>
                <c:pt idx="30">
                  <c:v>5.5522</c:v>
                </c:pt>
              </c:numCache>
            </c:numRef>
          </c:xVal>
          <c:yVal>
            <c:numRef>
              <c:f>'booster test'!$C$20:$C$50</c:f>
              <c:numCache>
                <c:formatCode>General</c:formatCode>
                <c:ptCount val="31"/>
                <c:pt idx="0">
                  <c:v>3.5999999999999999E-3</c:v>
                </c:pt>
                <c:pt idx="1">
                  <c:v>0</c:v>
                </c:pt>
                <c:pt idx="2">
                  <c:v>0</c:v>
                </c:pt>
                <c:pt idx="3">
                  <c:v>14.460699999999999</c:v>
                </c:pt>
                <c:pt idx="4">
                  <c:v>16.857099999999999</c:v>
                </c:pt>
                <c:pt idx="5">
                  <c:v>17.25</c:v>
                </c:pt>
                <c:pt idx="6">
                  <c:v>16.189299999999999</c:v>
                </c:pt>
                <c:pt idx="7">
                  <c:v>15.0107</c:v>
                </c:pt>
                <c:pt idx="8">
                  <c:v>13.8714</c:v>
                </c:pt>
                <c:pt idx="9">
                  <c:v>13.125</c:v>
                </c:pt>
                <c:pt idx="10">
                  <c:v>12.6143</c:v>
                </c:pt>
                <c:pt idx="11">
                  <c:v>12.5357</c:v>
                </c:pt>
                <c:pt idx="12">
                  <c:v>13.125</c:v>
                </c:pt>
                <c:pt idx="13">
                  <c:v>13.596399999999999</c:v>
                </c:pt>
                <c:pt idx="14">
                  <c:v>14.1464</c:v>
                </c:pt>
                <c:pt idx="15">
                  <c:v>14.617900000000001</c:v>
                </c:pt>
                <c:pt idx="16">
                  <c:v>14.971399999999999</c:v>
                </c:pt>
                <c:pt idx="17">
                  <c:v>15.05</c:v>
                </c:pt>
                <c:pt idx="18">
                  <c:v>14.7357</c:v>
                </c:pt>
                <c:pt idx="19">
                  <c:v>13.596399999999999</c:v>
                </c:pt>
                <c:pt idx="20">
                  <c:v>12.3393</c:v>
                </c:pt>
                <c:pt idx="21">
                  <c:v>9.6678999999999995</c:v>
                </c:pt>
                <c:pt idx="22">
                  <c:v>7.4286000000000003</c:v>
                </c:pt>
                <c:pt idx="23">
                  <c:v>6.0929000000000002</c:v>
                </c:pt>
                <c:pt idx="24">
                  <c:v>3.6570999999999998</c:v>
                </c:pt>
                <c:pt idx="25">
                  <c:v>1.85</c:v>
                </c:pt>
                <c:pt idx="26">
                  <c:v>0.59289999999999998</c:v>
                </c:pt>
                <c:pt idx="27">
                  <c:v>0.27860000000000001</c:v>
                </c:pt>
                <c:pt idx="28">
                  <c:v>8.2100000000000006E-2</c:v>
                </c:pt>
                <c:pt idx="29">
                  <c:v>3.5999999999999999E-3</c:v>
                </c:pt>
                <c:pt idx="30">
                  <c:v>-3.5700000000000003E-2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56A-436B-847D-A12A7320FD13}"/>
            </c:ext>
          </c:extLst>
        </c:ser>
        <c:ser>
          <c:idx val="1"/>
          <c:order val="1"/>
          <c:tx>
            <c:v>interpolated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'booster test'!$D$20:$D$83</c:f>
              <c:numCache>
                <c:formatCode>General</c:formatCode>
                <c:ptCount val="64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0.2</c:v>
                </c:pt>
                <c:pt idx="12">
                  <c:v>0.3</c:v>
                </c:pt>
                <c:pt idx="13">
                  <c:v>0.4</c:v>
                </c:pt>
                <c:pt idx="14">
                  <c:v>0.5</c:v>
                </c:pt>
                <c:pt idx="15">
                  <c:v>0.6</c:v>
                </c:pt>
                <c:pt idx="16">
                  <c:v>0.7</c:v>
                </c:pt>
                <c:pt idx="17">
                  <c:v>0.8</c:v>
                </c:pt>
                <c:pt idx="18">
                  <c:v>0.9</c:v>
                </c:pt>
                <c:pt idx="19">
                  <c:v>1</c:v>
                </c:pt>
                <c:pt idx="20">
                  <c:v>1.1000000000000001</c:v>
                </c:pt>
                <c:pt idx="21">
                  <c:v>1.2</c:v>
                </c:pt>
                <c:pt idx="22">
                  <c:v>1.3</c:v>
                </c:pt>
                <c:pt idx="23">
                  <c:v>1.4</c:v>
                </c:pt>
                <c:pt idx="24">
                  <c:v>1.5</c:v>
                </c:pt>
                <c:pt idx="25">
                  <c:v>1.6</c:v>
                </c:pt>
                <c:pt idx="26">
                  <c:v>1.7</c:v>
                </c:pt>
                <c:pt idx="27">
                  <c:v>1.8</c:v>
                </c:pt>
                <c:pt idx="28">
                  <c:v>1.9</c:v>
                </c:pt>
                <c:pt idx="29">
                  <c:v>2</c:v>
                </c:pt>
                <c:pt idx="30">
                  <c:v>2.1</c:v>
                </c:pt>
                <c:pt idx="31">
                  <c:v>2.2000000000000002</c:v>
                </c:pt>
                <c:pt idx="32">
                  <c:v>2.2999999999999998</c:v>
                </c:pt>
                <c:pt idx="33">
                  <c:v>2.4</c:v>
                </c:pt>
                <c:pt idx="34">
                  <c:v>2.5</c:v>
                </c:pt>
                <c:pt idx="35">
                  <c:v>2.6</c:v>
                </c:pt>
                <c:pt idx="36">
                  <c:v>2.7</c:v>
                </c:pt>
                <c:pt idx="37">
                  <c:v>2.8</c:v>
                </c:pt>
                <c:pt idx="38">
                  <c:v>2.9</c:v>
                </c:pt>
                <c:pt idx="39">
                  <c:v>3</c:v>
                </c:pt>
                <c:pt idx="40">
                  <c:v>3.1</c:v>
                </c:pt>
                <c:pt idx="41">
                  <c:v>3.2</c:v>
                </c:pt>
                <c:pt idx="42">
                  <c:v>3.3</c:v>
                </c:pt>
                <c:pt idx="43">
                  <c:v>3.4</c:v>
                </c:pt>
                <c:pt idx="44">
                  <c:v>3.5</c:v>
                </c:pt>
                <c:pt idx="45">
                  <c:v>3.6</c:v>
                </c:pt>
                <c:pt idx="46">
                  <c:v>3.7</c:v>
                </c:pt>
                <c:pt idx="47">
                  <c:v>3.8</c:v>
                </c:pt>
                <c:pt idx="48">
                  <c:v>3.9</c:v>
                </c:pt>
                <c:pt idx="49">
                  <c:v>4</c:v>
                </c:pt>
                <c:pt idx="50">
                  <c:v>4.0999999999999996</c:v>
                </c:pt>
                <c:pt idx="51">
                  <c:v>4.2</c:v>
                </c:pt>
                <c:pt idx="52">
                  <c:v>4.3</c:v>
                </c:pt>
                <c:pt idx="53">
                  <c:v>4.4000000000000004</c:v>
                </c:pt>
                <c:pt idx="54">
                  <c:v>4.5</c:v>
                </c:pt>
                <c:pt idx="55">
                  <c:v>4.5999999999999996</c:v>
                </c:pt>
                <c:pt idx="56">
                  <c:v>4.7</c:v>
                </c:pt>
                <c:pt idx="57">
                  <c:v>4.8</c:v>
                </c:pt>
                <c:pt idx="58">
                  <c:v>4.9000000000000004</c:v>
                </c:pt>
                <c:pt idx="59">
                  <c:v>5</c:v>
                </c:pt>
                <c:pt idx="60">
                  <c:v>5.0999999999999996</c:v>
                </c:pt>
                <c:pt idx="61">
                  <c:v>5.2</c:v>
                </c:pt>
                <c:pt idx="62">
                  <c:v>5.3</c:v>
                </c:pt>
                <c:pt idx="63">
                  <c:v>5.4</c:v>
                </c:pt>
              </c:numCache>
            </c:numRef>
          </c:xVal>
          <c:yVal>
            <c:numRef>
              <c:f>'booster test'!$E$20:$E$83</c:f>
              <c:numCache>
                <c:formatCode>General</c:formatCode>
                <c:ptCount val="64"/>
                <c:pt idx="0">
                  <c:v>0</c:v>
                </c:pt>
                <c:pt idx="1">
                  <c:v>9.2414074804618078</c:v>
                </c:pt>
                <c:pt idx="2">
                  <c:v>14.460699999999999</c:v>
                </c:pt>
                <c:pt idx="3">
                  <c:v>16.704338271716573</c:v>
                </c:pt>
                <c:pt idx="4">
                  <c:v>17.754934988473</c:v>
                </c:pt>
                <c:pt idx="5">
                  <c:v>18.11340966408525</c:v>
                </c:pt>
                <c:pt idx="6">
                  <c:v>17.912605822489525</c:v>
                </c:pt>
                <c:pt idx="7">
                  <c:v>17.377385985091983</c:v>
                </c:pt>
                <c:pt idx="8">
                  <c:v>17.079719722577352</c:v>
                </c:pt>
                <c:pt idx="9">
                  <c:v>16.792559965451019</c:v>
                </c:pt>
                <c:pt idx="10">
                  <c:v>16.444685536105965</c:v>
                </c:pt>
                <c:pt idx="11">
                  <c:v>15.022804133112377</c:v>
                </c:pt>
                <c:pt idx="12">
                  <c:v>14.332516352383378</c:v>
                </c:pt>
                <c:pt idx="13">
                  <c:v>13.978509900497214</c:v>
                </c:pt>
                <c:pt idx="14">
                  <c:v>13.80307499807436</c:v>
                </c:pt>
                <c:pt idx="15">
                  <c:v>13.555463819859741</c:v>
                </c:pt>
                <c:pt idx="16">
                  <c:v>13.364118234619653</c:v>
                </c:pt>
                <c:pt idx="17">
                  <c:v>13.213560262103664</c:v>
                </c:pt>
                <c:pt idx="18">
                  <c:v>13.074790167463473</c:v>
                </c:pt>
                <c:pt idx="19">
                  <c:v>12.921704156401441</c:v>
                </c:pt>
                <c:pt idx="20">
                  <c:v>12.786188756419637</c:v>
                </c:pt>
                <c:pt idx="21">
                  <c:v>12.67027059076657</c:v>
                </c:pt>
                <c:pt idx="22">
                  <c:v>12.582188501616843</c:v>
                </c:pt>
                <c:pt idx="23">
                  <c:v>12.52597287850084</c:v>
                </c:pt>
                <c:pt idx="24">
                  <c:v>12.492763129071534</c:v>
                </c:pt>
                <c:pt idx="25">
                  <c:v>12.480987452166698</c:v>
                </c:pt>
                <c:pt idx="26">
                  <c:v>12.489074046624111</c:v>
                </c:pt>
                <c:pt idx="27">
                  <c:v>12.515451111281553</c:v>
                </c:pt>
                <c:pt idx="28">
                  <c:v>12.555879785371683</c:v>
                </c:pt>
                <c:pt idx="29">
                  <c:v>12.608819688793581</c:v>
                </c:pt>
                <c:pt idx="30">
                  <c:v>12.676280208193202</c:v>
                </c:pt>
                <c:pt idx="31">
                  <c:v>12.757493353060946</c:v>
                </c:pt>
                <c:pt idx="32">
                  <c:v>12.851691132887217</c:v>
                </c:pt>
                <c:pt idx="33">
                  <c:v>12.958105557162405</c:v>
                </c:pt>
                <c:pt idx="34">
                  <c:v>13.075968635376913</c:v>
                </c:pt>
                <c:pt idx="35">
                  <c:v>13.202872765852787</c:v>
                </c:pt>
                <c:pt idx="36">
                  <c:v>13.33988768958443</c:v>
                </c:pt>
                <c:pt idx="37">
                  <c:v>13.488301439605806</c:v>
                </c:pt>
                <c:pt idx="38">
                  <c:v>13.645166396188724</c:v>
                </c:pt>
                <c:pt idx="39">
                  <c:v>13.809377794709297</c:v>
                </c:pt>
                <c:pt idx="40">
                  <c:v>13.993055246584182</c:v>
                </c:pt>
                <c:pt idx="41">
                  <c:v>14.202049100831594</c:v>
                </c:pt>
                <c:pt idx="42">
                  <c:v>14.442065108048084</c:v>
                </c:pt>
                <c:pt idx="43">
                  <c:v>14.739393218005242</c:v>
                </c:pt>
                <c:pt idx="44">
                  <c:v>15.016169389681925</c:v>
                </c:pt>
                <c:pt idx="45">
                  <c:v>14.900016131944099</c:v>
                </c:pt>
                <c:pt idx="46">
                  <c:v>13.78493629570138</c:v>
                </c:pt>
                <c:pt idx="47">
                  <c:v>12.022966431594213</c:v>
                </c:pt>
                <c:pt idx="48">
                  <c:v>9.3199845338803566</c:v>
                </c:pt>
                <c:pt idx="49">
                  <c:v>7.3535100336962449</c:v>
                </c:pt>
                <c:pt idx="50">
                  <c:v>6.1403213277026794</c:v>
                </c:pt>
                <c:pt idx="51">
                  <c:v>5.0788798794371646</c:v>
                </c:pt>
                <c:pt idx="52">
                  <c:v>4.1468169671618513</c:v>
                </c:pt>
                <c:pt idx="53">
                  <c:v>3.3463321833264934</c:v>
                </c:pt>
                <c:pt idx="54">
                  <c:v>2.6678373009909175</c:v>
                </c:pt>
                <c:pt idx="55">
                  <c:v>2.0931871037791168</c:v>
                </c:pt>
                <c:pt idx="56">
                  <c:v>1.5948461759487802</c:v>
                </c:pt>
                <c:pt idx="57">
                  <c:v>1.1656376292273523</c:v>
                </c:pt>
                <c:pt idx="58">
                  <c:v>0.8183314331306919</c:v>
                </c:pt>
                <c:pt idx="59">
                  <c:v>0.56005797284677517</c:v>
                </c:pt>
                <c:pt idx="60">
                  <c:v>0.4009084019260295</c:v>
                </c:pt>
                <c:pt idx="61">
                  <c:v>0.28153606596426489</c:v>
                </c:pt>
                <c:pt idx="62">
                  <c:v>0.16116526641001372</c:v>
                </c:pt>
                <c:pt idx="63">
                  <c:v>5.8943733088451439E-2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56A-436B-847D-A12A7320FD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4015760"/>
        <c:axId val="754008272"/>
      </c:scatterChart>
      <c:valAx>
        <c:axId val="754015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754008272"/>
        <c:crosses val="autoZero"/>
        <c:crossBetween val="midCat"/>
      </c:valAx>
      <c:valAx>
        <c:axId val="754008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754015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M</a:t>
            </a:r>
            <a:r>
              <a:rPr lang="en-US"/>
              <a:t>ach number </a:t>
            </a:r>
            <a:r>
              <a:rPr lang="pl-PL"/>
              <a:t>with</a:t>
            </a:r>
            <a:r>
              <a:rPr lang="pl-PL" baseline="0"/>
              <a:t> PRD-240 booster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'booster test'!$L$19</c:f>
              <c:strCache>
                <c:ptCount val="1"/>
                <c:pt idx="0">
                  <c:v>mach number [-]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'booster test'!$D$20:$D$92</c:f>
              <c:numCache>
                <c:formatCode>General</c:formatCode>
                <c:ptCount val="73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0.2</c:v>
                </c:pt>
                <c:pt idx="12">
                  <c:v>0.3</c:v>
                </c:pt>
                <c:pt idx="13">
                  <c:v>0.4</c:v>
                </c:pt>
                <c:pt idx="14">
                  <c:v>0.5</c:v>
                </c:pt>
                <c:pt idx="15">
                  <c:v>0.6</c:v>
                </c:pt>
                <c:pt idx="16">
                  <c:v>0.7</c:v>
                </c:pt>
                <c:pt idx="17">
                  <c:v>0.8</c:v>
                </c:pt>
                <c:pt idx="18">
                  <c:v>0.9</c:v>
                </c:pt>
                <c:pt idx="19">
                  <c:v>1</c:v>
                </c:pt>
                <c:pt idx="20">
                  <c:v>1.1000000000000001</c:v>
                </c:pt>
                <c:pt idx="21">
                  <c:v>1.2</c:v>
                </c:pt>
                <c:pt idx="22">
                  <c:v>1.3</c:v>
                </c:pt>
                <c:pt idx="23">
                  <c:v>1.4</c:v>
                </c:pt>
                <c:pt idx="24">
                  <c:v>1.5</c:v>
                </c:pt>
                <c:pt idx="25">
                  <c:v>1.6</c:v>
                </c:pt>
                <c:pt idx="26">
                  <c:v>1.7</c:v>
                </c:pt>
                <c:pt idx="27">
                  <c:v>1.8</c:v>
                </c:pt>
                <c:pt idx="28">
                  <c:v>1.9</c:v>
                </c:pt>
                <c:pt idx="29">
                  <c:v>2</c:v>
                </c:pt>
                <c:pt idx="30">
                  <c:v>2.1</c:v>
                </c:pt>
                <c:pt idx="31">
                  <c:v>2.2000000000000002</c:v>
                </c:pt>
                <c:pt idx="32">
                  <c:v>2.2999999999999998</c:v>
                </c:pt>
                <c:pt idx="33">
                  <c:v>2.4</c:v>
                </c:pt>
                <c:pt idx="34">
                  <c:v>2.5</c:v>
                </c:pt>
                <c:pt idx="35">
                  <c:v>2.6</c:v>
                </c:pt>
                <c:pt idx="36">
                  <c:v>2.7</c:v>
                </c:pt>
                <c:pt idx="37">
                  <c:v>2.8</c:v>
                </c:pt>
                <c:pt idx="38">
                  <c:v>2.9</c:v>
                </c:pt>
                <c:pt idx="39">
                  <c:v>3</c:v>
                </c:pt>
                <c:pt idx="40">
                  <c:v>3.1</c:v>
                </c:pt>
                <c:pt idx="41">
                  <c:v>3.2</c:v>
                </c:pt>
                <c:pt idx="42">
                  <c:v>3.3</c:v>
                </c:pt>
                <c:pt idx="43">
                  <c:v>3.4</c:v>
                </c:pt>
                <c:pt idx="44">
                  <c:v>3.5</c:v>
                </c:pt>
                <c:pt idx="45">
                  <c:v>3.6</c:v>
                </c:pt>
                <c:pt idx="46">
                  <c:v>3.7</c:v>
                </c:pt>
                <c:pt idx="47">
                  <c:v>3.8</c:v>
                </c:pt>
                <c:pt idx="48">
                  <c:v>3.9</c:v>
                </c:pt>
                <c:pt idx="49">
                  <c:v>4</c:v>
                </c:pt>
                <c:pt idx="50">
                  <c:v>4.0999999999999996</c:v>
                </c:pt>
                <c:pt idx="51">
                  <c:v>4.2</c:v>
                </c:pt>
                <c:pt idx="52">
                  <c:v>4.3</c:v>
                </c:pt>
                <c:pt idx="53">
                  <c:v>4.4000000000000004</c:v>
                </c:pt>
                <c:pt idx="54">
                  <c:v>4.5</c:v>
                </c:pt>
                <c:pt idx="55">
                  <c:v>4.5999999999999996</c:v>
                </c:pt>
                <c:pt idx="56">
                  <c:v>4.7</c:v>
                </c:pt>
                <c:pt idx="57">
                  <c:v>4.8</c:v>
                </c:pt>
                <c:pt idx="58">
                  <c:v>4.9000000000000004</c:v>
                </c:pt>
                <c:pt idx="59">
                  <c:v>5</c:v>
                </c:pt>
                <c:pt idx="60">
                  <c:v>5.0999999999999996</c:v>
                </c:pt>
                <c:pt idx="61">
                  <c:v>5.2</c:v>
                </c:pt>
                <c:pt idx="62">
                  <c:v>5.3</c:v>
                </c:pt>
                <c:pt idx="63">
                  <c:v>5.4</c:v>
                </c:pt>
                <c:pt idx="64">
                  <c:v>5.5</c:v>
                </c:pt>
                <c:pt idx="65">
                  <c:v>5.6</c:v>
                </c:pt>
                <c:pt idx="66">
                  <c:v>5.7</c:v>
                </c:pt>
                <c:pt idx="67">
                  <c:v>5.8</c:v>
                </c:pt>
                <c:pt idx="68">
                  <c:v>5.9</c:v>
                </c:pt>
                <c:pt idx="69">
                  <c:v>6</c:v>
                </c:pt>
                <c:pt idx="70">
                  <c:v>6.1</c:v>
                </c:pt>
                <c:pt idx="71">
                  <c:v>6.2</c:v>
                </c:pt>
                <c:pt idx="72">
                  <c:v>6.3</c:v>
                </c:pt>
              </c:numCache>
            </c:numRef>
          </c:xVal>
          <c:yVal>
            <c:numRef>
              <c:f>'booster test'!$L$20:$L$92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1.2141287447394052E-3</c:v>
                </c:pt>
                <c:pt idx="3">
                  <c:v>4.4106393680886907E-3</c:v>
                </c:pt>
                <c:pt idx="4">
                  <c:v>8.7069977888944976E-3</c:v>
                </c:pt>
                <c:pt idx="5">
                  <c:v>1.3491474086760486E-2</c:v>
                </c:pt>
                <c:pt idx="6">
                  <c:v>1.8487295166869738E-2</c:v>
                </c:pt>
                <c:pt idx="7">
                  <c:v>2.351033914260018E-2</c:v>
                </c:pt>
                <c:pt idx="8">
                  <c:v>2.8428713177811732E-2</c:v>
                </c:pt>
                <c:pt idx="9">
                  <c:v>3.3227885846653996E-2</c:v>
                </c:pt>
                <c:pt idx="10">
                  <c:v>3.7944260450738294E-2</c:v>
                </c:pt>
                <c:pt idx="11">
                  <c:v>4.2570217469242243E-2</c:v>
                </c:pt>
                <c:pt idx="12">
                  <c:v>8.6396337291121644E-2</c:v>
                </c:pt>
                <c:pt idx="13">
                  <c:v>0.12739127696896285</c:v>
                </c:pt>
                <c:pt idx="14">
                  <c:v>0.16708975960341224</c:v>
                </c:pt>
                <c:pt idx="15">
                  <c:v>0.20625114394449073</c:v>
                </c:pt>
                <c:pt idx="16">
                  <c:v>0.2450251345894833</c:v>
                </c:pt>
                <c:pt idx="17">
                  <c:v>0.28337557141134379</c:v>
                </c:pt>
                <c:pt idx="18">
                  <c:v>0.32143764065629554</c:v>
                </c:pt>
                <c:pt idx="19">
                  <c:v>0.35927528972440015</c:v>
                </c:pt>
                <c:pt idx="20">
                  <c:v>0.39686249324236889</c:v>
                </c:pt>
                <c:pt idx="21">
                  <c:v>0.43418386694066741</c:v>
                </c:pt>
                <c:pt idx="22">
                  <c:v>0.47128117056141222</c:v>
                </c:pt>
                <c:pt idx="23">
                  <c:v>0.50821540985684643</c:v>
                </c:pt>
                <c:pt idx="24">
                  <c:v>0.54507596823488758</c:v>
                </c:pt>
                <c:pt idx="25">
                  <c:v>0.58196709112684075</c:v>
                </c:pt>
                <c:pt idx="26">
                  <c:v>0.61897077196921235</c:v>
                </c:pt>
                <c:pt idx="27">
                  <c:v>0.65614017899522692</c:v>
                </c:pt>
                <c:pt idx="28">
                  <c:v>0.69351735420148408</c:v>
                </c:pt>
                <c:pt idx="29">
                  <c:v>0.7311281505326479</c:v>
                </c:pt>
                <c:pt idx="30">
                  <c:v>0.76898150013749844</c:v>
                </c:pt>
                <c:pt idx="31">
                  <c:v>0.80707918258555855</c:v>
                </c:pt>
                <c:pt idx="32">
                  <c:v>0.84541666096425172</c:v>
                </c:pt>
                <c:pt idx="33">
                  <c:v>0.88397796445725885</c:v>
                </c:pt>
                <c:pt idx="34">
                  <c:v>0.92273513722911438</c:v>
                </c:pt>
                <c:pt idx="35">
                  <c:v>0.96163298379014095</c:v>
                </c:pt>
                <c:pt idx="36">
                  <c:v>1.0006057786515774</c:v>
                </c:pt>
                <c:pt idx="37">
                  <c:v>1.039625902198906</c:v>
                </c:pt>
                <c:pt idx="38">
                  <c:v>1.0787367053813786</c:v>
                </c:pt>
                <c:pt idx="39">
                  <c:v>1.1180038850090417</c:v>
                </c:pt>
                <c:pt idx="40">
                  <c:v>1.1574719193689502</c:v>
                </c:pt>
                <c:pt idx="41">
                  <c:v>1.1972098352671077</c:v>
                </c:pt>
                <c:pt idx="42">
                  <c:v>1.2373252190170418</c:v>
                </c:pt>
                <c:pt idx="43">
                  <c:v>1.2779709170636753</c:v>
                </c:pt>
                <c:pt idx="44">
                  <c:v>1.3193691789321107</c:v>
                </c:pt>
                <c:pt idx="45">
                  <c:v>1.3616322726806991</c:v>
                </c:pt>
                <c:pt idx="46">
                  <c:v>1.4040005015364352</c:v>
                </c:pt>
                <c:pt idx="47">
                  <c:v>1.4437810406242844</c:v>
                </c:pt>
                <c:pt idx="48">
                  <c:v>1.4777187799681903</c:v>
                </c:pt>
                <c:pt idx="49">
                  <c:v>1.5026115283529167</c:v>
                </c:pt>
                <c:pt idx="50">
                  <c:v>1.518002471880616</c:v>
                </c:pt>
                <c:pt idx="51">
                  <c:v>1.5268502534822475</c:v>
                </c:pt>
                <c:pt idx="52">
                  <c:v>1.5309998717027113</c:v>
                </c:pt>
                <c:pt idx="53">
                  <c:v>1.5310572811485483</c:v>
                </c:pt>
                <c:pt idx="54">
                  <c:v>1.5275830023530408</c:v>
                </c:pt>
                <c:pt idx="55">
                  <c:v>1.521125356442339</c:v>
                </c:pt>
                <c:pt idx="56">
                  <c:v>1.5121775091878713</c:v>
                </c:pt>
                <c:pt idx="57">
                  <c:v>1.5011391843908111</c:v>
                </c:pt>
                <c:pt idx="58">
                  <c:v>1.4883380595188946</c:v>
                </c:pt>
                <c:pt idx="59">
                  <c:v>1.4741026596257583</c:v>
                </c:pt>
                <c:pt idx="60">
                  <c:v>1.4587977855902403</c:v>
                </c:pt>
                <c:pt idx="61">
                  <c:v>1.4428281301951305</c:v>
                </c:pt>
                <c:pt idx="62">
                  <c:v>1.4264944214185407</c:v>
                </c:pt>
                <c:pt idx="63">
                  <c:v>1.4098880079144336</c:v>
                </c:pt>
                <c:pt idx="64">
                  <c:v>1.3930534877843612</c:v>
                </c:pt>
                <c:pt idx="65">
                  <c:v>1.3761256694611865</c:v>
                </c:pt>
                <c:pt idx="66">
                  <c:v>1.3593220600765699</c:v>
                </c:pt>
                <c:pt idx="67">
                  <c:v>1.3427687129662949</c:v>
                </c:pt>
                <c:pt idx="68">
                  <c:v>1.3264678345667793</c:v>
                </c:pt>
                <c:pt idx="69">
                  <c:v>1.3104205136984146</c:v>
                </c:pt>
                <c:pt idx="70">
                  <c:v>1.2946277196654232</c:v>
                </c:pt>
                <c:pt idx="71">
                  <c:v>1.2790903026955291</c:v>
                </c:pt>
                <c:pt idx="72">
                  <c:v>1.2638089867574169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301-4917-AA7D-688C44D837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2626992"/>
        <c:axId val="932634064"/>
      </c:scatterChart>
      <c:valAx>
        <c:axId val="932626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'booster test'!$D$19</c:f>
              <c:strCache>
                <c:ptCount val="1"/>
                <c:pt idx="0">
                  <c:v>time [s]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932634064"/>
        <c:crosses val="autoZero"/>
        <c:crossBetween val="midCat"/>
      </c:valAx>
      <c:valAx>
        <c:axId val="93263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'booster test'!$L$19</c:f>
              <c:strCache>
                <c:ptCount val="1"/>
                <c:pt idx="0">
                  <c:v>mach number [-]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932626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M</a:t>
            </a:r>
            <a:r>
              <a:rPr lang="en-US"/>
              <a:t>ach number </a:t>
            </a:r>
            <a:r>
              <a:rPr lang="pl-PL"/>
              <a:t>with</a:t>
            </a:r>
            <a:r>
              <a:rPr lang="pl-PL" baseline="0"/>
              <a:t> PRD-240 booster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'booster test'!$L$19</c:f>
              <c:strCache>
                <c:ptCount val="1"/>
                <c:pt idx="0">
                  <c:v>mach number [-]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'booster test'!$G$20:$G$92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2.0656132637199812E-3</c:v>
                </c:pt>
                <c:pt idx="3">
                  <c:v>1.1635104708681659E-2</c:v>
                </c:pt>
                <c:pt idx="4">
                  <c:v>3.3952307860214706E-2</c:v>
                </c:pt>
                <c:pt idx="5">
                  <c:v>7.1718837791698076E-2</c:v>
                </c:pt>
                <c:pt idx="6">
                  <c:v>0.12612467810038946</c:v>
                </c:pt>
                <c:pt idx="7">
                  <c:v>0.19757567563935122</c:v>
                </c:pt>
                <c:pt idx="8">
                  <c:v>0.28594002805027435</c:v>
                </c:pt>
                <c:pt idx="9">
                  <c:v>0.39083681128959413</c:v>
                </c:pt>
                <c:pt idx="10">
                  <c:v>0.51192230436592578</c:v>
                </c:pt>
                <c:pt idx="11">
                  <c:v>0.64890174907743015</c:v>
                </c:pt>
                <c:pt idx="12">
                  <c:v>2.84297439031279</c:v>
                </c:pt>
                <c:pt idx="13">
                  <c:v>6.4799658421269104</c:v>
                </c:pt>
                <c:pt idx="14">
                  <c:v>11.489483899991676</c:v>
                </c:pt>
                <c:pt idx="15">
                  <c:v>17.840107592928536</c:v>
                </c:pt>
                <c:pt idx="16">
                  <c:v>25.515824684693069</c:v>
                </c:pt>
                <c:pt idx="17">
                  <c:v>34.502499516310138</c:v>
                </c:pt>
                <c:pt idx="18">
                  <c:v>44.787627088319717</c:v>
                </c:pt>
                <c:pt idx="19">
                  <c:v>56.362036230188828</c:v>
                </c:pt>
                <c:pt idx="20">
                  <c:v>69.217148407535078</c:v>
                </c:pt>
                <c:pt idx="21">
                  <c:v>83.343629975869945</c:v>
                </c:pt>
                <c:pt idx="22">
                  <c:v>98.732545832245009</c:v>
                </c:pt>
                <c:pt idx="23">
                  <c:v>115.37665822139749</c:v>
                </c:pt>
                <c:pt idx="24">
                  <c:v>133.27123513702418</c:v>
                </c:pt>
                <c:pt idx="25">
                  <c:v>152.41478287472154</c:v>
                </c:pt>
                <c:pt idx="26">
                  <c:v>172.8089173917615</c:v>
                </c:pt>
                <c:pt idx="27">
                  <c:v>194.45749348771619</c:v>
                </c:pt>
                <c:pt idx="28">
                  <c:v>217.36592342809644</c:v>
                </c:pt>
                <c:pt idx="29">
                  <c:v>241.54071062314407</c:v>
                </c:pt>
                <c:pt idx="30">
                  <c:v>266.98888546236941</c:v>
                </c:pt>
                <c:pt idx="31">
                  <c:v>293.71759511607985</c:v>
                </c:pt>
                <c:pt idx="32">
                  <c:v>321.73387375386341</c:v>
                </c:pt>
                <c:pt idx="33">
                  <c:v>351.0443406384494</c:v>
                </c:pt>
                <c:pt idx="34">
                  <c:v>381.65480281713155</c:v>
                </c:pt>
                <c:pt idx="35">
                  <c:v>413.56959114674964</c:v>
                </c:pt>
                <c:pt idx="36">
                  <c:v>446.79092252416814</c:v>
                </c:pt>
                <c:pt idx="37">
                  <c:v>481.3193694986889</c:v>
                </c:pt>
                <c:pt idx="38">
                  <c:v>517.15570768693397</c:v>
                </c:pt>
                <c:pt idx="39">
                  <c:v>554.30249267735383</c:v>
                </c:pt>
                <c:pt idx="40">
                  <c:v>592.76407482893455</c:v>
                </c:pt>
                <c:pt idx="41">
                  <c:v>632.54665048633638</c:v>
                </c:pt>
                <c:pt idx="42">
                  <c:v>673.65932195282392</c:v>
                </c:pt>
                <c:pt idx="43">
                  <c:v>716.11550343509816</c:v>
                </c:pt>
                <c:pt idx="44">
                  <c:v>759.93484216195907</c:v>
                </c:pt>
                <c:pt idx="45">
                  <c:v>805.14251624587428</c:v>
                </c:pt>
                <c:pt idx="46">
                  <c:v>851.75267496938409</c:v>
                </c:pt>
                <c:pt idx="47">
                  <c:v>899.72123343257522</c:v>
                </c:pt>
                <c:pt idx="48">
                  <c:v>948.90403160642609</c:v>
                </c:pt>
                <c:pt idx="49">
                  <c:v>999.04856060694374</c:v>
                </c:pt>
                <c:pt idx="50">
                  <c:v>1049.8413278328644</c:v>
                </c:pt>
                <c:pt idx="51">
                  <c:v>1101.0115646616111</c:v>
                </c:pt>
                <c:pt idx="52">
                  <c:v>1152.3697917808349</c:v>
                </c:pt>
                <c:pt idx="53">
                  <c:v>1203.7681099085648</c:v>
                </c:pt>
                <c:pt idx="54">
                  <c:v>1255.0785330857111</c:v>
                </c:pt>
                <c:pt idx="55">
                  <c:v>1306.1919645491689</c:v>
                </c:pt>
                <c:pt idx="56">
                  <c:v>1357.0170120990856</c:v>
                </c:pt>
                <c:pt idx="57">
                  <c:v>1407.4774466760311</c:v>
                </c:pt>
                <c:pt idx="58">
                  <c:v>1457.5093866806124</c:v>
                </c:pt>
                <c:pt idx="59">
                  <c:v>1507.0600685954123</c:v>
                </c:pt>
                <c:pt idx="60">
                  <c:v>1556.0884325932875</c:v>
                </c:pt>
                <c:pt idx="61">
                  <c:v>1604.566358916552</c:v>
                </c:pt>
                <c:pt idx="62">
                  <c:v>1652.4775604584772</c:v>
                </c:pt>
                <c:pt idx="63">
                  <c:v>1699.8123209981482</c:v>
                </c:pt>
                <c:pt idx="64">
                  <c:v>1746.5632045004031</c:v>
                </c:pt>
                <c:pt idx="65">
                  <c:v>1792.7257719350007</c:v>
                </c:pt>
                <c:pt idx="66">
                  <c:v>1838.3014528604733</c:v>
                </c:pt>
                <c:pt idx="67">
                  <c:v>1883.2973845652598</c:v>
                </c:pt>
                <c:pt idx="68">
                  <c:v>1927.7228148370718</c:v>
                </c:pt>
                <c:pt idx="69">
                  <c:v>1971.5870180664797</c:v>
                </c:pt>
                <c:pt idx="70">
                  <c:v>2014.899275073738</c:v>
                </c:pt>
                <c:pt idx="71">
                  <c:v>2057.6688695886105</c:v>
                </c:pt>
                <c:pt idx="72">
                  <c:v>2099.9050846248883</c:v>
                </c:pt>
              </c:numCache>
            </c:numRef>
          </c:xVal>
          <c:yVal>
            <c:numRef>
              <c:f>'booster test'!$L$20:$L$92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1.2141287447394052E-3</c:v>
                </c:pt>
                <c:pt idx="3">
                  <c:v>4.4106393680886907E-3</c:v>
                </c:pt>
                <c:pt idx="4">
                  <c:v>8.7069977888944976E-3</c:v>
                </c:pt>
                <c:pt idx="5">
                  <c:v>1.3491474086760486E-2</c:v>
                </c:pt>
                <c:pt idx="6">
                  <c:v>1.8487295166869738E-2</c:v>
                </c:pt>
                <c:pt idx="7">
                  <c:v>2.351033914260018E-2</c:v>
                </c:pt>
                <c:pt idx="8">
                  <c:v>2.8428713177811732E-2</c:v>
                </c:pt>
                <c:pt idx="9">
                  <c:v>3.3227885846653996E-2</c:v>
                </c:pt>
                <c:pt idx="10">
                  <c:v>3.7944260450738294E-2</c:v>
                </c:pt>
                <c:pt idx="11">
                  <c:v>4.2570217469242243E-2</c:v>
                </c:pt>
                <c:pt idx="12">
                  <c:v>8.6396337291121644E-2</c:v>
                </c:pt>
                <c:pt idx="13">
                  <c:v>0.12739127696896285</c:v>
                </c:pt>
                <c:pt idx="14">
                  <c:v>0.16708975960341224</c:v>
                </c:pt>
                <c:pt idx="15">
                  <c:v>0.20625114394449073</c:v>
                </c:pt>
                <c:pt idx="16">
                  <c:v>0.2450251345894833</c:v>
                </c:pt>
                <c:pt idx="17">
                  <c:v>0.28337557141134379</c:v>
                </c:pt>
                <c:pt idx="18">
                  <c:v>0.32143764065629554</c:v>
                </c:pt>
                <c:pt idx="19">
                  <c:v>0.35927528972440015</c:v>
                </c:pt>
                <c:pt idx="20">
                  <c:v>0.39686249324236889</c:v>
                </c:pt>
                <c:pt idx="21">
                  <c:v>0.43418386694066741</c:v>
                </c:pt>
                <c:pt idx="22">
                  <c:v>0.47128117056141222</c:v>
                </c:pt>
                <c:pt idx="23">
                  <c:v>0.50821540985684643</c:v>
                </c:pt>
                <c:pt idx="24">
                  <c:v>0.54507596823488758</c:v>
                </c:pt>
                <c:pt idx="25">
                  <c:v>0.58196709112684075</c:v>
                </c:pt>
                <c:pt idx="26">
                  <c:v>0.61897077196921235</c:v>
                </c:pt>
                <c:pt idx="27">
                  <c:v>0.65614017899522692</c:v>
                </c:pt>
                <c:pt idx="28">
                  <c:v>0.69351735420148408</c:v>
                </c:pt>
                <c:pt idx="29">
                  <c:v>0.7311281505326479</c:v>
                </c:pt>
                <c:pt idx="30">
                  <c:v>0.76898150013749844</c:v>
                </c:pt>
                <c:pt idx="31">
                  <c:v>0.80707918258555855</c:v>
                </c:pt>
                <c:pt idx="32">
                  <c:v>0.84541666096425172</c:v>
                </c:pt>
                <c:pt idx="33">
                  <c:v>0.88397796445725885</c:v>
                </c:pt>
                <c:pt idx="34">
                  <c:v>0.92273513722911438</c:v>
                </c:pt>
                <c:pt idx="35">
                  <c:v>0.96163298379014095</c:v>
                </c:pt>
                <c:pt idx="36">
                  <c:v>1.0006057786515774</c:v>
                </c:pt>
                <c:pt idx="37">
                  <c:v>1.039625902198906</c:v>
                </c:pt>
                <c:pt idx="38">
                  <c:v>1.0787367053813786</c:v>
                </c:pt>
                <c:pt idx="39">
                  <c:v>1.1180038850090417</c:v>
                </c:pt>
                <c:pt idx="40">
                  <c:v>1.1574719193689502</c:v>
                </c:pt>
                <c:pt idx="41">
                  <c:v>1.1972098352671077</c:v>
                </c:pt>
                <c:pt idx="42">
                  <c:v>1.2373252190170418</c:v>
                </c:pt>
                <c:pt idx="43">
                  <c:v>1.2779709170636753</c:v>
                </c:pt>
                <c:pt idx="44">
                  <c:v>1.3193691789321107</c:v>
                </c:pt>
                <c:pt idx="45">
                  <c:v>1.3616322726806991</c:v>
                </c:pt>
                <c:pt idx="46">
                  <c:v>1.4040005015364352</c:v>
                </c:pt>
                <c:pt idx="47">
                  <c:v>1.4437810406242844</c:v>
                </c:pt>
                <c:pt idx="48">
                  <c:v>1.4777187799681903</c:v>
                </c:pt>
                <c:pt idx="49">
                  <c:v>1.5026115283529167</c:v>
                </c:pt>
                <c:pt idx="50">
                  <c:v>1.518002471880616</c:v>
                </c:pt>
                <c:pt idx="51">
                  <c:v>1.5268502534822475</c:v>
                </c:pt>
                <c:pt idx="52">
                  <c:v>1.5309998717027113</c:v>
                </c:pt>
                <c:pt idx="53">
                  <c:v>1.5310572811485483</c:v>
                </c:pt>
                <c:pt idx="54">
                  <c:v>1.5275830023530408</c:v>
                </c:pt>
                <c:pt idx="55">
                  <c:v>1.521125356442339</c:v>
                </c:pt>
                <c:pt idx="56">
                  <c:v>1.5121775091878713</c:v>
                </c:pt>
                <c:pt idx="57">
                  <c:v>1.5011391843908111</c:v>
                </c:pt>
                <c:pt idx="58">
                  <c:v>1.4883380595188946</c:v>
                </c:pt>
                <c:pt idx="59">
                  <c:v>1.4741026596257583</c:v>
                </c:pt>
                <c:pt idx="60">
                  <c:v>1.4587977855902403</c:v>
                </c:pt>
                <c:pt idx="61">
                  <c:v>1.4428281301951305</c:v>
                </c:pt>
                <c:pt idx="62">
                  <c:v>1.4264944214185407</c:v>
                </c:pt>
                <c:pt idx="63">
                  <c:v>1.4098880079144336</c:v>
                </c:pt>
                <c:pt idx="64">
                  <c:v>1.3930534877843612</c:v>
                </c:pt>
                <c:pt idx="65">
                  <c:v>1.3761256694611865</c:v>
                </c:pt>
                <c:pt idx="66">
                  <c:v>1.3593220600765699</c:v>
                </c:pt>
                <c:pt idx="67">
                  <c:v>1.3427687129662949</c:v>
                </c:pt>
                <c:pt idx="68">
                  <c:v>1.3264678345667793</c:v>
                </c:pt>
                <c:pt idx="69">
                  <c:v>1.3104205136984146</c:v>
                </c:pt>
                <c:pt idx="70">
                  <c:v>1.2946277196654232</c:v>
                </c:pt>
                <c:pt idx="71">
                  <c:v>1.2790903026955291</c:v>
                </c:pt>
                <c:pt idx="72">
                  <c:v>1.2638089867574169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41-4810-A9E5-CC60AD8A8C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2626992"/>
        <c:axId val="932634064"/>
      </c:scatterChart>
      <c:valAx>
        <c:axId val="932626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'booster test'!$G$19</c:f>
              <c:strCache>
                <c:ptCount val="1"/>
                <c:pt idx="0">
                  <c:v>altitude [m]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932634064"/>
        <c:crosses val="autoZero"/>
        <c:crossBetween val="midCat"/>
      </c:valAx>
      <c:valAx>
        <c:axId val="93263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'booster test'!$L$19</c:f>
              <c:strCache>
                <c:ptCount val="1"/>
                <c:pt idx="0">
                  <c:v>mach number [-]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932626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Altidude</a:t>
            </a:r>
            <a:r>
              <a:rPr lang="en-US"/>
              <a:t> </a:t>
            </a:r>
            <a:r>
              <a:rPr lang="pl-PL"/>
              <a:t>with</a:t>
            </a:r>
            <a:r>
              <a:rPr lang="pl-PL" baseline="0"/>
              <a:t> PRD-240 booster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'booster test'!$G$19</c:f>
              <c:strCache>
                <c:ptCount val="1"/>
                <c:pt idx="0">
                  <c:v>altitude [m]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'booster test'!$D$20:$D$92</c:f>
              <c:numCache>
                <c:formatCode>General</c:formatCode>
                <c:ptCount val="73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0.2</c:v>
                </c:pt>
                <c:pt idx="12">
                  <c:v>0.3</c:v>
                </c:pt>
                <c:pt idx="13">
                  <c:v>0.4</c:v>
                </c:pt>
                <c:pt idx="14">
                  <c:v>0.5</c:v>
                </c:pt>
                <c:pt idx="15">
                  <c:v>0.6</c:v>
                </c:pt>
                <c:pt idx="16">
                  <c:v>0.7</c:v>
                </c:pt>
                <c:pt idx="17">
                  <c:v>0.8</c:v>
                </c:pt>
                <c:pt idx="18">
                  <c:v>0.9</c:v>
                </c:pt>
                <c:pt idx="19">
                  <c:v>1</c:v>
                </c:pt>
                <c:pt idx="20">
                  <c:v>1.1000000000000001</c:v>
                </c:pt>
                <c:pt idx="21">
                  <c:v>1.2</c:v>
                </c:pt>
                <c:pt idx="22">
                  <c:v>1.3</c:v>
                </c:pt>
                <c:pt idx="23">
                  <c:v>1.4</c:v>
                </c:pt>
                <c:pt idx="24">
                  <c:v>1.5</c:v>
                </c:pt>
                <c:pt idx="25">
                  <c:v>1.6</c:v>
                </c:pt>
                <c:pt idx="26">
                  <c:v>1.7</c:v>
                </c:pt>
                <c:pt idx="27">
                  <c:v>1.8</c:v>
                </c:pt>
                <c:pt idx="28">
                  <c:v>1.9</c:v>
                </c:pt>
                <c:pt idx="29">
                  <c:v>2</c:v>
                </c:pt>
                <c:pt idx="30">
                  <c:v>2.1</c:v>
                </c:pt>
                <c:pt idx="31">
                  <c:v>2.2000000000000002</c:v>
                </c:pt>
                <c:pt idx="32">
                  <c:v>2.2999999999999998</c:v>
                </c:pt>
                <c:pt idx="33">
                  <c:v>2.4</c:v>
                </c:pt>
                <c:pt idx="34">
                  <c:v>2.5</c:v>
                </c:pt>
                <c:pt idx="35">
                  <c:v>2.6</c:v>
                </c:pt>
                <c:pt idx="36">
                  <c:v>2.7</c:v>
                </c:pt>
                <c:pt idx="37">
                  <c:v>2.8</c:v>
                </c:pt>
                <c:pt idx="38">
                  <c:v>2.9</c:v>
                </c:pt>
                <c:pt idx="39">
                  <c:v>3</c:v>
                </c:pt>
                <c:pt idx="40">
                  <c:v>3.1</c:v>
                </c:pt>
                <c:pt idx="41">
                  <c:v>3.2</c:v>
                </c:pt>
                <c:pt idx="42">
                  <c:v>3.3</c:v>
                </c:pt>
                <c:pt idx="43">
                  <c:v>3.4</c:v>
                </c:pt>
                <c:pt idx="44">
                  <c:v>3.5</c:v>
                </c:pt>
                <c:pt idx="45">
                  <c:v>3.6</c:v>
                </c:pt>
                <c:pt idx="46">
                  <c:v>3.7</c:v>
                </c:pt>
                <c:pt idx="47">
                  <c:v>3.8</c:v>
                </c:pt>
                <c:pt idx="48">
                  <c:v>3.9</c:v>
                </c:pt>
                <c:pt idx="49">
                  <c:v>4</c:v>
                </c:pt>
                <c:pt idx="50">
                  <c:v>4.0999999999999996</c:v>
                </c:pt>
                <c:pt idx="51">
                  <c:v>4.2</c:v>
                </c:pt>
                <c:pt idx="52">
                  <c:v>4.3</c:v>
                </c:pt>
                <c:pt idx="53">
                  <c:v>4.4000000000000004</c:v>
                </c:pt>
                <c:pt idx="54">
                  <c:v>4.5</c:v>
                </c:pt>
                <c:pt idx="55">
                  <c:v>4.5999999999999996</c:v>
                </c:pt>
                <c:pt idx="56">
                  <c:v>4.7</c:v>
                </c:pt>
                <c:pt idx="57">
                  <c:v>4.8</c:v>
                </c:pt>
                <c:pt idx="58">
                  <c:v>4.9000000000000004</c:v>
                </c:pt>
                <c:pt idx="59">
                  <c:v>5</c:v>
                </c:pt>
                <c:pt idx="60">
                  <c:v>5.0999999999999996</c:v>
                </c:pt>
                <c:pt idx="61">
                  <c:v>5.2</c:v>
                </c:pt>
                <c:pt idx="62">
                  <c:v>5.3</c:v>
                </c:pt>
                <c:pt idx="63">
                  <c:v>5.4</c:v>
                </c:pt>
                <c:pt idx="64">
                  <c:v>5.5</c:v>
                </c:pt>
                <c:pt idx="65">
                  <c:v>5.6</c:v>
                </c:pt>
                <c:pt idx="66">
                  <c:v>5.7</c:v>
                </c:pt>
                <c:pt idx="67">
                  <c:v>5.8</c:v>
                </c:pt>
                <c:pt idx="68">
                  <c:v>5.9</c:v>
                </c:pt>
                <c:pt idx="69">
                  <c:v>6</c:v>
                </c:pt>
                <c:pt idx="70">
                  <c:v>6.1</c:v>
                </c:pt>
                <c:pt idx="71">
                  <c:v>6.2</c:v>
                </c:pt>
                <c:pt idx="72">
                  <c:v>6.3</c:v>
                </c:pt>
              </c:numCache>
            </c:numRef>
          </c:xVal>
          <c:yVal>
            <c:numRef>
              <c:f>'booster test'!$G$20:$G$92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2.0656132637199812E-3</c:v>
                </c:pt>
                <c:pt idx="3">
                  <c:v>1.1635104708681659E-2</c:v>
                </c:pt>
                <c:pt idx="4">
                  <c:v>3.3952307860214706E-2</c:v>
                </c:pt>
                <c:pt idx="5">
                  <c:v>7.1718837791698076E-2</c:v>
                </c:pt>
                <c:pt idx="6">
                  <c:v>0.12612467810038946</c:v>
                </c:pt>
                <c:pt idx="7">
                  <c:v>0.19757567563935122</c:v>
                </c:pt>
                <c:pt idx="8">
                  <c:v>0.28594002805027435</c:v>
                </c:pt>
                <c:pt idx="9">
                  <c:v>0.39083681128959413</c:v>
                </c:pt>
                <c:pt idx="10">
                  <c:v>0.51192230436592578</c:v>
                </c:pt>
                <c:pt idx="11">
                  <c:v>0.64890174907743015</c:v>
                </c:pt>
                <c:pt idx="12">
                  <c:v>2.84297439031279</c:v>
                </c:pt>
                <c:pt idx="13">
                  <c:v>6.4799658421269104</c:v>
                </c:pt>
                <c:pt idx="14">
                  <c:v>11.489483899991676</c:v>
                </c:pt>
                <c:pt idx="15">
                  <c:v>17.840107592928536</c:v>
                </c:pt>
                <c:pt idx="16">
                  <c:v>25.515824684693069</c:v>
                </c:pt>
                <c:pt idx="17">
                  <c:v>34.502499516310138</c:v>
                </c:pt>
                <c:pt idx="18">
                  <c:v>44.787627088319717</c:v>
                </c:pt>
                <c:pt idx="19">
                  <c:v>56.362036230188828</c:v>
                </c:pt>
                <c:pt idx="20">
                  <c:v>69.217148407535078</c:v>
                </c:pt>
                <c:pt idx="21">
                  <c:v>83.343629975869945</c:v>
                </c:pt>
                <c:pt idx="22">
                  <c:v>98.732545832245009</c:v>
                </c:pt>
                <c:pt idx="23">
                  <c:v>115.37665822139749</c:v>
                </c:pt>
                <c:pt idx="24">
                  <c:v>133.27123513702418</c:v>
                </c:pt>
                <c:pt idx="25">
                  <c:v>152.41478287472154</c:v>
                </c:pt>
                <c:pt idx="26">
                  <c:v>172.8089173917615</c:v>
                </c:pt>
                <c:pt idx="27">
                  <c:v>194.45749348771619</c:v>
                </c:pt>
                <c:pt idx="28">
                  <c:v>217.36592342809644</c:v>
                </c:pt>
                <c:pt idx="29">
                  <c:v>241.54071062314407</c:v>
                </c:pt>
                <c:pt idx="30">
                  <c:v>266.98888546236941</c:v>
                </c:pt>
                <c:pt idx="31">
                  <c:v>293.71759511607985</c:v>
                </c:pt>
                <c:pt idx="32">
                  <c:v>321.73387375386341</c:v>
                </c:pt>
                <c:pt idx="33">
                  <c:v>351.0443406384494</c:v>
                </c:pt>
                <c:pt idx="34">
                  <c:v>381.65480281713155</c:v>
                </c:pt>
                <c:pt idx="35">
                  <c:v>413.56959114674964</c:v>
                </c:pt>
                <c:pt idx="36">
                  <c:v>446.79092252416814</c:v>
                </c:pt>
                <c:pt idx="37">
                  <c:v>481.3193694986889</c:v>
                </c:pt>
                <c:pt idx="38">
                  <c:v>517.15570768693397</c:v>
                </c:pt>
                <c:pt idx="39">
                  <c:v>554.30249267735383</c:v>
                </c:pt>
                <c:pt idx="40">
                  <c:v>592.76407482893455</c:v>
                </c:pt>
                <c:pt idx="41">
                  <c:v>632.54665048633638</c:v>
                </c:pt>
                <c:pt idx="42">
                  <c:v>673.65932195282392</c:v>
                </c:pt>
                <c:pt idx="43">
                  <c:v>716.11550343509816</c:v>
                </c:pt>
                <c:pt idx="44">
                  <c:v>759.93484216195907</c:v>
                </c:pt>
                <c:pt idx="45">
                  <c:v>805.14251624587428</c:v>
                </c:pt>
                <c:pt idx="46">
                  <c:v>851.75267496938409</c:v>
                </c:pt>
                <c:pt idx="47">
                  <c:v>899.72123343257522</c:v>
                </c:pt>
                <c:pt idx="48">
                  <c:v>948.90403160642609</c:v>
                </c:pt>
                <c:pt idx="49">
                  <c:v>999.04856060694374</c:v>
                </c:pt>
                <c:pt idx="50">
                  <c:v>1049.8413278328644</c:v>
                </c:pt>
                <c:pt idx="51">
                  <c:v>1101.0115646616111</c:v>
                </c:pt>
                <c:pt idx="52">
                  <c:v>1152.3697917808349</c:v>
                </c:pt>
                <c:pt idx="53">
                  <c:v>1203.7681099085648</c:v>
                </c:pt>
                <c:pt idx="54">
                  <c:v>1255.0785330857111</c:v>
                </c:pt>
                <c:pt idx="55">
                  <c:v>1306.1919645491689</c:v>
                </c:pt>
                <c:pt idx="56">
                  <c:v>1357.0170120990856</c:v>
                </c:pt>
                <c:pt idx="57">
                  <c:v>1407.4774466760311</c:v>
                </c:pt>
                <c:pt idx="58">
                  <c:v>1457.5093866806124</c:v>
                </c:pt>
                <c:pt idx="59">
                  <c:v>1507.0600685954123</c:v>
                </c:pt>
                <c:pt idx="60">
                  <c:v>1556.0884325932875</c:v>
                </c:pt>
                <c:pt idx="61">
                  <c:v>1604.566358916552</c:v>
                </c:pt>
                <c:pt idx="62">
                  <c:v>1652.4775604584772</c:v>
                </c:pt>
                <c:pt idx="63">
                  <c:v>1699.8123209981482</c:v>
                </c:pt>
                <c:pt idx="64">
                  <c:v>1746.5632045004031</c:v>
                </c:pt>
                <c:pt idx="65">
                  <c:v>1792.7257719350007</c:v>
                </c:pt>
                <c:pt idx="66">
                  <c:v>1838.3014528604733</c:v>
                </c:pt>
                <c:pt idx="67">
                  <c:v>1883.2973845652598</c:v>
                </c:pt>
                <c:pt idx="68">
                  <c:v>1927.7228148370718</c:v>
                </c:pt>
                <c:pt idx="69">
                  <c:v>1971.5870180664797</c:v>
                </c:pt>
                <c:pt idx="70">
                  <c:v>2014.899275073738</c:v>
                </c:pt>
                <c:pt idx="71">
                  <c:v>2057.6688695886105</c:v>
                </c:pt>
                <c:pt idx="72">
                  <c:v>2099.9050846248883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6D-4CC5-875D-CF5B188909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2626992"/>
        <c:axId val="932634064"/>
      </c:scatterChart>
      <c:valAx>
        <c:axId val="932626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'booster test'!$D$19</c:f>
              <c:strCache>
                <c:ptCount val="1"/>
                <c:pt idx="0">
                  <c:v>time [s]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932634064"/>
        <c:crosses val="autoZero"/>
        <c:crossBetween val="midCat"/>
      </c:valAx>
      <c:valAx>
        <c:axId val="93263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'booster test'!$G$19</c:f>
              <c:strCache>
                <c:ptCount val="1"/>
                <c:pt idx="0">
                  <c:v>altitude [m]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932626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Acceleration</a:t>
            </a:r>
            <a:r>
              <a:rPr lang="en-US"/>
              <a:t> </a:t>
            </a:r>
            <a:r>
              <a:rPr lang="pl-PL"/>
              <a:t>with</a:t>
            </a:r>
            <a:r>
              <a:rPr lang="pl-PL" baseline="0"/>
              <a:t> PRD-240 booster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'booster test'!$O$19</c:f>
              <c:strCache>
                <c:ptCount val="1"/>
                <c:pt idx="0">
                  <c:v>G [-]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'booster test'!$D$20:$D$92</c:f>
              <c:numCache>
                <c:formatCode>General</c:formatCode>
                <c:ptCount val="73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0.2</c:v>
                </c:pt>
                <c:pt idx="12">
                  <c:v>0.3</c:v>
                </c:pt>
                <c:pt idx="13">
                  <c:v>0.4</c:v>
                </c:pt>
                <c:pt idx="14">
                  <c:v>0.5</c:v>
                </c:pt>
                <c:pt idx="15">
                  <c:v>0.6</c:v>
                </c:pt>
                <c:pt idx="16">
                  <c:v>0.7</c:v>
                </c:pt>
                <c:pt idx="17">
                  <c:v>0.8</c:v>
                </c:pt>
                <c:pt idx="18">
                  <c:v>0.9</c:v>
                </c:pt>
                <c:pt idx="19">
                  <c:v>1</c:v>
                </c:pt>
                <c:pt idx="20">
                  <c:v>1.1000000000000001</c:v>
                </c:pt>
                <c:pt idx="21">
                  <c:v>1.2</c:v>
                </c:pt>
                <c:pt idx="22">
                  <c:v>1.3</c:v>
                </c:pt>
                <c:pt idx="23">
                  <c:v>1.4</c:v>
                </c:pt>
                <c:pt idx="24">
                  <c:v>1.5</c:v>
                </c:pt>
                <c:pt idx="25">
                  <c:v>1.6</c:v>
                </c:pt>
                <c:pt idx="26">
                  <c:v>1.7</c:v>
                </c:pt>
                <c:pt idx="27">
                  <c:v>1.8</c:v>
                </c:pt>
                <c:pt idx="28">
                  <c:v>1.9</c:v>
                </c:pt>
                <c:pt idx="29">
                  <c:v>2</c:v>
                </c:pt>
                <c:pt idx="30">
                  <c:v>2.1</c:v>
                </c:pt>
                <c:pt idx="31">
                  <c:v>2.2000000000000002</c:v>
                </c:pt>
                <c:pt idx="32">
                  <c:v>2.2999999999999998</c:v>
                </c:pt>
                <c:pt idx="33">
                  <c:v>2.4</c:v>
                </c:pt>
                <c:pt idx="34">
                  <c:v>2.5</c:v>
                </c:pt>
                <c:pt idx="35">
                  <c:v>2.6</c:v>
                </c:pt>
                <c:pt idx="36">
                  <c:v>2.7</c:v>
                </c:pt>
                <c:pt idx="37">
                  <c:v>2.8</c:v>
                </c:pt>
                <c:pt idx="38">
                  <c:v>2.9</c:v>
                </c:pt>
                <c:pt idx="39">
                  <c:v>3</c:v>
                </c:pt>
                <c:pt idx="40">
                  <c:v>3.1</c:v>
                </c:pt>
                <c:pt idx="41">
                  <c:v>3.2</c:v>
                </c:pt>
                <c:pt idx="42">
                  <c:v>3.3</c:v>
                </c:pt>
                <c:pt idx="43">
                  <c:v>3.4</c:v>
                </c:pt>
                <c:pt idx="44">
                  <c:v>3.5</c:v>
                </c:pt>
                <c:pt idx="45">
                  <c:v>3.6</c:v>
                </c:pt>
                <c:pt idx="46">
                  <c:v>3.7</c:v>
                </c:pt>
                <c:pt idx="47">
                  <c:v>3.8</c:v>
                </c:pt>
                <c:pt idx="48">
                  <c:v>3.9</c:v>
                </c:pt>
                <c:pt idx="49">
                  <c:v>4</c:v>
                </c:pt>
                <c:pt idx="50">
                  <c:v>4.0999999999999996</c:v>
                </c:pt>
                <c:pt idx="51">
                  <c:v>4.2</c:v>
                </c:pt>
                <c:pt idx="52">
                  <c:v>4.3</c:v>
                </c:pt>
                <c:pt idx="53">
                  <c:v>4.4000000000000004</c:v>
                </c:pt>
                <c:pt idx="54">
                  <c:v>4.5</c:v>
                </c:pt>
                <c:pt idx="55">
                  <c:v>4.5999999999999996</c:v>
                </c:pt>
                <c:pt idx="56">
                  <c:v>4.7</c:v>
                </c:pt>
                <c:pt idx="57">
                  <c:v>4.8</c:v>
                </c:pt>
                <c:pt idx="58">
                  <c:v>4.9000000000000004</c:v>
                </c:pt>
                <c:pt idx="59">
                  <c:v>5</c:v>
                </c:pt>
                <c:pt idx="60">
                  <c:v>5.0999999999999996</c:v>
                </c:pt>
                <c:pt idx="61">
                  <c:v>5.2</c:v>
                </c:pt>
                <c:pt idx="62">
                  <c:v>5.3</c:v>
                </c:pt>
                <c:pt idx="63">
                  <c:v>5.4</c:v>
                </c:pt>
                <c:pt idx="64">
                  <c:v>5.5</c:v>
                </c:pt>
                <c:pt idx="65">
                  <c:v>5.6</c:v>
                </c:pt>
                <c:pt idx="66">
                  <c:v>5.7</c:v>
                </c:pt>
                <c:pt idx="67">
                  <c:v>5.8</c:v>
                </c:pt>
                <c:pt idx="68">
                  <c:v>5.9</c:v>
                </c:pt>
                <c:pt idx="69">
                  <c:v>6</c:v>
                </c:pt>
                <c:pt idx="70">
                  <c:v>6.1</c:v>
                </c:pt>
                <c:pt idx="71">
                  <c:v>6.2</c:v>
                </c:pt>
                <c:pt idx="72">
                  <c:v>6.3</c:v>
                </c:pt>
              </c:numCache>
            </c:numRef>
          </c:xVal>
          <c:yVal>
            <c:numRef>
              <c:f>'booster test'!$O$20:$O$92</c:f>
              <c:numCache>
                <c:formatCode>General</c:formatCode>
                <c:ptCount val="73"/>
                <c:pt idx="0">
                  <c:v>0</c:v>
                </c:pt>
                <c:pt idx="1">
                  <c:v>8.422480178266996</c:v>
                </c:pt>
                <c:pt idx="2">
                  <c:v>13.751892574115127</c:v>
                </c:pt>
                <c:pt idx="3">
                  <c:v>16.052171805292247</c:v>
                </c:pt>
                <c:pt idx="4">
                  <c:v>17.137960675444333</c:v>
                </c:pt>
                <c:pt idx="5">
                  <c:v>17.51822846342364</c:v>
                </c:pt>
                <c:pt idx="6">
                  <c:v>17.326733183724368</c:v>
                </c:pt>
                <c:pt idx="7">
                  <c:v>16.792035533903352</c:v>
                </c:pt>
                <c:pt idx="8">
                  <c:v>16.499719003909494</c:v>
                </c:pt>
                <c:pt idx="9">
                  <c:v>16.21753700674585</c:v>
                </c:pt>
                <c:pt idx="10">
                  <c:v>15.87234922591184</c:v>
                </c:pt>
                <c:pt idx="11">
                  <c:v>14.528374449306286</c:v>
                </c:pt>
                <c:pt idx="12">
                  <c:v>13.905511888880751</c:v>
                </c:pt>
                <c:pt idx="13">
                  <c:v>13.624989379482292</c:v>
                </c:pt>
                <c:pt idx="14">
                  <c:v>13.527715675176074</c:v>
                </c:pt>
                <c:pt idx="15">
                  <c:v>13.349891148969739</c:v>
                </c:pt>
                <c:pt idx="16">
                  <c:v>13.226436373572897</c:v>
                </c:pt>
                <c:pt idx="17">
                  <c:v>13.141282603069058</c:v>
                </c:pt>
                <c:pt idx="18">
                  <c:v>13.061093011911565</c:v>
                </c:pt>
                <c:pt idx="19">
                  <c:v>12.956838630075573</c:v>
                </c:pt>
                <c:pt idx="20">
                  <c:v>12.864960247350147</c:v>
                </c:pt>
                <c:pt idx="21">
                  <c:v>12.78864507666059</c:v>
                </c:pt>
                <c:pt idx="22">
                  <c:v>12.738036358855183</c:v>
                </c:pt>
                <c:pt idx="23">
                  <c:v>12.722622734649956</c:v>
                </c:pt>
                <c:pt idx="24">
                  <c:v>12.743153322534182</c:v>
                </c:pt>
                <c:pt idx="25">
                  <c:v>12.783395975738562</c:v>
                </c:pt>
                <c:pt idx="26">
                  <c:v>12.839558453401375</c:v>
                </c:pt>
                <c:pt idx="27">
                  <c:v>12.907674453870017</c:v>
                </c:pt>
                <c:pt idx="28">
                  <c:v>12.980454704808665</c:v>
                </c:pt>
                <c:pt idx="29">
                  <c:v>13.053440363939979</c:v>
                </c:pt>
                <c:pt idx="30">
                  <c:v>13.12611266048558</c:v>
                </c:pt>
                <c:pt idx="31">
                  <c:v>13.194598701352538</c:v>
                </c:pt>
                <c:pt idx="32">
                  <c:v>13.254852905315271</c:v>
                </c:pt>
                <c:pt idx="33">
                  <c:v>13.302639182044889</c:v>
                </c:pt>
                <c:pt idx="34">
                  <c:v>13.323401898215604</c:v>
                </c:pt>
                <c:pt idx="35">
                  <c:v>13.324483537341575</c:v>
                </c:pt>
                <c:pt idx="36">
                  <c:v>13.324903080199745</c:v>
                </c:pt>
                <c:pt idx="37">
                  <c:v>13.354607905702403</c:v>
                </c:pt>
                <c:pt idx="38">
                  <c:v>13.398982114498711</c:v>
                </c:pt>
                <c:pt idx="39">
                  <c:v>13.457913539544645</c:v>
                </c:pt>
                <c:pt idx="40">
                  <c:v>13.548330697179818</c:v>
                </c:pt>
                <c:pt idx="41">
                  <c:v>13.679708820865999</c:v>
                </c:pt>
                <c:pt idx="42">
                  <c:v>13.873495933744191</c:v>
                </c:pt>
                <c:pt idx="43">
                  <c:v>14.155653830972158</c:v>
                </c:pt>
                <c:pt idx="44">
                  <c:v>14.424181401429745</c:v>
                </c:pt>
                <c:pt idx="45">
                  <c:v>14.181901392448687</c:v>
                </c:pt>
                <c:pt idx="46">
                  <c:v>12.600384404144375</c:v>
                </c:pt>
                <c:pt idx="47">
                  <c:v>10.127613618222057</c:v>
                </c:pt>
                <c:pt idx="48">
                  <c:v>6.3586932183961027</c:v>
                </c:pt>
                <c:pt idx="49">
                  <c:v>3.5867318676312703</c:v>
                </c:pt>
                <c:pt idx="50">
                  <c:v>1.8590602869686494</c:v>
                </c:pt>
                <c:pt idx="51">
                  <c:v>0.36039895400730521</c:v>
                </c:pt>
                <c:pt idx="52">
                  <c:v>-0.94515856168676582</c:v>
                </c:pt>
                <c:pt idx="53">
                  <c:v>-2.0539738014397315</c:v>
                </c:pt>
                <c:pt idx="54">
                  <c:v>-2.9791757391245355</c:v>
                </c:pt>
                <c:pt idx="55">
                  <c:v>-3.7464479533790094</c:v>
                </c:pt>
                <c:pt idx="56">
                  <c:v>-4.3949201164676532</c:v>
                </c:pt>
                <c:pt idx="57">
                  <c:v>-4.9354578835697529</c:v>
                </c:pt>
                <c:pt idx="58">
                  <c:v>-5.3573278179925632</c:v>
                </c:pt>
                <c:pt idx="59">
                  <c:v>-5.6472531236430985</c:v>
                </c:pt>
                <c:pt idx="60">
                  <c:v>-5.7921078148714198</c:v>
                </c:pt>
                <c:pt idx="61">
                  <c:v>-5.8765753379317287</c:v>
                </c:pt>
                <c:pt idx="62">
                  <c:v>-5.9589617846563065</c:v>
                </c:pt>
                <c:pt idx="63">
                  <c:v>-6.0129236173775737</c:v>
                </c:pt>
                <c:pt idx="64">
                  <c:v>-6.0036137188918328</c:v>
                </c:pt>
                <c:pt idx="65">
                  <c:v>-5.9099818347513082</c:v>
                </c:pt>
                <c:pt idx="66">
                  <c:v>-5.8155345662001672</c:v>
                </c:pt>
                <c:pt idx="67">
                  <c:v>-5.7209850358688801</c:v>
                </c:pt>
                <c:pt idx="68">
                  <c:v>-5.6263706894670786</c:v>
                </c:pt>
                <c:pt idx="69">
                  <c:v>-5.5317260683402001</c:v>
                </c:pt>
                <c:pt idx="70">
                  <c:v>-5.4370881783646094</c:v>
                </c:pt>
                <c:pt idx="71">
                  <c:v>-5.3424962944170922</c:v>
                </c:pt>
                <c:pt idx="72">
                  <c:v>-5.2479917160613514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C44-49F8-A008-FBB47FFFD7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2626992"/>
        <c:axId val="932634064"/>
      </c:scatterChart>
      <c:valAx>
        <c:axId val="932626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'booster test'!$D$19</c:f>
              <c:strCache>
                <c:ptCount val="1"/>
                <c:pt idx="0">
                  <c:v>time [s]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932634064"/>
        <c:crosses val="autoZero"/>
        <c:crossBetween val="midCat"/>
      </c:valAx>
      <c:valAx>
        <c:axId val="93263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'booster test'!$O$19</c:f>
              <c:strCache>
                <c:ptCount val="1"/>
                <c:pt idx="0">
                  <c:v>G [-]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932626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'booster test at angle'!$C$18</c:f>
              <c:strCache>
                <c:ptCount val="1"/>
                <c:pt idx="0">
                  <c:v>PRD-240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'booster test at angle'!$B$20:$B$50</c:f>
              <c:numCache>
                <c:formatCode>General</c:formatCode>
                <c:ptCount val="31"/>
                <c:pt idx="0">
                  <c:v>-0.43359999999999999</c:v>
                </c:pt>
                <c:pt idx="1">
                  <c:v>0</c:v>
                </c:pt>
                <c:pt idx="2">
                  <c:v>0</c:v>
                </c:pt>
                <c:pt idx="3">
                  <c:v>0.02</c:v>
                </c:pt>
                <c:pt idx="4">
                  <c:v>3.1600000000000003E-2</c:v>
                </c:pt>
                <c:pt idx="5">
                  <c:v>7.1999999999999995E-2</c:v>
                </c:pt>
                <c:pt idx="6">
                  <c:v>0.1067</c:v>
                </c:pt>
                <c:pt idx="7">
                  <c:v>0.2049</c:v>
                </c:pt>
                <c:pt idx="8">
                  <c:v>0.47639999999999999</c:v>
                </c:pt>
                <c:pt idx="9">
                  <c:v>0.86929999999999996</c:v>
                </c:pt>
                <c:pt idx="10">
                  <c:v>1.2564</c:v>
                </c:pt>
                <c:pt idx="11">
                  <c:v>1.8515999999999999</c:v>
                </c:pt>
                <c:pt idx="12">
                  <c:v>2.5390999999999999</c:v>
                </c:pt>
                <c:pt idx="13">
                  <c:v>2.8683999999999998</c:v>
                </c:pt>
                <c:pt idx="14">
                  <c:v>3.1747000000000001</c:v>
                </c:pt>
                <c:pt idx="15">
                  <c:v>3.3653</c:v>
                </c:pt>
                <c:pt idx="16">
                  <c:v>3.4809000000000001</c:v>
                </c:pt>
                <c:pt idx="17">
                  <c:v>3.5501999999999998</c:v>
                </c:pt>
                <c:pt idx="18">
                  <c:v>3.6253000000000002</c:v>
                </c:pt>
                <c:pt idx="19">
                  <c:v>3.7120000000000002</c:v>
                </c:pt>
                <c:pt idx="20">
                  <c:v>3.7871000000000001</c:v>
                </c:pt>
                <c:pt idx="21">
                  <c:v>3.8853</c:v>
                </c:pt>
                <c:pt idx="22">
                  <c:v>3.9950999999999999</c:v>
                </c:pt>
                <c:pt idx="23">
                  <c:v>4.1048999999999998</c:v>
                </c:pt>
                <c:pt idx="24">
                  <c:v>4.3590999999999998</c:v>
                </c:pt>
                <c:pt idx="25">
                  <c:v>4.6479999999999997</c:v>
                </c:pt>
                <c:pt idx="26">
                  <c:v>4.9831000000000003</c:v>
                </c:pt>
                <c:pt idx="27">
                  <c:v>5.2027000000000001</c:v>
                </c:pt>
                <c:pt idx="28">
                  <c:v>5.3760000000000003</c:v>
                </c:pt>
                <c:pt idx="29">
                  <c:v>5.4683999999999999</c:v>
                </c:pt>
                <c:pt idx="30">
                  <c:v>5.5522</c:v>
                </c:pt>
              </c:numCache>
            </c:numRef>
          </c:xVal>
          <c:yVal>
            <c:numRef>
              <c:f>'booster test at angle'!$C$20:$C$50</c:f>
              <c:numCache>
                <c:formatCode>General</c:formatCode>
                <c:ptCount val="31"/>
                <c:pt idx="0">
                  <c:v>3.5999999999999999E-3</c:v>
                </c:pt>
                <c:pt idx="1">
                  <c:v>0</c:v>
                </c:pt>
                <c:pt idx="2">
                  <c:v>0</c:v>
                </c:pt>
                <c:pt idx="3">
                  <c:v>14.460699999999999</c:v>
                </c:pt>
                <c:pt idx="4">
                  <c:v>16.857099999999999</c:v>
                </c:pt>
                <c:pt idx="5">
                  <c:v>17.25</c:v>
                </c:pt>
                <c:pt idx="6">
                  <c:v>16.189299999999999</c:v>
                </c:pt>
                <c:pt idx="7">
                  <c:v>15.0107</c:v>
                </c:pt>
                <c:pt idx="8">
                  <c:v>13.8714</c:v>
                </c:pt>
                <c:pt idx="9">
                  <c:v>13.125</c:v>
                </c:pt>
                <c:pt idx="10">
                  <c:v>12.6143</c:v>
                </c:pt>
                <c:pt idx="11">
                  <c:v>12.5357</c:v>
                </c:pt>
                <c:pt idx="12">
                  <c:v>13.125</c:v>
                </c:pt>
                <c:pt idx="13">
                  <c:v>13.596399999999999</c:v>
                </c:pt>
                <c:pt idx="14">
                  <c:v>14.1464</c:v>
                </c:pt>
                <c:pt idx="15">
                  <c:v>14.617900000000001</c:v>
                </c:pt>
                <c:pt idx="16">
                  <c:v>14.971399999999999</c:v>
                </c:pt>
                <c:pt idx="17">
                  <c:v>15.05</c:v>
                </c:pt>
                <c:pt idx="18">
                  <c:v>14.7357</c:v>
                </c:pt>
                <c:pt idx="19">
                  <c:v>13.596399999999999</c:v>
                </c:pt>
                <c:pt idx="20">
                  <c:v>12.3393</c:v>
                </c:pt>
                <c:pt idx="21">
                  <c:v>9.6678999999999995</c:v>
                </c:pt>
                <c:pt idx="22">
                  <c:v>7.4286000000000003</c:v>
                </c:pt>
                <c:pt idx="23">
                  <c:v>6.0929000000000002</c:v>
                </c:pt>
                <c:pt idx="24">
                  <c:v>3.6570999999999998</c:v>
                </c:pt>
                <c:pt idx="25">
                  <c:v>1.85</c:v>
                </c:pt>
                <c:pt idx="26">
                  <c:v>0.59289999999999998</c:v>
                </c:pt>
                <c:pt idx="27">
                  <c:v>0.27860000000000001</c:v>
                </c:pt>
                <c:pt idx="28">
                  <c:v>8.2100000000000006E-2</c:v>
                </c:pt>
                <c:pt idx="29">
                  <c:v>3.5999999999999999E-3</c:v>
                </c:pt>
                <c:pt idx="30">
                  <c:v>-3.5700000000000003E-2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97-4C24-AA8D-4BB9B812E190}"/>
            </c:ext>
          </c:extLst>
        </c:ser>
        <c:ser>
          <c:idx val="1"/>
          <c:order val="1"/>
          <c:tx>
            <c:v>interpolated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'booster test at angle'!$D$20:$D$83</c:f>
              <c:numCache>
                <c:formatCode>General</c:formatCode>
                <c:ptCount val="64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0.2</c:v>
                </c:pt>
                <c:pt idx="12">
                  <c:v>0.3</c:v>
                </c:pt>
                <c:pt idx="13">
                  <c:v>0.4</c:v>
                </c:pt>
                <c:pt idx="14">
                  <c:v>0.5</c:v>
                </c:pt>
                <c:pt idx="15">
                  <c:v>0.6</c:v>
                </c:pt>
                <c:pt idx="16">
                  <c:v>0.7</c:v>
                </c:pt>
                <c:pt idx="17">
                  <c:v>0.8</c:v>
                </c:pt>
                <c:pt idx="18">
                  <c:v>0.9</c:v>
                </c:pt>
                <c:pt idx="19">
                  <c:v>1</c:v>
                </c:pt>
                <c:pt idx="20">
                  <c:v>1.1000000000000001</c:v>
                </c:pt>
                <c:pt idx="21">
                  <c:v>1.2</c:v>
                </c:pt>
                <c:pt idx="22">
                  <c:v>1.3</c:v>
                </c:pt>
                <c:pt idx="23">
                  <c:v>1.4</c:v>
                </c:pt>
                <c:pt idx="24">
                  <c:v>1.5</c:v>
                </c:pt>
                <c:pt idx="25">
                  <c:v>1.6</c:v>
                </c:pt>
                <c:pt idx="26">
                  <c:v>1.7</c:v>
                </c:pt>
                <c:pt idx="27">
                  <c:v>1.8</c:v>
                </c:pt>
                <c:pt idx="28">
                  <c:v>1.9</c:v>
                </c:pt>
                <c:pt idx="29">
                  <c:v>2</c:v>
                </c:pt>
                <c:pt idx="30">
                  <c:v>2.1</c:v>
                </c:pt>
                <c:pt idx="31">
                  <c:v>2.2000000000000002</c:v>
                </c:pt>
                <c:pt idx="32">
                  <c:v>2.2999999999999998</c:v>
                </c:pt>
                <c:pt idx="33">
                  <c:v>2.4</c:v>
                </c:pt>
                <c:pt idx="34">
                  <c:v>2.5</c:v>
                </c:pt>
                <c:pt idx="35">
                  <c:v>2.6</c:v>
                </c:pt>
                <c:pt idx="36">
                  <c:v>2.7</c:v>
                </c:pt>
                <c:pt idx="37">
                  <c:v>2.8</c:v>
                </c:pt>
                <c:pt idx="38">
                  <c:v>2.9</c:v>
                </c:pt>
                <c:pt idx="39">
                  <c:v>3</c:v>
                </c:pt>
                <c:pt idx="40">
                  <c:v>3.1</c:v>
                </c:pt>
                <c:pt idx="41">
                  <c:v>3.2</c:v>
                </c:pt>
                <c:pt idx="42">
                  <c:v>3.3</c:v>
                </c:pt>
                <c:pt idx="43">
                  <c:v>3.4</c:v>
                </c:pt>
                <c:pt idx="44">
                  <c:v>3.5</c:v>
                </c:pt>
                <c:pt idx="45">
                  <c:v>3.6</c:v>
                </c:pt>
                <c:pt idx="46">
                  <c:v>3.7</c:v>
                </c:pt>
                <c:pt idx="47">
                  <c:v>3.8</c:v>
                </c:pt>
                <c:pt idx="48">
                  <c:v>3.9</c:v>
                </c:pt>
                <c:pt idx="49">
                  <c:v>4</c:v>
                </c:pt>
                <c:pt idx="50">
                  <c:v>4.0999999999999996</c:v>
                </c:pt>
                <c:pt idx="51">
                  <c:v>4.2</c:v>
                </c:pt>
                <c:pt idx="52">
                  <c:v>4.3</c:v>
                </c:pt>
                <c:pt idx="53">
                  <c:v>4.4000000000000004</c:v>
                </c:pt>
                <c:pt idx="54">
                  <c:v>4.5</c:v>
                </c:pt>
                <c:pt idx="55">
                  <c:v>4.5999999999999996</c:v>
                </c:pt>
                <c:pt idx="56">
                  <c:v>4.7</c:v>
                </c:pt>
                <c:pt idx="57">
                  <c:v>4.8</c:v>
                </c:pt>
                <c:pt idx="58">
                  <c:v>4.9000000000000004</c:v>
                </c:pt>
                <c:pt idx="59">
                  <c:v>5</c:v>
                </c:pt>
                <c:pt idx="60">
                  <c:v>5.0999999999999996</c:v>
                </c:pt>
                <c:pt idx="61">
                  <c:v>5.2</c:v>
                </c:pt>
                <c:pt idx="62">
                  <c:v>5.3</c:v>
                </c:pt>
                <c:pt idx="63">
                  <c:v>5.4</c:v>
                </c:pt>
              </c:numCache>
            </c:numRef>
          </c:xVal>
          <c:yVal>
            <c:numRef>
              <c:f>'booster test at angle'!$E$20:$E$83</c:f>
              <c:numCache>
                <c:formatCode>General</c:formatCode>
                <c:ptCount val="64"/>
                <c:pt idx="0">
                  <c:v>0</c:v>
                </c:pt>
                <c:pt idx="1">
                  <c:v>9.2414074804618078</c:v>
                </c:pt>
                <c:pt idx="2">
                  <c:v>14.460699999999999</c:v>
                </c:pt>
                <c:pt idx="3">
                  <c:v>16.704338271716573</c:v>
                </c:pt>
                <c:pt idx="4">
                  <c:v>17.754934988473</c:v>
                </c:pt>
                <c:pt idx="5">
                  <c:v>18.11340966408525</c:v>
                </c:pt>
                <c:pt idx="6">
                  <c:v>17.912605822489525</c:v>
                </c:pt>
                <c:pt idx="7">
                  <c:v>17.377385985091983</c:v>
                </c:pt>
                <c:pt idx="8">
                  <c:v>17.079719722577352</c:v>
                </c:pt>
                <c:pt idx="9">
                  <c:v>16.792559965451019</c:v>
                </c:pt>
                <c:pt idx="10">
                  <c:v>16.444685536105965</c:v>
                </c:pt>
                <c:pt idx="11">
                  <c:v>15.022804133112377</c:v>
                </c:pt>
                <c:pt idx="12">
                  <c:v>14.332516352383378</c:v>
                </c:pt>
                <c:pt idx="13">
                  <c:v>13.978509900497214</c:v>
                </c:pt>
                <c:pt idx="14">
                  <c:v>13.80307499807436</c:v>
                </c:pt>
                <c:pt idx="15">
                  <c:v>13.555463819859741</c:v>
                </c:pt>
                <c:pt idx="16">
                  <c:v>13.364118234619653</c:v>
                </c:pt>
                <c:pt idx="17">
                  <c:v>13.213560262103664</c:v>
                </c:pt>
                <c:pt idx="18">
                  <c:v>13.074790167463473</c:v>
                </c:pt>
                <c:pt idx="19">
                  <c:v>12.921704156401441</c:v>
                </c:pt>
                <c:pt idx="20">
                  <c:v>12.786188756419637</c:v>
                </c:pt>
                <c:pt idx="21">
                  <c:v>12.67027059076657</c:v>
                </c:pt>
                <c:pt idx="22">
                  <c:v>12.582188501616843</c:v>
                </c:pt>
                <c:pt idx="23">
                  <c:v>12.52597287850084</c:v>
                </c:pt>
                <c:pt idx="24">
                  <c:v>12.492763129071534</c:v>
                </c:pt>
                <c:pt idx="25">
                  <c:v>12.480987452166698</c:v>
                </c:pt>
                <c:pt idx="26">
                  <c:v>12.489074046624111</c:v>
                </c:pt>
                <c:pt idx="27">
                  <c:v>12.515451111281553</c:v>
                </c:pt>
                <c:pt idx="28">
                  <c:v>12.555879785371683</c:v>
                </c:pt>
                <c:pt idx="29">
                  <c:v>12.608819688793581</c:v>
                </c:pt>
                <c:pt idx="30">
                  <c:v>12.676280208193202</c:v>
                </c:pt>
                <c:pt idx="31">
                  <c:v>12.757493353060946</c:v>
                </c:pt>
                <c:pt idx="32">
                  <c:v>12.851691132887217</c:v>
                </c:pt>
                <c:pt idx="33">
                  <c:v>12.958105557162405</c:v>
                </c:pt>
                <c:pt idx="34">
                  <c:v>13.075968635376913</c:v>
                </c:pt>
                <c:pt idx="35">
                  <c:v>13.202872765852787</c:v>
                </c:pt>
                <c:pt idx="36">
                  <c:v>13.33988768958443</c:v>
                </c:pt>
                <c:pt idx="37">
                  <c:v>13.488301439605806</c:v>
                </c:pt>
                <c:pt idx="38">
                  <c:v>13.645166396188724</c:v>
                </c:pt>
                <c:pt idx="39">
                  <c:v>13.809377794709297</c:v>
                </c:pt>
                <c:pt idx="40">
                  <c:v>13.993055246584182</c:v>
                </c:pt>
                <c:pt idx="41">
                  <c:v>14.202049100831594</c:v>
                </c:pt>
                <c:pt idx="42">
                  <c:v>14.442065108048084</c:v>
                </c:pt>
                <c:pt idx="43">
                  <c:v>14.739393218005242</c:v>
                </c:pt>
                <c:pt idx="44">
                  <c:v>15.016169389681925</c:v>
                </c:pt>
                <c:pt idx="45">
                  <c:v>14.900016131944099</c:v>
                </c:pt>
                <c:pt idx="46">
                  <c:v>13.78493629570138</c:v>
                </c:pt>
                <c:pt idx="47">
                  <c:v>12.022966431594213</c:v>
                </c:pt>
                <c:pt idx="48">
                  <c:v>9.3199845338803566</c:v>
                </c:pt>
                <c:pt idx="49">
                  <c:v>7.3535100336962449</c:v>
                </c:pt>
                <c:pt idx="50">
                  <c:v>6.1403213277026794</c:v>
                </c:pt>
                <c:pt idx="51">
                  <c:v>5.0788798794371646</c:v>
                </c:pt>
                <c:pt idx="52">
                  <c:v>4.1468169671618513</c:v>
                </c:pt>
                <c:pt idx="53">
                  <c:v>3.3463321833264934</c:v>
                </c:pt>
                <c:pt idx="54">
                  <c:v>2.6678373009909175</c:v>
                </c:pt>
                <c:pt idx="55">
                  <c:v>2.0931871037791168</c:v>
                </c:pt>
                <c:pt idx="56">
                  <c:v>1.5948461759487802</c:v>
                </c:pt>
                <c:pt idx="57">
                  <c:v>1.1656376292273523</c:v>
                </c:pt>
                <c:pt idx="58">
                  <c:v>0.8183314331306919</c:v>
                </c:pt>
                <c:pt idx="59">
                  <c:v>0.56005797284677517</c:v>
                </c:pt>
                <c:pt idx="60">
                  <c:v>0.4009084019260295</c:v>
                </c:pt>
                <c:pt idx="61">
                  <c:v>0.28153606596426489</c:v>
                </c:pt>
                <c:pt idx="62">
                  <c:v>0.16116526641001372</c:v>
                </c:pt>
                <c:pt idx="63">
                  <c:v>5.8943733088451439E-2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797-4C24-AA8D-4BB9B812E1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4015760"/>
        <c:axId val="754008272"/>
      </c:scatterChart>
      <c:valAx>
        <c:axId val="754015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754008272"/>
        <c:crosses val="autoZero"/>
        <c:crossBetween val="midCat"/>
      </c:valAx>
      <c:valAx>
        <c:axId val="754008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754015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M</a:t>
            </a:r>
            <a:r>
              <a:rPr lang="en-US"/>
              <a:t>ach number </a:t>
            </a:r>
            <a:r>
              <a:rPr lang="pl-PL"/>
              <a:t>with</a:t>
            </a:r>
            <a:r>
              <a:rPr lang="pl-PL" baseline="0"/>
              <a:t> PRD-240 booster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'booster test at angle'!$L$19</c:f>
              <c:strCache>
                <c:ptCount val="1"/>
                <c:pt idx="0">
                  <c:v>mach number [-]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'booster test at angle'!$D$20:$D$92</c:f>
              <c:numCache>
                <c:formatCode>General</c:formatCode>
                <c:ptCount val="73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0.2</c:v>
                </c:pt>
                <c:pt idx="12">
                  <c:v>0.3</c:v>
                </c:pt>
                <c:pt idx="13">
                  <c:v>0.4</c:v>
                </c:pt>
                <c:pt idx="14">
                  <c:v>0.5</c:v>
                </c:pt>
                <c:pt idx="15">
                  <c:v>0.6</c:v>
                </c:pt>
                <c:pt idx="16">
                  <c:v>0.7</c:v>
                </c:pt>
                <c:pt idx="17">
                  <c:v>0.8</c:v>
                </c:pt>
                <c:pt idx="18">
                  <c:v>0.9</c:v>
                </c:pt>
                <c:pt idx="19">
                  <c:v>1</c:v>
                </c:pt>
                <c:pt idx="20">
                  <c:v>1.1000000000000001</c:v>
                </c:pt>
                <c:pt idx="21">
                  <c:v>1.2</c:v>
                </c:pt>
                <c:pt idx="22">
                  <c:v>1.3</c:v>
                </c:pt>
                <c:pt idx="23">
                  <c:v>1.4</c:v>
                </c:pt>
                <c:pt idx="24">
                  <c:v>1.5</c:v>
                </c:pt>
                <c:pt idx="25">
                  <c:v>1.6</c:v>
                </c:pt>
                <c:pt idx="26">
                  <c:v>1.7</c:v>
                </c:pt>
                <c:pt idx="27">
                  <c:v>1.8</c:v>
                </c:pt>
                <c:pt idx="28">
                  <c:v>1.9</c:v>
                </c:pt>
                <c:pt idx="29">
                  <c:v>2</c:v>
                </c:pt>
                <c:pt idx="30">
                  <c:v>2.1</c:v>
                </c:pt>
                <c:pt idx="31">
                  <c:v>2.2000000000000002</c:v>
                </c:pt>
                <c:pt idx="32">
                  <c:v>2.2999999999999998</c:v>
                </c:pt>
                <c:pt idx="33">
                  <c:v>2.4</c:v>
                </c:pt>
                <c:pt idx="34">
                  <c:v>2.5</c:v>
                </c:pt>
                <c:pt idx="35">
                  <c:v>2.6</c:v>
                </c:pt>
                <c:pt idx="36">
                  <c:v>2.7</c:v>
                </c:pt>
                <c:pt idx="37">
                  <c:v>2.8</c:v>
                </c:pt>
                <c:pt idx="38">
                  <c:v>2.9</c:v>
                </c:pt>
                <c:pt idx="39">
                  <c:v>3</c:v>
                </c:pt>
                <c:pt idx="40">
                  <c:v>3.1</c:v>
                </c:pt>
                <c:pt idx="41">
                  <c:v>3.2</c:v>
                </c:pt>
                <c:pt idx="42">
                  <c:v>3.3</c:v>
                </c:pt>
                <c:pt idx="43">
                  <c:v>3.4</c:v>
                </c:pt>
                <c:pt idx="44">
                  <c:v>3.5</c:v>
                </c:pt>
                <c:pt idx="45">
                  <c:v>3.6</c:v>
                </c:pt>
                <c:pt idx="46">
                  <c:v>3.7</c:v>
                </c:pt>
                <c:pt idx="47">
                  <c:v>3.8</c:v>
                </c:pt>
                <c:pt idx="48">
                  <c:v>3.9</c:v>
                </c:pt>
                <c:pt idx="49">
                  <c:v>4</c:v>
                </c:pt>
                <c:pt idx="50">
                  <c:v>4.0999999999999996</c:v>
                </c:pt>
                <c:pt idx="51">
                  <c:v>4.2</c:v>
                </c:pt>
                <c:pt idx="52">
                  <c:v>4.3</c:v>
                </c:pt>
                <c:pt idx="53">
                  <c:v>4.4000000000000004</c:v>
                </c:pt>
                <c:pt idx="54">
                  <c:v>4.5</c:v>
                </c:pt>
                <c:pt idx="55">
                  <c:v>4.5999999999999996</c:v>
                </c:pt>
                <c:pt idx="56">
                  <c:v>4.7</c:v>
                </c:pt>
                <c:pt idx="57">
                  <c:v>4.8</c:v>
                </c:pt>
                <c:pt idx="58">
                  <c:v>4.9000000000000004</c:v>
                </c:pt>
                <c:pt idx="59">
                  <c:v>5</c:v>
                </c:pt>
                <c:pt idx="60">
                  <c:v>5.0999999999999996</c:v>
                </c:pt>
                <c:pt idx="61">
                  <c:v>5.2</c:v>
                </c:pt>
                <c:pt idx="62">
                  <c:v>5.3</c:v>
                </c:pt>
                <c:pt idx="63">
                  <c:v>5.4</c:v>
                </c:pt>
                <c:pt idx="64">
                  <c:v>5.5</c:v>
                </c:pt>
                <c:pt idx="65">
                  <c:v>5.6</c:v>
                </c:pt>
                <c:pt idx="66">
                  <c:v>5.7</c:v>
                </c:pt>
                <c:pt idx="67">
                  <c:v>5.8</c:v>
                </c:pt>
                <c:pt idx="68">
                  <c:v>5.9</c:v>
                </c:pt>
                <c:pt idx="69">
                  <c:v>6</c:v>
                </c:pt>
                <c:pt idx="70">
                  <c:v>6.1</c:v>
                </c:pt>
                <c:pt idx="71">
                  <c:v>6.2</c:v>
                </c:pt>
                <c:pt idx="72">
                  <c:v>6.3</c:v>
                </c:pt>
              </c:numCache>
            </c:numRef>
          </c:xVal>
          <c:yVal>
            <c:numRef>
              <c:f>'booster test at angle'!$L$20:$L$92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1.2478542161578738E-3</c:v>
                </c:pt>
                <c:pt idx="3">
                  <c:v>4.5118136079439503E-3</c:v>
                </c:pt>
                <c:pt idx="4">
                  <c:v>8.8756142039299254E-3</c:v>
                </c:pt>
                <c:pt idx="5">
                  <c:v>1.3727523702674891E-2</c:v>
                </c:pt>
                <c:pt idx="6">
                  <c:v>1.8790768708753472E-2</c:v>
                </c:pt>
                <c:pt idx="7">
                  <c:v>2.3881227056691864E-2</c:v>
                </c:pt>
                <c:pt idx="8">
                  <c:v>2.8867005697027909E-2</c:v>
                </c:pt>
                <c:pt idx="9">
                  <c:v>3.3733572996375409E-2</c:v>
                </c:pt>
                <c:pt idx="10">
                  <c:v>3.8517332005193326E-2</c:v>
                </c:pt>
                <c:pt idx="11">
                  <c:v>4.3210662989163179E-2</c:v>
                </c:pt>
                <c:pt idx="12">
                  <c:v>8.7710136967851723E-2</c:v>
                </c:pt>
                <c:pt idx="13">
                  <c:v>0.12937727518663861</c:v>
                </c:pt>
                <c:pt idx="14">
                  <c:v>0.16974621252085834</c:v>
                </c:pt>
                <c:pt idx="15">
                  <c:v>0.20957589440286498</c:v>
                </c:pt>
                <c:pt idx="16">
                  <c:v>0.24901548786422589</c:v>
                </c:pt>
                <c:pt idx="17">
                  <c:v>0.2880281864944787</c:v>
                </c:pt>
                <c:pt idx="18">
                  <c:v>0.32674841027163337</c:v>
                </c:pt>
                <c:pt idx="19">
                  <c:v>0.36523852174689281</c:v>
                </c:pt>
                <c:pt idx="20">
                  <c:v>0.40347156567624359</c:v>
                </c:pt>
                <c:pt idx="21">
                  <c:v>0.4414322526982663</c:v>
                </c:pt>
                <c:pt idx="22">
                  <c:v>0.47916210607553478</c:v>
                </c:pt>
                <c:pt idx="23">
                  <c:v>0.51672201933330475</c:v>
                </c:pt>
                <c:pt idx="24">
                  <c:v>0.55420703935390891</c:v>
                </c:pt>
                <c:pt idx="25">
                  <c:v>0.59172132071149841</c:v>
                </c:pt>
                <c:pt idx="26">
                  <c:v>0.62934003113266712</c:v>
                </c:pt>
                <c:pt idx="27">
                  <c:v>0.66711415132014151</c:v>
                </c:pt>
                <c:pt idx="28">
                  <c:v>0.70508335389419485</c:v>
                </c:pt>
                <c:pt idx="29">
                  <c:v>0.74327100269692081</c:v>
                </c:pt>
                <c:pt idx="30">
                  <c:v>0.78168350821589683</c:v>
                </c:pt>
                <c:pt idx="31">
                  <c:v>0.82032017811669067</c:v>
                </c:pt>
                <c:pt idx="32">
                  <c:v>0.85917423624608125</c:v>
                </c:pt>
                <c:pt idx="33">
                  <c:v>0.89822785373644265</c:v>
                </c:pt>
                <c:pt idx="34">
                  <c:v>0.93745171839315433</c:v>
                </c:pt>
                <c:pt idx="35">
                  <c:v>0.97678402097946571</c:v>
                </c:pt>
                <c:pt idx="36">
                  <c:v>1.0161707391396928</c:v>
                </c:pt>
                <c:pt idx="37">
                  <c:v>1.0556198365115128</c:v>
                </c:pt>
                <c:pt idx="38">
                  <c:v>1.095189549854074</c:v>
                </c:pt>
                <c:pt idx="39">
                  <c:v>1.1349454713136617</c:v>
                </c:pt>
                <c:pt idx="40">
                  <c:v>1.1749378647624831</c:v>
                </c:pt>
                <c:pt idx="41">
                  <c:v>1.2152418059610461</c:v>
                </c:pt>
                <c:pt idx="42">
                  <c:v>1.2559776488587557</c:v>
                </c:pt>
                <c:pt idx="43">
                  <c:v>1.2973054461567359</c:v>
                </c:pt>
                <c:pt idx="44">
                  <c:v>1.3394455623436781</c:v>
                </c:pt>
                <c:pt idx="45">
                  <c:v>1.3825132211814526</c:v>
                </c:pt>
                <c:pt idx="46">
                  <c:v>1.4257551803166419</c:v>
                </c:pt>
                <c:pt idx="47">
                  <c:v>1.4664896891058306</c:v>
                </c:pt>
                <c:pt idx="48">
                  <c:v>1.5014734195608739</c:v>
                </c:pt>
                <c:pt idx="49">
                  <c:v>1.5275126309072644</c:v>
                </c:pt>
                <c:pt idx="50">
                  <c:v>1.5441347327180193</c:v>
                </c:pt>
                <c:pt idx="51">
                  <c:v>1.5542874472178971</c:v>
                </c:pt>
                <c:pt idx="52">
                  <c:v>1.5598201836024517</c:v>
                </c:pt>
                <c:pt idx="53">
                  <c:v>1.5613307715452389</c:v>
                </c:pt>
                <c:pt idx="54">
                  <c:v>1.5593718572179895</c:v>
                </c:pt>
                <c:pt idx="55">
                  <c:v>1.554483443522634</c:v>
                </c:pt>
                <c:pt idx="56">
                  <c:v>1.547150324296716</c:v>
                </c:pt>
                <c:pt idx="57">
                  <c:v>1.5377641798892365</c:v>
                </c:pt>
                <c:pt idx="58">
                  <c:v>1.5266450483490484</c:v>
                </c:pt>
                <c:pt idx="59">
                  <c:v>1.5141230411262356</c:v>
                </c:pt>
                <c:pt idx="60">
                  <c:v>1.500566981655993</c:v>
                </c:pt>
                <c:pt idx="61">
                  <c:v>1.4863777958743865</c:v>
                </c:pt>
                <c:pt idx="62">
                  <c:v>1.4718422788137271</c:v>
                </c:pt>
                <c:pt idx="63">
                  <c:v>1.4570376291393641</c:v>
                </c:pt>
                <c:pt idx="64">
                  <c:v>1.4420034217699749</c:v>
                </c:pt>
                <c:pt idx="65">
                  <c:v>1.4268695213593008</c:v>
                </c:pt>
                <c:pt idx="66">
                  <c:v>1.4118482166695676</c:v>
                </c:pt>
                <c:pt idx="67">
                  <c:v>1.3970611481744146</c:v>
                </c:pt>
                <c:pt idx="68">
                  <c:v>1.3825071943878031</c:v>
                </c:pt>
                <c:pt idx="69">
                  <c:v>1.3681844064256108</c:v>
                </c:pt>
                <c:pt idx="70">
                  <c:v>1.3540908355180532</c:v>
                </c:pt>
                <c:pt idx="71">
                  <c:v>1.3402245344735153</c:v>
                </c:pt>
                <c:pt idx="72">
                  <c:v>1.3265835538880233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A4C-48F4-9AD1-3384A47D4AF5}"/>
            </c:ext>
          </c:extLst>
        </c:ser>
        <c:ser>
          <c:idx val="1"/>
          <c:order val="1"/>
          <c:tx>
            <c:v>free flight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'booster test at angle'!$D$111:$D$697</c:f>
              <c:numCache>
                <c:formatCode>General</c:formatCode>
                <c:ptCount val="587"/>
                <c:pt idx="0">
                  <c:v>4.9000000000000004</c:v>
                </c:pt>
                <c:pt idx="1">
                  <c:v>5</c:v>
                </c:pt>
                <c:pt idx="2">
                  <c:v>5.0999999999999996</c:v>
                </c:pt>
                <c:pt idx="3">
                  <c:v>5.1999999999999993</c:v>
                </c:pt>
                <c:pt idx="4">
                  <c:v>5.2999999999999989</c:v>
                </c:pt>
                <c:pt idx="5">
                  <c:v>5.3999999999999986</c:v>
                </c:pt>
                <c:pt idx="6">
                  <c:v>5.4999999999999982</c:v>
                </c:pt>
                <c:pt idx="7">
                  <c:v>5.5999999999999979</c:v>
                </c:pt>
                <c:pt idx="8">
                  <c:v>5.6999999999999975</c:v>
                </c:pt>
                <c:pt idx="9">
                  <c:v>5.7999999999999972</c:v>
                </c:pt>
                <c:pt idx="10">
                  <c:v>5.8999999999999968</c:v>
                </c:pt>
                <c:pt idx="11">
                  <c:v>5.9999999999999964</c:v>
                </c:pt>
                <c:pt idx="12">
                  <c:v>6.0999999999999961</c:v>
                </c:pt>
                <c:pt idx="13">
                  <c:v>6.1999999999999957</c:v>
                </c:pt>
                <c:pt idx="14">
                  <c:v>6.2999999999999954</c:v>
                </c:pt>
                <c:pt idx="15">
                  <c:v>6.399999999999995</c:v>
                </c:pt>
                <c:pt idx="16">
                  <c:v>6.4999999999999947</c:v>
                </c:pt>
                <c:pt idx="17">
                  <c:v>6.5999999999999943</c:v>
                </c:pt>
                <c:pt idx="18">
                  <c:v>6.699999999999994</c:v>
                </c:pt>
                <c:pt idx="19">
                  <c:v>6.7999999999999936</c:v>
                </c:pt>
                <c:pt idx="20">
                  <c:v>6.8999999999999932</c:v>
                </c:pt>
                <c:pt idx="21">
                  <c:v>6.9999999999999929</c:v>
                </c:pt>
                <c:pt idx="22">
                  <c:v>7.0999999999999925</c:v>
                </c:pt>
                <c:pt idx="23">
                  <c:v>7.1999999999999922</c:v>
                </c:pt>
                <c:pt idx="24">
                  <c:v>7.2999999999999918</c:v>
                </c:pt>
                <c:pt idx="25">
                  <c:v>7.3999999999999915</c:v>
                </c:pt>
                <c:pt idx="26">
                  <c:v>7.4999999999999911</c:v>
                </c:pt>
                <c:pt idx="27">
                  <c:v>7.5999999999999908</c:v>
                </c:pt>
                <c:pt idx="28">
                  <c:v>7.6999999999999904</c:v>
                </c:pt>
                <c:pt idx="29">
                  <c:v>7.7999999999999901</c:v>
                </c:pt>
                <c:pt idx="30">
                  <c:v>7.8999999999999897</c:v>
                </c:pt>
                <c:pt idx="31">
                  <c:v>7.9999999999999893</c:v>
                </c:pt>
                <c:pt idx="32">
                  <c:v>8.099999999999989</c:v>
                </c:pt>
                <c:pt idx="33">
                  <c:v>8.1999999999999886</c:v>
                </c:pt>
                <c:pt idx="34">
                  <c:v>8.2999999999999883</c:v>
                </c:pt>
                <c:pt idx="35">
                  <c:v>8.3999999999999879</c:v>
                </c:pt>
                <c:pt idx="36">
                  <c:v>8.4999999999999876</c:v>
                </c:pt>
                <c:pt idx="37">
                  <c:v>8.5999999999999872</c:v>
                </c:pt>
                <c:pt idx="38">
                  <c:v>8.6999999999999869</c:v>
                </c:pt>
                <c:pt idx="39">
                  <c:v>8.7999999999999865</c:v>
                </c:pt>
                <c:pt idx="40">
                  <c:v>8.8999999999999861</c:v>
                </c:pt>
                <c:pt idx="41">
                  <c:v>8.9999999999999858</c:v>
                </c:pt>
                <c:pt idx="42">
                  <c:v>9.0999999999999854</c:v>
                </c:pt>
                <c:pt idx="43">
                  <c:v>9.1999999999999851</c:v>
                </c:pt>
                <c:pt idx="44">
                  <c:v>9.2999999999999847</c:v>
                </c:pt>
                <c:pt idx="45">
                  <c:v>9.3999999999999844</c:v>
                </c:pt>
                <c:pt idx="46">
                  <c:v>9.499999999999984</c:v>
                </c:pt>
                <c:pt idx="47">
                  <c:v>9.5999999999999837</c:v>
                </c:pt>
                <c:pt idx="48">
                  <c:v>9.6999999999999833</c:v>
                </c:pt>
                <c:pt idx="49">
                  <c:v>9.7999999999999829</c:v>
                </c:pt>
                <c:pt idx="50">
                  <c:v>9.8999999999999826</c:v>
                </c:pt>
                <c:pt idx="51">
                  <c:v>9.9999999999999822</c:v>
                </c:pt>
                <c:pt idx="52">
                  <c:v>10.099999999999982</c:v>
                </c:pt>
                <c:pt idx="53">
                  <c:v>10.199999999999982</c:v>
                </c:pt>
                <c:pt idx="54">
                  <c:v>10.299999999999981</c:v>
                </c:pt>
                <c:pt idx="55">
                  <c:v>10.399999999999981</c:v>
                </c:pt>
                <c:pt idx="56">
                  <c:v>10.49999999999998</c:v>
                </c:pt>
                <c:pt idx="57">
                  <c:v>10.59999999999998</c:v>
                </c:pt>
                <c:pt idx="58">
                  <c:v>10.69999999999998</c:v>
                </c:pt>
                <c:pt idx="59">
                  <c:v>10.799999999999979</c:v>
                </c:pt>
                <c:pt idx="60">
                  <c:v>10.899999999999979</c:v>
                </c:pt>
                <c:pt idx="61">
                  <c:v>10.999999999999979</c:v>
                </c:pt>
                <c:pt idx="62">
                  <c:v>11.099999999999978</c:v>
                </c:pt>
                <c:pt idx="63">
                  <c:v>11.199999999999978</c:v>
                </c:pt>
                <c:pt idx="64">
                  <c:v>11.299999999999978</c:v>
                </c:pt>
                <c:pt idx="65">
                  <c:v>11.399999999999977</c:v>
                </c:pt>
                <c:pt idx="66">
                  <c:v>11.499999999999977</c:v>
                </c:pt>
                <c:pt idx="67">
                  <c:v>11.599999999999977</c:v>
                </c:pt>
                <c:pt idx="68">
                  <c:v>11.699999999999976</c:v>
                </c:pt>
                <c:pt idx="69">
                  <c:v>11.799999999999976</c:v>
                </c:pt>
                <c:pt idx="70">
                  <c:v>11.899999999999975</c:v>
                </c:pt>
                <c:pt idx="71">
                  <c:v>11.999999999999975</c:v>
                </c:pt>
                <c:pt idx="72">
                  <c:v>12.099999999999975</c:v>
                </c:pt>
                <c:pt idx="73">
                  <c:v>12.199999999999974</c:v>
                </c:pt>
                <c:pt idx="74">
                  <c:v>12.299999999999974</c:v>
                </c:pt>
                <c:pt idx="75">
                  <c:v>12.399999999999974</c:v>
                </c:pt>
                <c:pt idx="76">
                  <c:v>12.499999999999973</c:v>
                </c:pt>
                <c:pt idx="77">
                  <c:v>12.599999999999973</c:v>
                </c:pt>
                <c:pt idx="78">
                  <c:v>12.699999999999973</c:v>
                </c:pt>
                <c:pt idx="79">
                  <c:v>12.799999999999972</c:v>
                </c:pt>
                <c:pt idx="80">
                  <c:v>12.899999999999972</c:v>
                </c:pt>
                <c:pt idx="81">
                  <c:v>12.999999999999972</c:v>
                </c:pt>
                <c:pt idx="82">
                  <c:v>13.099999999999971</c:v>
                </c:pt>
                <c:pt idx="83">
                  <c:v>13.199999999999971</c:v>
                </c:pt>
                <c:pt idx="84">
                  <c:v>13.299999999999971</c:v>
                </c:pt>
                <c:pt idx="85">
                  <c:v>13.39999999999997</c:v>
                </c:pt>
                <c:pt idx="86">
                  <c:v>13.49999999999997</c:v>
                </c:pt>
                <c:pt idx="87">
                  <c:v>13.599999999999969</c:v>
                </c:pt>
                <c:pt idx="88">
                  <c:v>13.699999999999969</c:v>
                </c:pt>
                <c:pt idx="89">
                  <c:v>13.799999999999969</c:v>
                </c:pt>
                <c:pt idx="90">
                  <c:v>13.899999999999968</c:v>
                </c:pt>
                <c:pt idx="91">
                  <c:v>13.999999999999968</c:v>
                </c:pt>
                <c:pt idx="92">
                  <c:v>14.099999999999968</c:v>
                </c:pt>
                <c:pt idx="93">
                  <c:v>14.199999999999967</c:v>
                </c:pt>
                <c:pt idx="94">
                  <c:v>14.299999999999967</c:v>
                </c:pt>
                <c:pt idx="95">
                  <c:v>14.399999999999967</c:v>
                </c:pt>
                <c:pt idx="96">
                  <c:v>14.499999999999966</c:v>
                </c:pt>
                <c:pt idx="97">
                  <c:v>14.599999999999966</c:v>
                </c:pt>
                <c:pt idx="98">
                  <c:v>14.699999999999966</c:v>
                </c:pt>
                <c:pt idx="99">
                  <c:v>14.799999999999965</c:v>
                </c:pt>
                <c:pt idx="100">
                  <c:v>14.899999999999965</c:v>
                </c:pt>
                <c:pt idx="101">
                  <c:v>14.999999999999964</c:v>
                </c:pt>
                <c:pt idx="102">
                  <c:v>15.099999999999964</c:v>
                </c:pt>
                <c:pt idx="103">
                  <c:v>15.199999999999964</c:v>
                </c:pt>
                <c:pt idx="104">
                  <c:v>15.299999999999963</c:v>
                </c:pt>
                <c:pt idx="105">
                  <c:v>15.399999999999963</c:v>
                </c:pt>
                <c:pt idx="106">
                  <c:v>15.499999999999963</c:v>
                </c:pt>
                <c:pt idx="107">
                  <c:v>15.599999999999962</c:v>
                </c:pt>
                <c:pt idx="108">
                  <c:v>15.699999999999962</c:v>
                </c:pt>
                <c:pt idx="109">
                  <c:v>15.799999999999962</c:v>
                </c:pt>
                <c:pt idx="110">
                  <c:v>15.899999999999961</c:v>
                </c:pt>
                <c:pt idx="111">
                  <c:v>15.999999999999961</c:v>
                </c:pt>
                <c:pt idx="112">
                  <c:v>16.099999999999962</c:v>
                </c:pt>
                <c:pt idx="113">
                  <c:v>16.199999999999964</c:v>
                </c:pt>
                <c:pt idx="114">
                  <c:v>16.299999999999965</c:v>
                </c:pt>
                <c:pt idx="115">
                  <c:v>16.399999999999967</c:v>
                </c:pt>
                <c:pt idx="116">
                  <c:v>16.499999999999968</c:v>
                </c:pt>
                <c:pt idx="117">
                  <c:v>16.599999999999969</c:v>
                </c:pt>
                <c:pt idx="118">
                  <c:v>16.699999999999971</c:v>
                </c:pt>
                <c:pt idx="119">
                  <c:v>16.799999999999972</c:v>
                </c:pt>
                <c:pt idx="120">
                  <c:v>16.899999999999974</c:v>
                </c:pt>
                <c:pt idx="121">
                  <c:v>16.999999999999975</c:v>
                </c:pt>
                <c:pt idx="122">
                  <c:v>17.099999999999977</c:v>
                </c:pt>
                <c:pt idx="123">
                  <c:v>17.199999999999978</c:v>
                </c:pt>
                <c:pt idx="124">
                  <c:v>17.299999999999979</c:v>
                </c:pt>
                <c:pt idx="125">
                  <c:v>17.399999999999981</c:v>
                </c:pt>
                <c:pt idx="126">
                  <c:v>17.499999999999982</c:v>
                </c:pt>
                <c:pt idx="127">
                  <c:v>17.599999999999984</c:v>
                </c:pt>
                <c:pt idx="128">
                  <c:v>17.699999999999985</c:v>
                </c:pt>
                <c:pt idx="129">
                  <c:v>17.799999999999986</c:v>
                </c:pt>
                <c:pt idx="130">
                  <c:v>17.899999999999988</c:v>
                </c:pt>
                <c:pt idx="131">
                  <c:v>17.999999999999989</c:v>
                </c:pt>
                <c:pt idx="132">
                  <c:v>18.099999999999991</c:v>
                </c:pt>
                <c:pt idx="133">
                  <c:v>18.199999999999992</c:v>
                </c:pt>
                <c:pt idx="134">
                  <c:v>18.299999999999994</c:v>
                </c:pt>
                <c:pt idx="135">
                  <c:v>18.399999999999995</c:v>
                </c:pt>
                <c:pt idx="136">
                  <c:v>18.499999999999996</c:v>
                </c:pt>
                <c:pt idx="137">
                  <c:v>18.599999999999998</c:v>
                </c:pt>
                <c:pt idx="138">
                  <c:v>18.7</c:v>
                </c:pt>
                <c:pt idx="139">
                  <c:v>18.8</c:v>
                </c:pt>
                <c:pt idx="140">
                  <c:v>18.900000000000002</c:v>
                </c:pt>
                <c:pt idx="141">
                  <c:v>19.000000000000004</c:v>
                </c:pt>
                <c:pt idx="142">
                  <c:v>19.100000000000005</c:v>
                </c:pt>
                <c:pt idx="143">
                  <c:v>19.200000000000006</c:v>
                </c:pt>
                <c:pt idx="144">
                  <c:v>19.300000000000008</c:v>
                </c:pt>
                <c:pt idx="145">
                  <c:v>19.400000000000009</c:v>
                </c:pt>
                <c:pt idx="146">
                  <c:v>19.500000000000011</c:v>
                </c:pt>
                <c:pt idx="147">
                  <c:v>19.600000000000012</c:v>
                </c:pt>
                <c:pt idx="148">
                  <c:v>19.700000000000014</c:v>
                </c:pt>
                <c:pt idx="149">
                  <c:v>19.800000000000015</c:v>
                </c:pt>
                <c:pt idx="150">
                  <c:v>19.900000000000016</c:v>
                </c:pt>
                <c:pt idx="151">
                  <c:v>20.000000000000018</c:v>
                </c:pt>
                <c:pt idx="152">
                  <c:v>20.100000000000019</c:v>
                </c:pt>
                <c:pt idx="153">
                  <c:v>20.200000000000021</c:v>
                </c:pt>
                <c:pt idx="154">
                  <c:v>20.300000000000022</c:v>
                </c:pt>
                <c:pt idx="155">
                  <c:v>20.400000000000023</c:v>
                </c:pt>
                <c:pt idx="156">
                  <c:v>20.500000000000025</c:v>
                </c:pt>
                <c:pt idx="157">
                  <c:v>20.600000000000026</c:v>
                </c:pt>
                <c:pt idx="158">
                  <c:v>20.700000000000028</c:v>
                </c:pt>
                <c:pt idx="159">
                  <c:v>20.800000000000029</c:v>
                </c:pt>
                <c:pt idx="160">
                  <c:v>20.900000000000031</c:v>
                </c:pt>
                <c:pt idx="161">
                  <c:v>21.000000000000032</c:v>
                </c:pt>
                <c:pt idx="162">
                  <c:v>21.100000000000033</c:v>
                </c:pt>
                <c:pt idx="163">
                  <c:v>21.200000000000035</c:v>
                </c:pt>
                <c:pt idx="164">
                  <c:v>21.300000000000036</c:v>
                </c:pt>
                <c:pt idx="165">
                  <c:v>21.400000000000038</c:v>
                </c:pt>
                <c:pt idx="166">
                  <c:v>21.500000000000039</c:v>
                </c:pt>
                <c:pt idx="167">
                  <c:v>21.600000000000041</c:v>
                </c:pt>
                <c:pt idx="168">
                  <c:v>21.700000000000042</c:v>
                </c:pt>
                <c:pt idx="169">
                  <c:v>21.800000000000043</c:v>
                </c:pt>
                <c:pt idx="170">
                  <c:v>21.900000000000045</c:v>
                </c:pt>
                <c:pt idx="171">
                  <c:v>22.000000000000046</c:v>
                </c:pt>
                <c:pt idx="172">
                  <c:v>22.100000000000048</c:v>
                </c:pt>
                <c:pt idx="173">
                  <c:v>22.200000000000049</c:v>
                </c:pt>
                <c:pt idx="174">
                  <c:v>22.30000000000005</c:v>
                </c:pt>
                <c:pt idx="175">
                  <c:v>22.400000000000052</c:v>
                </c:pt>
                <c:pt idx="176">
                  <c:v>22.500000000000053</c:v>
                </c:pt>
                <c:pt idx="177">
                  <c:v>22.600000000000055</c:v>
                </c:pt>
                <c:pt idx="178">
                  <c:v>22.700000000000056</c:v>
                </c:pt>
                <c:pt idx="179">
                  <c:v>22.800000000000058</c:v>
                </c:pt>
                <c:pt idx="180">
                  <c:v>22.900000000000059</c:v>
                </c:pt>
                <c:pt idx="181">
                  <c:v>23.00000000000006</c:v>
                </c:pt>
                <c:pt idx="182">
                  <c:v>23.100000000000062</c:v>
                </c:pt>
                <c:pt idx="183">
                  <c:v>23.200000000000063</c:v>
                </c:pt>
                <c:pt idx="184">
                  <c:v>23.300000000000065</c:v>
                </c:pt>
                <c:pt idx="185">
                  <c:v>23.400000000000066</c:v>
                </c:pt>
                <c:pt idx="186">
                  <c:v>23.500000000000068</c:v>
                </c:pt>
                <c:pt idx="187">
                  <c:v>23.600000000000069</c:v>
                </c:pt>
                <c:pt idx="188">
                  <c:v>23.70000000000007</c:v>
                </c:pt>
                <c:pt idx="189">
                  <c:v>23.800000000000072</c:v>
                </c:pt>
                <c:pt idx="190">
                  <c:v>23.900000000000073</c:v>
                </c:pt>
                <c:pt idx="191">
                  <c:v>24.000000000000075</c:v>
                </c:pt>
                <c:pt idx="192">
                  <c:v>24.100000000000076</c:v>
                </c:pt>
                <c:pt idx="193">
                  <c:v>24.200000000000077</c:v>
                </c:pt>
                <c:pt idx="194">
                  <c:v>24.300000000000079</c:v>
                </c:pt>
                <c:pt idx="195">
                  <c:v>24.40000000000008</c:v>
                </c:pt>
                <c:pt idx="196">
                  <c:v>24.500000000000082</c:v>
                </c:pt>
                <c:pt idx="197">
                  <c:v>24.600000000000083</c:v>
                </c:pt>
                <c:pt idx="198">
                  <c:v>24.700000000000085</c:v>
                </c:pt>
                <c:pt idx="199">
                  <c:v>24.800000000000086</c:v>
                </c:pt>
                <c:pt idx="200">
                  <c:v>24.900000000000087</c:v>
                </c:pt>
                <c:pt idx="201">
                  <c:v>25.000000000000089</c:v>
                </c:pt>
                <c:pt idx="202">
                  <c:v>25.10000000000009</c:v>
                </c:pt>
                <c:pt idx="203">
                  <c:v>25.200000000000092</c:v>
                </c:pt>
                <c:pt idx="204">
                  <c:v>25.300000000000093</c:v>
                </c:pt>
                <c:pt idx="205">
                  <c:v>25.400000000000095</c:v>
                </c:pt>
                <c:pt idx="206">
                  <c:v>25.500000000000096</c:v>
                </c:pt>
                <c:pt idx="207">
                  <c:v>25.600000000000097</c:v>
                </c:pt>
                <c:pt idx="208">
                  <c:v>25.700000000000099</c:v>
                </c:pt>
                <c:pt idx="209">
                  <c:v>25.8000000000001</c:v>
                </c:pt>
                <c:pt idx="210">
                  <c:v>25.900000000000102</c:v>
                </c:pt>
                <c:pt idx="211">
                  <c:v>26.000000000000103</c:v>
                </c:pt>
                <c:pt idx="212">
                  <c:v>26.100000000000104</c:v>
                </c:pt>
                <c:pt idx="213">
                  <c:v>26.200000000000106</c:v>
                </c:pt>
                <c:pt idx="214">
                  <c:v>26.300000000000107</c:v>
                </c:pt>
                <c:pt idx="215">
                  <c:v>26.400000000000109</c:v>
                </c:pt>
                <c:pt idx="216">
                  <c:v>26.50000000000011</c:v>
                </c:pt>
                <c:pt idx="217">
                  <c:v>26.600000000000112</c:v>
                </c:pt>
                <c:pt idx="218">
                  <c:v>26.700000000000113</c:v>
                </c:pt>
                <c:pt idx="219">
                  <c:v>26.800000000000114</c:v>
                </c:pt>
                <c:pt idx="220">
                  <c:v>26.900000000000116</c:v>
                </c:pt>
                <c:pt idx="221">
                  <c:v>27.000000000000117</c:v>
                </c:pt>
                <c:pt idx="222">
                  <c:v>27.100000000000119</c:v>
                </c:pt>
                <c:pt idx="223">
                  <c:v>27.20000000000012</c:v>
                </c:pt>
                <c:pt idx="224">
                  <c:v>27.300000000000122</c:v>
                </c:pt>
                <c:pt idx="225">
                  <c:v>27.400000000000123</c:v>
                </c:pt>
                <c:pt idx="226">
                  <c:v>27.500000000000124</c:v>
                </c:pt>
                <c:pt idx="227">
                  <c:v>27.600000000000126</c:v>
                </c:pt>
                <c:pt idx="228">
                  <c:v>27.700000000000127</c:v>
                </c:pt>
                <c:pt idx="229">
                  <c:v>27.800000000000129</c:v>
                </c:pt>
                <c:pt idx="230">
                  <c:v>27.90000000000013</c:v>
                </c:pt>
                <c:pt idx="231">
                  <c:v>28.000000000000131</c:v>
                </c:pt>
                <c:pt idx="232">
                  <c:v>28.100000000000133</c:v>
                </c:pt>
                <c:pt idx="233">
                  <c:v>28.200000000000134</c:v>
                </c:pt>
                <c:pt idx="234">
                  <c:v>28.300000000000136</c:v>
                </c:pt>
                <c:pt idx="235">
                  <c:v>28.400000000000137</c:v>
                </c:pt>
                <c:pt idx="236">
                  <c:v>28.500000000000139</c:v>
                </c:pt>
                <c:pt idx="237">
                  <c:v>28.60000000000014</c:v>
                </c:pt>
                <c:pt idx="238">
                  <c:v>28.700000000000141</c:v>
                </c:pt>
                <c:pt idx="239">
                  <c:v>28.800000000000143</c:v>
                </c:pt>
                <c:pt idx="240">
                  <c:v>28.900000000000144</c:v>
                </c:pt>
                <c:pt idx="241">
                  <c:v>29.000000000000146</c:v>
                </c:pt>
                <c:pt idx="242">
                  <c:v>29.100000000000147</c:v>
                </c:pt>
                <c:pt idx="243">
                  <c:v>29.200000000000149</c:v>
                </c:pt>
                <c:pt idx="244">
                  <c:v>29.30000000000015</c:v>
                </c:pt>
                <c:pt idx="245">
                  <c:v>29.400000000000151</c:v>
                </c:pt>
                <c:pt idx="246">
                  <c:v>29.500000000000153</c:v>
                </c:pt>
                <c:pt idx="247">
                  <c:v>29.600000000000154</c:v>
                </c:pt>
                <c:pt idx="248">
                  <c:v>29.700000000000156</c:v>
                </c:pt>
                <c:pt idx="249">
                  <c:v>29.800000000000157</c:v>
                </c:pt>
                <c:pt idx="250">
                  <c:v>29.900000000000158</c:v>
                </c:pt>
                <c:pt idx="251">
                  <c:v>30.00000000000016</c:v>
                </c:pt>
                <c:pt idx="252">
                  <c:v>30.100000000000161</c:v>
                </c:pt>
                <c:pt idx="253">
                  <c:v>30.200000000000163</c:v>
                </c:pt>
                <c:pt idx="254">
                  <c:v>30.300000000000164</c:v>
                </c:pt>
                <c:pt idx="255">
                  <c:v>30.400000000000166</c:v>
                </c:pt>
                <c:pt idx="256">
                  <c:v>30.500000000000167</c:v>
                </c:pt>
                <c:pt idx="257">
                  <c:v>30.600000000000168</c:v>
                </c:pt>
                <c:pt idx="258">
                  <c:v>30.70000000000017</c:v>
                </c:pt>
                <c:pt idx="259">
                  <c:v>30.800000000000171</c:v>
                </c:pt>
                <c:pt idx="260">
                  <c:v>30.900000000000173</c:v>
                </c:pt>
                <c:pt idx="261">
                  <c:v>31.000000000000174</c:v>
                </c:pt>
                <c:pt idx="262">
                  <c:v>31.100000000000176</c:v>
                </c:pt>
                <c:pt idx="263">
                  <c:v>31.200000000000177</c:v>
                </c:pt>
                <c:pt idx="264">
                  <c:v>31.300000000000178</c:v>
                </c:pt>
                <c:pt idx="265">
                  <c:v>31.40000000000018</c:v>
                </c:pt>
                <c:pt idx="266">
                  <c:v>31.500000000000181</c:v>
                </c:pt>
                <c:pt idx="267">
                  <c:v>31.600000000000183</c:v>
                </c:pt>
                <c:pt idx="268">
                  <c:v>31.700000000000184</c:v>
                </c:pt>
                <c:pt idx="269">
                  <c:v>31.800000000000185</c:v>
                </c:pt>
                <c:pt idx="270">
                  <c:v>31.900000000000187</c:v>
                </c:pt>
                <c:pt idx="271">
                  <c:v>32.000000000000185</c:v>
                </c:pt>
                <c:pt idx="272">
                  <c:v>32.100000000000186</c:v>
                </c:pt>
                <c:pt idx="273">
                  <c:v>32.200000000000188</c:v>
                </c:pt>
                <c:pt idx="274">
                  <c:v>32.300000000000189</c:v>
                </c:pt>
                <c:pt idx="275">
                  <c:v>32.40000000000019</c:v>
                </c:pt>
                <c:pt idx="276">
                  <c:v>32.500000000000192</c:v>
                </c:pt>
                <c:pt idx="277">
                  <c:v>32.600000000000193</c:v>
                </c:pt>
                <c:pt idx="278">
                  <c:v>32.700000000000195</c:v>
                </c:pt>
                <c:pt idx="279">
                  <c:v>32.800000000000196</c:v>
                </c:pt>
                <c:pt idx="280">
                  <c:v>32.900000000000198</c:v>
                </c:pt>
                <c:pt idx="281">
                  <c:v>33.000000000000199</c:v>
                </c:pt>
                <c:pt idx="282">
                  <c:v>33.1000000000002</c:v>
                </c:pt>
                <c:pt idx="283">
                  <c:v>33.200000000000202</c:v>
                </c:pt>
                <c:pt idx="284">
                  <c:v>33.300000000000203</c:v>
                </c:pt>
                <c:pt idx="285">
                  <c:v>33.400000000000205</c:v>
                </c:pt>
                <c:pt idx="286">
                  <c:v>33.500000000000206</c:v>
                </c:pt>
                <c:pt idx="287">
                  <c:v>33.600000000000207</c:v>
                </c:pt>
                <c:pt idx="288">
                  <c:v>33.700000000000209</c:v>
                </c:pt>
                <c:pt idx="289">
                  <c:v>33.80000000000021</c:v>
                </c:pt>
                <c:pt idx="290">
                  <c:v>33.900000000000212</c:v>
                </c:pt>
                <c:pt idx="291">
                  <c:v>34.000000000000213</c:v>
                </c:pt>
                <c:pt idx="292">
                  <c:v>34.100000000000215</c:v>
                </c:pt>
                <c:pt idx="293">
                  <c:v>34.200000000000216</c:v>
                </c:pt>
                <c:pt idx="294">
                  <c:v>34.300000000000217</c:v>
                </c:pt>
                <c:pt idx="295">
                  <c:v>34.400000000000219</c:v>
                </c:pt>
                <c:pt idx="296">
                  <c:v>34.50000000000022</c:v>
                </c:pt>
                <c:pt idx="297">
                  <c:v>34.600000000000222</c:v>
                </c:pt>
                <c:pt idx="298">
                  <c:v>34.700000000000223</c:v>
                </c:pt>
                <c:pt idx="299">
                  <c:v>34.800000000000225</c:v>
                </c:pt>
                <c:pt idx="300">
                  <c:v>34.900000000000226</c:v>
                </c:pt>
                <c:pt idx="301">
                  <c:v>35.000000000000227</c:v>
                </c:pt>
                <c:pt idx="302">
                  <c:v>35.100000000000229</c:v>
                </c:pt>
                <c:pt idx="303">
                  <c:v>35.20000000000023</c:v>
                </c:pt>
                <c:pt idx="304">
                  <c:v>35.300000000000232</c:v>
                </c:pt>
                <c:pt idx="305">
                  <c:v>35.400000000000233</c:v>
                </c:pt>
                <c:pt idx="306">
                  <c:v>35.500000000000234</c:v>
                </c:pt>
                <c:pt idx="307">
                  <c:v>35.600000000000236</c:v>
                </c:pt>
                <c:pt idx="308">
                  <c:v>35.700000000000237</c:v>
                </c:pt>
                <c:pt idx="309">
                  <c:v>35.800000000000239</c:v>
                </c:pt>
                <c:pt idx="310">
                  <c:v>35.90000000000024</c:v>
                </c:pt>
                <c:pt idx="311">
                  <c:v>36.000000000000242</c:v>
                </c:pt>
                <c:pt idx="312">
                  <c:v>36.100000000000243</c:v>
                </c:pt>
                <c:pt idx="313">
                  <c:v>36.200000000000244</c:v>
                </c:pt>
                <c:pt idx="314">
                  <c:v>36.300000000000246</c:v>
                </c:pt>
                <c:pt idx="315">
                  <c:v>36.400000000000247</c:v>
                </c:pt>
                <c:pt idx="316">
                  <c:v>36.500000000000249</c:v>
                </c:pt>
                <c:pt idx="317">
                  <c:v>36.60000000000025</c:v>
                </c:pt>
                <c:pt idx="318">
                  <c:v>36.700000000000252</c:v>
                </c:pt>
                <c:pt idx="319">
                  <c:v>36.800000000000253</c:v>
                </c:pt>
                <c:pt idx="320">
                  <c:v>36.900000000000254</c:v>
                </c:pt>
                <c:pt idx="321">
                  <c:v>37.000000000000256</c:v>
                </c:pt>
                <c:pt idx="322">
                  <c:v>37.100000000000257</c:v>
                </c:pt>
                <c:pt idx="323">
                  <c:v>37.200000000000259</c:v>
                </c:pt>
                <c:pt idx="324">
                  <c:v>37.30000000000026</c:v>
                </c:pt>
                <c:pt idx="325">
                  <c:v>37.400000000000261</c:v>
                </c:pt>
                <c:pt idx="326">
                  <c:v>37.500000000000263</c:v>
                </c:pt>
                <c:pt idx="327">
                  <c:v>37.600000000000264</c:v>
                </c:pt>
                <c:pt idx="328">
                  <c:v>37.700000000000266</c:v>
                </c:pt>
                <c:pt idx="329">
                  <c:v>37.800000000000267</c:v>
                </c:pt>
                <c:pt idx="330">
                  <c:v>37.900000000000269</c:v>
                </c:pt>
                <c:pt idx="331">
                  <c:v>38.00000000000027</c:v>
                </c:pt>
                <c:pt idx="332">
                  <c:v>38.100000000000271</c:v>
                </c:pt>
                <c:pt idx="333">
                  <c:v>38.200000000000273</c:v>
                </c:pt>
                <c:pt idx="334">
                  <c:v>38.300000000000274</c:v>
                </c:pt>
                <c:pt idx="335">
                  <c:v>38.400000000000276</c:v>
                </c:pt>
                <c:pt idx="336">
                  <c:v>38.500000000000277</c:v>
                </c:pt>
                <c:pt idx="337">
                  <c:v>38.600000000000279</c:v>
                </c:pt>
                <c:pt idx="338">
                  <c:v>38.70000000000028</c:v>
                </c:pt>
                <c:pt idx="339">
                  <c:v>38.800000000000281</c:v>
                </c:pt>
                <c:pt idx="340">
                  <c:v>38.900000000000283</c:v>
                </c:pt>
                <c:pt idx="341">
                  <c:v>39.000000000000284</c:v>
                </c:pt>
                <c:pt idx="342">
                  <c:v>39.100000000000286</c:v>
                </c:pt>
                <c:pt idx="343">
                  <c:v>39.200000000000287</c:v>
                </c:pt>
                <c:pt idx="344">
                  <c:v>39.300000000000288</c:v>
                </c:pt>
                <c:pt idx="345">
                  <c:v>39.40000000000029</c:v>
                </c:pt>
                <c:pt idx="346">
                  <c:v>39.500000000000291</c:v>
                </c:pt>
                <c:pt idx="347">
                  <c:v>39.600000000000293</c:v>
                </c:pt>
                <c:pt idx="348">
                  <c:v>39.700000000000294</c:v>
                </c:pt>
                <c:pt idx="349">
                  <c:v>39.800000000000296</c:v>
                </c:pt>
                <c:pt idx="350">
                  <c:v>39.900000000000297</c:v>
                </c:pt>
                <c:pt idx="351">
                  <c:v>40.000000000000298</c:v>
                </c:pt>
                <c:pt idx="352">
                  <c:v>40.1000000000003</c:v>
                </c:pt>
                <c:pt idx="353">
                  <c:v>40.200000000000301</c:v>
                </c:pt>
                <c:pt idx="354">
                  <c:v>40.300000000000303</c:v>
                </c:pt>
                <c:pt idx="355">
                  <c:v>40.400000000000304</c:v>
                </c:pt>
                <c:pt idx="356">
                  <c:v>40.500000000000306</c:v>
                </c:pt>
                <c:pt idx="357">
                  <c:v>40.600000000000307</c:v>
                </c:pt>
                <c:pt idx="358">
                  <c:v>40.700000000000308</c:v>
                </c:pt>
                <c:pt idx="359">
                  <c:v>40.80000000000031</c:v>
                </c:pt>
                <c:pt idx="360">
                  <c:v>40.900000000000311</c:v>
                </c:pt>
                <c:pt idx="361">
                  <c:v>41.000000000000313</c:v>
                </c:pt>
                <c:pt idx="362">
                  <c:v>41.100000000000314</c:v>
                </c:pt>
                <c:pt idx="363">
                  <c:v>41.200000000000315</c:v>
                </c:pt>
                <c:pt idx="364">
                  <c:v>41.300000000000317</c:v>
                </c:pt>
                <c:pt idx="365">
                  <c:v>41.400000000000318</c:v>
                </c:pt>
                <c:pt idx="366">
                  <c:v>41.50000000000032</c:v>
                </c:pt>
                <c:pt idx="367">
                  <c:v>41.600000000000321</c:v>
                </c:pt>
                <c:pt idx="368">
                  <c:v>41.700000000000323</c:v>
                </c:pt>
                <c:pt idx="369">
                  <c:v>41.800000000000324</c:v>
                </c:pt>
                <c:pt idx="370">
                  <c:v>41.900000000000325</c:v>
                </c:pt>
                <c:pt idx="371">
                  <c:v>42.000000000000327</c:v>
                </c:pt>
                <c:pt idx="372">
                  <c:v>42.100000000000328</c:v>
                </c:pt>
                <c:pt idx="373">
                  <c:v>42.20000000000033</c:v>
                </c:pt>
                <c:pt idx="374">
                  <c:v>42.300000000000331</c:v>
                </c:pt>
                <c:pt idx="375">
                  <c:v>42.400000000000333</c:v>
                </c:pt>
                <c:pt idx="376">
                  <c:v>42.500000000000334</c:v>
                </c:pt>
                <c:pt idx="377">
                  <c:v>42.600000000000335</c:v>
                </c:pt>
                <c:pt idx="378">
                  <c:v>42.700000000000337</c:v>
                </c:pt>
                <c:pt idx="379">
                  <c:v>42.800000000000338</c:v>
                </c:pt>
                <c:pt idx="380">
                  <c:v>42.90000000000034</c:v>
                </c:pt>
                <c:pt idx="381">
                  <c:v>43.000000000000341</c:v>
                </c:pt>
                <c:pt idx="382">
                  <c:v>43.100000000000342</c:v>
                </c:pt>
                <c:pt idx="383">
                  <c:v>43.200000000000344</c:v>
                </c:pt>
                <c:pt idx="384">
                  <c:v>43.300000000000345</c:v>
                </c:pt>
                <c:pt idx="385">
                  <c:v>43.400000000000347</c:v>
                </c:pt>
                <c:pt idx="386">
                  <c:v>43.500000000000348</c:v>
                </c:pt>
                <c:pt idx="387">
                  <c:v>43.60000000000035</c:v>
                </c:pt>
                <c:pt idx="388">
                  <c:v>43.700000000000351</c:v>
                </c:pt>
                <c:pt idx="389">
                  <c:v>43.800000000000352</c:v>
                </c:pt>
                <c:pt idx="390">
                  <c:v>43.900000000000354</c:v>
                </c:pt>
                <c:pt idx="391">
                  <c:v>44.000000000000355</c:v>
                </c:pt>
                <c:pt idx="392">
                  <c:v>44.100000000000357</c:v>
                </c:pt>
                <c:pt idx="393">
                  <c:v>44.200000000000358</c:v>
                </c:pt>
                <c:pt idx="394">
                  <c:v>44.30000000000036</c:v>
                </c:pt>
                <c:pt idx="395">
                  <c:v>44.400000000000361</c:v>
                </c:pt>
                <c:pt idx="396">
                  <c:v>44.500000000000362</c:v>
                </c:pt>
                <c:pt idx="397">
                  <c:v>44.600000000000364</c:v>
                </c:pt>
                <c:pt idx="398">
                  <c:v>44.700000000000365</c:v>
                </c:pt>
                <c:pt idx="399">
                  <c:v>44.800000000000367</c:v>
                </c:pt>
                <c:pt idx="400">
                  <c:v>44.900000000000368</c:v>
                </c:pt>
                <c:pt idx="401">
                  <c:v>45.000000000000369</c:v>
                </c:pt>
                <c:pt idx="402">
                  <c:v>45.100000000000371</c:v>
                </c:pt>
                <c:pt idx="403">
                  <c:v>45.200000000000372</c:v>
                </c:pt>
                <c:pt idx="404">
                  <c:v>45.300000000000374</c:v>
                </c:pt>
                <c:pt idx="405">
                  <c:v>45.400000000000375</c:v>
                </c:pt>
                <c:pt idx="406">
                  <c:v>45.500000000000377</c:v>
                </c:pt>
                <c:pt idx="407">
                  <c:v>45.600000000000378</c:v>
                </c:pt>
                <c:pt idx="408">
                  <c:v>45.700000000000379</c:v>
                </c:pt>
                <c:pt idx="409">
                  <c:v>45.800000000000381</c:v>
                </c:pt>
                <c:pt idx="410">
                  <c:v>45.900000000000382</c:v>
                </c:pt>
                <c:pt idx="411">
                  <c:v>46.000000000000384</c:v>
                </c:pt>
                <c:pt idx="412">
                  <c:v>46.100000000000385</c:v>
                </c:pt>
                <c:pt idx="413">
                  <c:v>46.200000000000387</c:v>
                </c:pt>
                <c:pt idx="414">
                  <c:v>46.300000000000388</c:v>
                </c:pt>
                <c:pt idx="415">
                  <c:v>46.400000000000389</c:v>
                </c:pt>
                <c:pt idx="416">
                  <c:v>46.500000000000391</c:v>
                </c:pt>
                <c:pt idx="417">
                  <c:v>46.600000000000392</c:v>
                </c:pt>
                <c:pt idx="418">
                  <c:v>46.700000000000394</c:v>
                </c:pt>
                <c:pt idx="419">
                  <c:v>46.800000000000395</c:v>
                </c:pt>
                <c:pt idx="420">
                  <c:v>46.900000000000396</c:v>
                </c:pt>
                <c:pt idx="421">
                  <c:v>47.000000000000398</c:v>
                </c:pt>
                <c:pt idx="422">
                  <c:v>47.100000000000399</c:v>
                </c:pt>
                <c:pt idx="423">
                  <c:v>47.200000000000401</c:v>
                </c:pt>
                <c:pt idx="424">
                  <c:v>47.300000000000402</c:v>
                </c:pt>
                <c:pt idx="425">
                  <c:v>47.400000000000404</c:v>
                </c:pt>
                <c:pt idx="426">
                  <c:v>47.500000000000405</c:v>
                </c:pt>
                <c:pt idx="427">
                  <c:v>47.600000000000406</c:v>
                </c:pt>
                <c:pt idx="428">
                  <c:v>47.700000000000408</c:v>
                </c:pt>
                <c:pt idx="429">
                  <c:v>47.800000000000409</c:v>
                </c:pt>
                <c:pt idx="430">
                  <c:v>47.900000000000411</c:v>
                </c:pt>
                <c:pt idx="431">
                  <c:v>48.000000000000412</c:v>
                </c:pt>
                <c:pt idx="432">
                  <c:v>48.100000000000414</c:v>
                </c:pt>
                <c:pt idx="433">
                  <c:v>48.200000000000415</c:v>
                </c:pt>
                <c:pt idx="434">
                  <c:v>48.300000000000416</c:v>
                </c:pt>
                <c:pt idx="435">
                  <c:v>48.400000000000418</c:v>
                </c:pt>
                <c:pt idx="436">
                  <c:v>48.500000000000419</c:v>
                </c:pt>
                <c:pt idx="437">
                  <c:v>48.600000000000421</c:v>
                </c:pt>
                <c:pt idx="438">
                  <c:v>48.700000000000422</c:v>
                </c:pt>
                <c:pt idx="439">
                  <c:v>48.800000000000423</c:v>
                </c:pt>
                <c:pt idx="440">
                  <c:v>48.900000000000425</c:v>
                </c:pt>
                <c:pt idx="441">
                  <c:v>49.000000000000426</c:v>
                </c:pt>
                <c:pt idx="442">
                  <c:v>49.100000000000428</c:v>
                </c:pt>
                <c:pt idx="443">
                  <c:v>49.200000000000429</c:v>
                </c:pt>
                <c:pt idx="444">
                  <c:v>49.300000000000431</c:v>
                </c:pt>
                <c:pt idx="445">
                  <c:v>49.400000000000432</c:v>
                </c:pt>
                <c:pt idx="446">
                  <c:v>49.500000000000433</c:v>
                </c:pt>
                <c:pt idx="447">
                  <c:v>49.600000000000435</c:v>
                </c:pt>
                <c:pt idx="448">
                  <c:v>49.700000000000436</c:v>
                </c:pt>
                <c:pt idx="449">
                  <c:v>49.800000000000438</c:v>
                </c:pt>
                <c:pt idx="450">
                  <c:v>49.900000000000439</c:v>
                </c:pt>
                <c:pt idx="451">
                  <c:v>50.000000000000441</c:v>
                </c:pt>
                <c:pt idx="452">
                  <c:v>50.100000000000442</c:v>
                </c:pt>
                <c:pt idx="453">
                  <c:v>50.200000000000443</c:v>
                </c:pt>
                <c:pt idx="454">
                  <c:v>50.300000000000445</c:v>
                </c:pt>
                <c:pt idx="455">
                  <c:v>50.400000000000446</c:v>
                </c:pt>
                <c:pt idx="456">
                  <c:v>50.500000000000448</c:v>
                </c:pt>
                <c:pt idx="457">
                  <c:v>50.600000000000449</c:v>
                </c:pt>
                <c:pt idx="458">
                  <c:v>50.70000000000045</c:v>
                </c:pt>
                <c:pt idx="459">
                  <c:v>50.800000000000452</c:v>
                </c:pt>
                <c:pt idx="460">
                  <c:v>50.900000000000453</c:v>
                </c:pt>
                <c:pt idx="461">
                  <c:v>51.000000000000455</c:v>
                </c:pt>
                <c:pt idx="462">
                  <c:v>51.100000000000456</c:v>
                </c:pt>
                <c:pt idx="463">
                  <c:v>51.200000000000458</c:v>
                </c:pt>
                <c:pt idx="464">
                  <c:v>51.300000000000459</c:v>
                </c:pt>
                <c:pt idx="465">
                  <c:v>51.40000000000046</c:v>
                </c:pt>
                <c:pt idx="466">
                  <c:v>51.500000000000462</c:v>
                </c:pt>
                <c:pt idx="467">
                  <c:v>51.600000000000463</c:v>
                </c:pt>
                <c:pt idx="468">
                  <c:v>51.700000000000465</c:v>
                </c:pt>
                <c:pt idx="469">
                  <c:v>51.800000000000466</c:v>
                </c:pt>
                <c:pt idx="470">
                  <c:v>51.900000000000468</c:v>
                </c:pt>
                <c:pt idx="471">
                  <c:v>52.000000000000469</c:v>
                </c:pt>
                <c:pt idx="472">
                  <c:v>52.10000000000047</c:v>
                </c:pt>
                <c:pt idx="473">
                  <c:v>52.200000000000472</c:v>
                </c:pt>
                <c:pt idx="474">
                  <c:v>52.300000000000473</c:v>
                </c:pt>
                <c:pt idx="475">
                  <c:v>52.400000000000475</c:v>
                </c:pt>
                <c:pt idx="476">
                  <c:v>52.500000000000476</c:v>
                </c:pt>
                <c:pt idx="477">
                  <c:v>52.600000000000477</c:v>
                </c:pt>
                <c:pt idx="478">
                  <c:v>52.700000000000479</c:v>
                </c:pt>
                <c:pt idx="479">
                  <c:v>52.80000000000048</c:v>
                </c:pt>
                <c:pt idx="480">
                  <c:v>52.900000000000482</c:v>
                </c:pt>
                <c:pt idx="481">
                  <c:v>53.000000000000483</c:v>
                </c:pt>
                <c:pt idx="482">
                  <c:v>53.100000000000485</c:v>
                </c:pt>
                <c:pt idx="483">
                  <c:v>53.200000000000486</c:v>
                </c:pt>
                <c:pt idx="484">
                  <c:v>53.300000000000487</c:v>
                </c:pt>
                <c:pt idx="485">
                  <c:v>53.400000000000489</c:v>
                </c:pt>
                <c:pt idx="486">
                  <c:v>53.50000000000049</c:v>
                </c:pt>
                <c:pt idx="487">
                  <c:v>53.600000000000492</c:v>
                </c:pt>
                <c:pt idx="488">
                  <c:v>53.700000000000493</c:v>
                </c:pt>
                <c:pt idx="489">
                  <c:v>53.800000000000495</c:v>
                </c:pt>
                <c:pt idx="490">
                  <c:v>53.900000000000496</c:v>
                </c:pt>
                <c:pt idx="491">
                  <c:v>54.000000000000497</c:v>
                </c:pt>
                <c:pt idx="492">
                  <c:v>54.100000000000499</c:v>
                </c:pt>
                <c:pt idx="493">
                  <c:v>54.2000000000005</c:v>
                </c:pt>
                <c:pt idx="494">
                  <c:v>54.300000000000502</c:v>
                </c:pt>
                <c:pt idx="495">
                  <c:v>54.400000000000503</c:v>
                </c:pt>
                <c:pt idx="496">
                  <c:v>54.500000000000504</c:v>
                </c:pt>
                <c:pt idx="497">
                  <c:v>54.600000000000506</c:v>
                </c:pt>
                <c:pt idx="498">
                  <c:v>54.700000000000507</c:v>
                </c:pt>
                <c:pt idx="499">
                  <c:v>54.800000000000509</c:v>
                </c:pt>
                <c:pt idx="500">
                  <c:v>54.90000000000051</c:v>
                </c:pt>
                <c:pt idx="501">
                  <c:v>55.000000000000512</c:v>
                </c:pt>
                <c:pt idx="502">
                  <c:v>55.100000000000513</c:v>
                </c:pt>
                <c:pt idx="503">
                  <c:v>55.200000000000514</c:v>
                </c:pt>
                <c:pt idx="504">
                  <c:v>55.300000000000516</c:v>
                </c:pt>
                <c:pt idx="505">
                  <c:v>55.400000000000517</c:v>
                </c:pt>
                <c:pt idx="506">
                  <c:v>55.500000000000519</c:v>
                </c:pt>
                <c:pt idx="507">
                  <c:v>55.60000000000052</c:v>
                </c:pt>
                <c:pt idx="508">
                  <c:v>55.700000000000522</c:v>
                </c:pt>
                <c:pt idx="509">
                  <c:v>55.800000000000523</c:v>
                </c:pt>
                <c:pt idx="510">
                  <c:v>55.900000000000524</c:v>
                </c:pt>
                <c:pt idx="511">
                  <c:v>56.000000000000526</c:v>
                </c:pt>
                <c:pt idx="512">
                  <c:v>56.100000000000527</c:v>
                </c:pt>
                <c:pt idx="513">
                  <c:v>56.200000000000529</c:v>
                </c:pt>
                <c:pt idx="514">
                  <c:v>56.30000000000053</c:v>
                </c:pt>
                <c:pt idx="515">
                  <c:v>56.400000000000531</c:v>
                </c:pt>
                <c:pt idx="516">
                  <c:v>56.500000000000533</c:v>
                </c:pt>
                <c:pt idx="517">
                  <c:v>56.600000000000534</c:v>
                </c:pt>
                <c:pt idx="518">
                  <c:v>56.700000000000536</c:v>
                </c:pt>
                <c:pt idx="519">
                  <c:v>56.800000000000537</c:v>
                </c:pt>
                <c:pt idx="520">
                  <c:v>56.900000000000539</c:v>
                </c:pt>
                <c:pt idx="521">
                  <c:v>57.00000000000054</c:v>
                </c:pt>
                <c:pt idx="522">
                  <c:v>57.100000000000541</c:v>
                </c:pt>
                <c:pt idx="523">
                  <c:v>57.200000000000543</c:v>
                </c:pt>
                <c:pt idx="524">
                  <c:v>57.300000000000544</c:v>
                </c:pt>
                <c:pt idx="525">
                  <c:v>57.400000000000546</c:v>
                </c:pt>
                <c:pt idx="526">
                  <c:v>57.500000000000547</c:v>
                </c:pt>
                <c:pt idx="527">
                  <c:v>57.600000000000549</c:v>
                </c:pt>
                <c:pt idx="528">
                  <c:v>57.70000000000055</c:v>
                </c:pt>
                <c:pt idx="529">
                  <c:v>57.800000000000551</c:v>
                </c:pt>
                <c:pt idx="530">
                  <c:v>57.900000000000553</c:v>
                </c:pt>
                <c:pt idx="531">
                  <c:v>58.000000000000554</c:v>
                </c:pt>
                <c:pt idx="532">
                  <c:v>58.100000000000556</c:v>
                </c:pt>
                <c:pt idx="533">
                  <c:v>58.200000000000557</c:v>
                </c:pt>
                <c:pt idx="534">
                  <c:v>58.300000000000558</c:v>
                </c:pt>
                <c:pt idx="535">
                  <c:v>58.40000000000056</c:v>
                </c:pt>
                <c:pt idx="536">
                  <c:v>58.500000000000561</c:v>
                </c:pt>
                <c:pt idx="537">
                  <c:v>58.600000000000563</c:v>
                </c:pt>
                <c:pt idx="538">
                  <c:v>58.700000000000564</c:v>
                </c:pt>
                <c:pt idx="539">
                  <c:v>58.800000000000566</c:v>
                </c:pt>
                <c:pt idx="540">
                  <c:v>58.900000000000567</c:v>
                </c:pt>
                <c:pt idx="541">
                  <c:v>59.000000000000568</c:v>
                </c:pt>
                <c:pt idx="542">
                  <c:v>59.10000000000057</c:v>
                </c:pt>
                <c:pt idx="543">
                  <c:v>59.200000000000571</c:v>
                </c:pt>
                <c:pt idx="544">
                  <c:v>59.300000000000573</c:v>
                </c:pt>
                <c:pt idx="545">
                  <c:v>59.400000000000574</c:v>
                </c:pt>
                <c:pt idx="546">
                  <c:v>59.500000000000576</c:v>
                </c:pt>
                <c:pt idx="547">
                  <c:v>59.600000000000577</c:v>
                </c:pt>
                <c:pt idx="548">
                  <c:v>59.700000000000578</c:v>
                </c:pt>
                <c:pt idx="549">
                  <c:v>59.80000000000058</c:v>
                </c:pt>
                <c:pt idx="550">
                  <c:v>59.900000000000581</c:v>
                </c:pt>
                <c:pt idx="551">
                  <c:v>60.000000000000583</c:v>
                </c:pt>
                <c:pt idx="552">
                  <c:v>60.100000000000584</c:v>
                </c:pt>
                <c:pt idx="553">
                  <c:v>60.200000000000585</c:v>
                </c:pt>
                <c:pt idx="554">
                  <c:v>60.300000000000587</c:v>
                </c:pt>
                <c:pt idx="555">
                  <c:v>60.400000000000588</c:v>
                </c:pt>
                <c:pt idx="556">
                  <c:v>60.50000000000059</c:v>
                </c:pt>
                <c:pt idx="557">
                  <c:v>60.600000000000591</c:v>
                </c:pt>
                <c:pt idx="558">
                  <c:v>60.700000000000593</c:v>
                </c:pt>
                <c:pt idx="559">
                  <c:v>60.800000000000594</c:v>
                </c:pt>
                <c:pt idx="560">
                  <c:v>60.900000000000595</c:v>
                </c:pt>
                <c:pt idx="561">
                  <c:v>61.000000000000597</c:v>
                </c:pt>
                <c:pt idx="562">
                  <c:v>61.100000000000598</c:v>
                </c:pt>
                <c:pt idx="563">
                  <c:v>61.2000000000006</c:v>
                </c:pt>
                <c:pt idx="564">
                  <c:v>61.300000000000601</c:v>
                </c:pt>
                <c:pt idx="565">
                  <c:v>61.400000000000603</c:v>
                </c:pt>
                <c:pt idx="566">
                  <c:v>61.500000000000604</c:v>
                </c:pt>
                <c:pt idx="567">
                  <c:v>61.600000000000605</c:v>
                </c:pt>
                <c:pt idx="568">
                  <c:v>61.700000000000607</c:v>
                </c:pt>
                <c:pt idx="569">
                  <c:v>61.800000000000608</c:v>
                </c:pt>
                <c:pt idx="570">
                  <c:v>61.90000000000061</c:v>
                </c:pt>
                <c:pt idx="571">
                  <c:v>62.000000000000611</c:v>
                </c:pt>
                <c:pt idx="572">
                  <c:v>62.100000000000612</c:v>
                </c:pt>
                <c:pt idx="573">
                  <c:v>62.200000000000614</c:v>
                </c:pt>
                <c:pt idx="574">
                  <c:v>62.300000000000615</c:v>
                </c:pt>
                <c:pt idx="575">
                  <c:v>62.400000000000617</c:v>
                </c:pt>
                <c:pt idx="576">
                  <c:v>62.500000000000618</c:v>
                </c:pt>
                <c:pt idx="577">
                  <c:v>62.60000000000062</c:v>
                </c:pt>
                <c:pt idx="578">
                  <c:v>62.700000000000621</c:v>
                </c:pt>
                <c:pt idx="579">
                  <c:v>62.800000000000622</c:v>
                </c:pt>
                <c:pt idx="580">
                  <c:v>62.900000000000624</c:v>
                </c:pt>
                <c:pt idx="581">
                  <c:v>63.000000000000625</c:v>
                </c:pt>
                <c:pt idx="582">
                  <c:v>63.100000000000627</c:v>
                </c:pt>
                <c:pt idx="583">
                  <c:v>63.200000000000628</c:v>
                </c:pt>
                <c:pt idx="584">
                  <c:v>63.30000000000063</c:v>
                </c:pt>
                <c:pt idx="585">
                  <c:v>63.400000000000631</c:v>
                </c:pt>
                <c:pt idx="586">
                  <c:v>63.500000000000632</c:v>
                </c:pt>
              </c:numCache>
            </c:numRef>
          </c:xVal>
          <c:yVal>
            <c:numRef>
              <c:f>'booster test at angle'!$L$111:$L$697</c:f>
              <c:numCache>
                <c:formatCode>General</c:formatCode>
                <c:ptCount val="587"/>
                <c:pt idx="0">
                  <c:v>1.5266450483490484</c:v>
                </c:pt>
                <c:pt idx="1">
                  <c:v>1.5141230411262356</c:v>
                </c:pt>
                <c:pt idx="2">
                  <c:v>1.5005669816559932</c:v>
                </c:pt>
                <c:pt idx="3">
                  <c:v>1.4822222484198695</c:v>
                </c:pt>
                <c:pt idx="4">
                  <c:v>1.4597100642637892</c:v>
                </c:pt>
                <c:pt idx="5">
                  <c:v>1.4376413124771712</c:v>
                </c:pt>
                <c:pt idx="6">
                  <c:v>1.4160554915406869</c:v>
                </c:pt>
                <c:pt idx="7">
                  <c:v>1.3949485981245695</c:v>
                </c:pt>
                <c:pt idx="8">
                  <c:v>1.3743162224581598</c:v>
                </c:pt>
                <c:pt idx="9">
                  <c:v>1.3541539314178508</c:v>
                </c:pt>
                <c:pt idx="10">
                  <c:v>1.3344572442435592</c:v>
                </c:pt>
                <c:pt idx="11">
                  <c:v>1.315221608095394</c:v>
                </c:pt>
                <c:pt idx="12">
                  <c:v>1.2964423772752602</c:v>
                </c:pt>
                <c:pt idx="13">
                  <c:v>1.2781147958987988</c:v>
                </c:pt>
                <c:pt idx="14">
                  <c:v>1.2602339837934904</c:v>
                </c:pt>
                <c:pt idx="15">
                  <c:v>1.2427949254045461</c:v>
                </c:pt>
                <c:pt idx="16">
                  <c:v>1.2257924614952627</c:v>
                </c:pt>
                <c:pt idx="17">
                  <c:v>1.2092212834329372</c:v>
                </c:pt>
                <c:pt idx="18">
                  <c:v>1.1930759298556461</c:v>
                </c:pt>
                <c:pt idx="19">
                  <c:v>1.1773548835831475</c:v>
                </c:pt>
                <c:pt idx="20">
                  <c:v>1.1620611400087455</c:v>
                </c:pt>
                <c:pt idx="21">
                  <c:v>1.1471922160686439</c:v>
                </c:pt>
                <c:pt idx="22">
                  <c:v>1.1327394065832384</c:v>
                </c:pt>
                <c:pt idx="23">
                  <c:v>1.1186936169405977</c:v>
                </c:pt>
                <c:pt idx="24">
                  <c:v>1.1050455128400065</c:v>
                </c:pt>
                <c:pt idx="25">
                  <c:v>1.0917855879846445</c:v>
                </c:pt>
                <c:pt idx="26">
                  <c:v>1.078904223378411</c:v>
                </c:pt>
                <c:pt idx="27">
                  <c:v>1.0663917397240956</c:v>
                </c:pt>
                <c:pt idx="28">
                  <c:v>1.0542384434687004</c:v>
                </c:pt>
                <c:pt idx="29">
                  <c:v>1.0424346670200548</c:v>
                </c:pt>
                <c:pt idx="30">
                  <c:v>1.0309708036426235</c:v>
                </c:pt>
                <c:pt idx="31">
                  <c:v>1.0198373375190461</c:v>
                </c:pt>
                <c:pt idx="32">
                  <c:v>1.0090248694389328</c:v>
                </c:pt>
                <c:pt idx="33">
                  <c:v>0.998524138549016</c:v>
                </c:pt>
                <c:pt idx="34">
                  <c:v>0.98832732546054869</c:v>
                </c:pt>
                <c:pt idx="35">
                  <c:v>0.97843374741397227</c:v>
                </c:pt>
                <c:pt idx="36">
                  <c:v>0.96884004868023588</c:v>
                </c:pt>
                <c:pt idx="37">
                  <c:v>0.95953432903919111</c:v>
                </c:pt>
                <c:pt idx="38">
                  <c:v>0.95050465426259134</c:v>
                </c:pt>
                <c:pt idx="39">
                  <c:v>0.94173925390773849</c:v>
                </c:pt>
                <c:pt idx="40">
                  <c:v>0.93322658144751125</c:v>
                </c:pt>
                <c:pt idx="41">
                  <c:v>0.92495535955746522</c:v>
                </c:pt>
                <c:pt idx="42">
                  <c:v>0.91691461425692888</c:v>
                </c:pt>
                <c:pt idx="43">
                  <c:v>0.90909369965026932</c:v>
                </c:pt>
                <c:pt idx="44">
                  <c:v>0.90148231478652485</c:v>
                </c:pt>
                <c:pt idx="45">
                  <c:v>0.8940705139641999</c:v>
                </c:pt>
                <c:pt idx="46">
                  <c:v>0.88684273816971471</c:v>
                </c:pt>
                <c:pt idx="47">
                  <c:v>0.87978237589404706</c:v>
                </c:pt>
                <c:pt idx="48">
                  <c:v>0.87287941735915808</c:v>
                </c:pt>
                <c:pt idx="49">
                  <c:v>0.86612601325383098</c:v>
                </c:pt>
                <c:pt idx="50">
                  <c:v>0.85951487499584023</c:v>
                </c:pt>
                <c:pt idx="51">
                  <c:v>0.85303921052262432</c:v>
                </c:pt>
                <c:pt idx="52">
                  <c:v>0.84669268172137058</c:v>
                </c:pt>
                <c:pt idx="53">
                  <c:v>0.84046936642289671</c:v>
                </c:pt>
                <c:pt idx="54">
                  <c:v>0.83436372425649641</c:v>
                </c:pt>
                <c:pt idx="55">
                  <c:v>0.82837056590722757</c:v>
                </c:pt>
                <c:pt idx="56">
                  <c:v>0.82248502538038848</c:v>
                </c:pt>
                <c:pt idx="57">
                  <c:v>0.81670253493017875</c:v>
                </c:pt>
                <c:pt idx="58">
                  <c:v>0.81101880235407764</c:v>
                </c:pt>
                <c:pt idx="59">
                  <c:v>0.80542979039253348</c:v>
                </c:pt>
                <c:pt idx="60">
                  <c:v>0.79993169800620434</c:v>
                </c:pt>
                <c:pt idx="61">
                  <c:v>0.79452094333104284</c:v>
                </c:pt>
                <c:pt idx="62">
                  <c:v>0.7891941481357212</c:v>
                </c:pt>
                <c:pt idx="63">
                  <c:v>0.78394812362680488</c:v>
                </c:pt>
                <c:pt idx="64">
                  <c:v>0.77877985746520961</c:v>
                </c:pt>
                <c:pt idx="65">
                  <c:v>0.7736865018732233</c:v>
                </c:pt>
                <c:pt idx="66">
                  <c:v>0.76866536272508346</c:v>
                </c:pt>
                <c:pt idx="67">
                  <c:v>0.76371388952607455</c:v>
                </c:pt>
                <c:pt idx="68">
                  <c:v>0.75882966619557346</c:v>
                </c:pt>
                <c:pt idx="69">
                  <c:v>0.75401040257864516</c:v>
                </c:pt>
                <c:pt idx="70">
                  <c:v>0.74925392661886059</c:v>
                </c:pt>
                <c:pt idx="71">
                  <c:v>0.74455817502253685</c:v>
                </c:pt>
                <c:pt idx="72">
                  <c:v>0.73992117737374752</c:v>
                </c:pt>
                <c:pt idx="73">
                  <c:v>0.73534106338601113</c:v>
                </c:pt>
                <c:pt idx="74">
                  <c:v>0.730816066484823</c:v>
                </c:pt>
                <c:pt idx="75">
                  <c:v>0.7263445072066167</c:v>
                </c:pt>
                <c:pt idx="76">
                  <c:v>0.72192478820176853</c:v>
                </c:pt>
                <c:pt idx="77">
                  <c:v>0.71755538964732457</c:v>
                </c:pt>
                <c:pt idx="78">
                  <c:v>0.71323486498018585</c:v>
                </c:pt>
                <c:pt idx="79">
                  <c:v>0.70896183692420478</c:v>
                </c:pt>
                <c:pt idx="80">
                  <c:v>0.70473499378741966</c:v>
                </c:pt>
                <c:pt idx="81">
                  <c:v>0.70055308600783084</c:v>
                </c:pt>
                <c:pt idx="82">
                  <c:v>0.69641492292809626</c:v>
                </c:pt>
                <c:pt idx="83">
                  <c:v>0.6923193697812785</c:v>
                </c:pt>
                <c:pt idx="84">
                  <c:v>0.6882653448713657</c:v>
                </c:pt>
                <c:pt idx="85">
                  <c:v>0.68425181693370674</c:v>
                </c:pt>
                <c:pt idx="86">
                  <c:v>0.68027780266179561</c:v>
                </c:pt>
                <c:pt idx="87">
                  <c:v>0.67634236438799455</c:v>
                </c:pt>
                <c:pt idx="88">
                  <c:v>0.67244460790683258</c:v>
                </c:pt>
                <c:pt idx="89">
                  <c:v>0.66858368043047245</c:v>
                </c:pt>
                <c:pt idx="90">
                  <c:v>0.66475876866679007</c:v>
                </c:pt>
                <c:pt idx="91">
                  <c:v>0.66096909701129369</c:v>
                </c:pt>
                <c:pt idx="92">
                  <c:v>0.65721392584481986</c:v>
                </c:pt>
                <c:pt idx="93">
                  <c:v>0.65349254992958206</c:v>
                </c:pt>
                <c:pt idx="94">
                  <c:v>0.64980429689673791</c:v>
                </c:pt>
                <c:pt idx="95">
                  <c:v>0.64614852581916959</c:v>
                </c:pt>
                <c:pt idx="96">
                  <c:v>0.64252462586366321</c:v>
                </c:pt>
                <c:pt idx="97">
                  <c:v>0.63893201501711328</c:v>
                </c:pt>
                <c:pt idx="98">
                  <c:v>0.63537013888178484</c:v>
                </c:pt>
                <c:pt idx="99">
                  <c:v>0.63183846953503975</c:v>
                </c:pt>
                <c:pt idx="100">
                  <c:v>0.62833650444926725</c:v>
                </c:pt>
                <c:pt idx="101">
                  <c:v>0.62486376546807754</c:v>
                </c:pt>
                <c:pt idx="102">
                  <c:v>0.6214197978350976</c:v>
                </c:pt>
                <c:pt idx="103">
                  <c:v>0.61800416927197155</c:v>
                </c:pt>
                <c:pt idx="104">
                  <c:v>0.61461646910241108</c:v>
                </c:pt>
                <c:pt idx="105">
                  <c:v>0.61125630741935999</c:v>
                </c:pt>
                <c:pt idx="106">
                  <c:v>0.60792331429254332</c:v>
                </c:pt>
                <c:pt idx="107">
                  <c:v>0.60461713901385816</c:v>
                </c:pt>
                <c:pt idx="108">
                  <c:v>0.60133744937823674</c:v>
                </c:pt>
                <c:pt idx="109">
                  <c:v>0.5980839309977739</c:v>
                </c:pt>
                <c:pt idx="110">
                  <c:v>0.59485628664705559</c:v>
                </c:pt>
                <c:pt idx="111">
                  <c:v>0.59165423563776487</c:v>
                </c:pt>
                <c:pt idx="112">
                  <c:v>0.58847751322076725</c:v>
                </c:pt>
                <c:pt idx="113">
                  <c:v>0.58532587001399305</c:v>
                </c:pt>
                <c:pt idx="114">
                  <c:v>0.58219907145454541</c:v>
                </c:pt>
                <c:pt idx="115">
                  <c:v>0.57909689727356051</c:v>
                </c:pt>
                <c:pt idx="116">
                  <c:v>0.57601914099244123</c:v>
                </c:pt>
                <c:pt idx="117">
                  <c:v>0.57296560943917352</c:v>
                </c:pt>
                <c:pt idx="118">
                  <c:v>0.56993612228351331</c:v>
                </c:pt>
                <c:pt idx="119">
                  <c:v>0.5669305115899077</c:v>
                </c:pt>
                <c:pt idx="120">
                  <c:v>0.56394862138708468</c:v>
                </c:pt>
                <c:pt idx="121">
                  <c:v>0.56099030725330978</c:v>
                </c:pt>
                <c:pt idx="122">
                  <c:v>0.55805543591637052</c:v>
                </c:pt>
                <c:pt idx="123">
                  <c:v>0.55514388486740351</c:v>
                </c:pt>
                <c:pt idx="124">
                  <c:v>0.55225554198773574</c:v>
                </c:pt>
                <c:pt idx="125">
                  <c:v>0.54939030518795817</c:v>
                </c:pt>
                <c:pt idx="126">
                  <c:v>0.54654808205849759</c:v>
                </c:pt>
                <c:pt idx="127">
                  <c:v>0.54372878953099602</c:v>
                </c:pt>
                <c:pt idx="128">
                  <c:v>0.54093235354984792</c:v>
                </c:pt>
                <c:pt idx="129">
                  <c:v>0.53815870875328531</c:v>
                </c:pt>
                <c:pt idx="130">
                  <c:v>0.5354077981634302</c:v>
                </c:pt>
                <c:pt idx="131">
                  <c:v>0.53267957288477885</c:v>
                </c:pt>
                <c:pt idx="132">
                  <c:v>0.52997399181060578</c:v>
                </c:pt>
                <c:pt idx="133">
                  <c:v>0.52729102133680539</c:v>
                </c:pt>
                <c:pt idx="134">
                  <c:v>0.52463063508272245</c:v>
                </c:pt>
                <c:pt idx="135">
                  <c:v>0.52199281361854866</c:v>
                </c:pt>
                <c:pt idx="136">
                  <c:v>0.5193775441988806</c:v>
                </c:pt>
                <c:pt idx="137">
                  <c:v>0.51678482050206853</c:v>
                </c:pt>
                <c:pt idx="138">
                  <c:v>0.51421464237500281</c:v>
                </c:pt>
                <c:pt idx="139">
                  <c:v>0.51166701558300376</c:v>
                </c:pt>
                <c:pt idx="140">
                  <c:v>0.50914195156450859</c:v>
                </c:pt>
                <c:pt idx="141">
                  <c:v>0.50663946719026109</c:v>
                </c:pt>
                <c:pt idx="142">
                  <c:v>0.5041595845267336</c:v>
                </c:pt>
                <c:pt idx="143">
                  <c:v>0.5017023306035242</c:v>
                </c:pt>
                <c:pt idx="144">
                  <c:v>0.49926773718449347</c:v>
                </c:pt>
                <c:pt idx="145">
                  <c:v>0.49685647660892801</c:v>
                </c:pt>
                <c:pt idx="146">
                  <c:v>0.49447067424331997</c:v>
                </c:pt>
                <c:pt idx="147">
                  <c:v>0.4921117830589446</c:v>
                </c:pt>
                <c:pt idx="148">
                  <c:v>0.48977976632738757</c:v>
                </c:pt>
                <c:pt idx="149">
                  <c:v>0.48747458595092824</c:v>
                </c:pt>
                <c:pt idx="150">
                  <c:v>0.48519620604272862</c:v>
                </c:pt>
                <c:pt idx="151">
                  <c:v>0.48294459286411606</c:v>
                </c:pt>
                <c:pt idx="152">
                  <c:v>0.48071971475149344</c:v>
                </c:pt>
                <c:pt idx="153">
                  <c:v>0.47852154204166147</c:v>
                </c:pt>
                <c:pt idx="154">
                  <c:v>0.47635004699557915</c:v>
                </c:pt>
                <c:pt idx="155">
                  <c:v>0.47420520372057295</c:v>
                </c:pt>
                <c:pt idx="156">
                  <c:v>0.47208698809100258</c:v>
                </c:pt>
                <c:pt idx="157">
                  <c:v>0.46999537766739702</c:v>
                </c:pt>
                <c:pt idx="158">
                  <c:v>0.46793035161407731</c:v>
                </c:pt>
                <c:pt idx="159">
                  <c:v>0.46589189061528186</c:v>
                </c:pt>
                <c:pt idx="160">
                  <c:v>0.46387997678981935</c:v>
                </c:pt>
                <c:pt idx="161">
                  <c:v>0.46189459360426899</c:v>
                </c:pt>
                <c:pt idx="162">
                  <c:v>0.45993572578475961</c:v>
                </c:pt>
                <c:pt idx="163">
                  <c:v>0.45800335922735469</c:v>
                </c:pt>
                <c:pt idx="164">
                  <c:v>0.45609748090708208</c:v>
                </c:pt>
                <c:pt idx="165">
                  <c:v>0.45421807878564124</c:v>
                </c:pt>
                <c:pt idx="166">
                  <c:v>0.45236514171783376</c:v>
                </c:pt>
                <c:pt idx="167">
                  <c:v>0.45053865935676002</c:v>
                </c:pt>
                <c:pt idx="168">
                  <c:v>0.44873862205783277</c:v>
                </c:pt>
                <c:pt idx="169">
                  <c:v>0.44696502078165934</c:v>
                </c:pt>
                <c:pt idx="170">
                  <c:v>0.44521784699585065</c:v>
                </c:pt>
                <c:pt idx="171">
                  <c:v>0.44349709257581921</c:v>
                </c:pt>
                <c:pt idx="172">
                  <c:v>0.4418027497046294</c:v>
                </c:pt>
                <c:pt idx="173">
                  <c:v>0.44013481077197164</c:v>
                </c:pt>
                <c:pt idx="174">
                  <c:v>0.43849326827233365</c:v>
                </c:pt>
                <c:pt idx="175">
                  <c:v>0.43687811470244653</c:v>
                </c:pt>
                <c:pt idx="176">
                  <c:v>0.43528934245808831</c:v>
                </c:pt>
                <c:pt idx="177">
                  <c:v>0.43372694373033133</c:v>
                </c:pt>
                <c:pt idx="178">
                  <c:v>0.43219091040132374</c:v>
                </c:pt>
                <c:pt idx="179">
                  <c:v>0.43068123393969981</c:v>
                </c:pt>
                <c:pt idx="180">
                  <c:v>0.42919790529571761</c:v>
                </c:pt>
                <c:pt idx="181">
                  <c:v>0.42774091479622661</c:v>
                </c:pt>
                <c:pt idx="182">
                  <c:v>0.42631025203956996</c:v>
                </c:pt>
                <c:pt idx="183">
                  <c:v>0.42490590579053444</c:v>
                </c:pt>
                <c:pt idx="184">
                  <c:v>0.4235278638754566</c:v>
                </c:pt>
                <c:pt idx="185">
                  <c:v>0.42217611307760589</c:v>
                </c:pt>
                <c:pt idx="186">
                  <c:v>0.42085063903296183</c:v>
                </c:pt>
                <c:pt idx="187">
                  <c:v>0.41955142612650898</c:v>
                </c:pt>
                <c:pt idx="188">
                  <c:v>0.41827845738917313</c:v>
                </c:pt>
                <c:pt idx="189">
                  <c:v>0.4170317143955285</c:v>
                </c:pt>
                <c:pt idx="190">
                  <c:v>0.41581117716240362</c:v>
                </c:pt>
                <c:pt idx="191">
                  <c:v>0.41461682404851796</c:v>
                </c:pt>
                <c:pt idx="192">
                  <c:v>0.41344863165528345</c:v>
                </c:pt>
                <c:pt idx="193">
                  <c:v>0.4123065747289027</c:v>
                </c:pt>
                <c:pt idx="194">
                  <c:v>0.41119062606390117</c:v>
                </c:pt>
                <c:pt idx="195">
                  <c:v>0.41010075640822913</c:v>
                </c:pt>
                <c:pt idx="196">
                  <c:v>0.4090369343700665</c:v>
                </c:pt>
                <c:pt idx="197">
                  <c:v>0.40799912632647023</c:v>
                </c:pt>
                <c:pt idx="198">
                  <c:v>0.40698729633399533</c:v>
                </c:pt>
                <c:pt idx="199">
                  <c:v>0.40600140604142754</c:v>
                </c:pt>
                <c:pt idx="200">
                  <c:v>0.40504141460475712</c:v>
                </c:pt>
                <c:pt idx="201">
                  <c:v>0.40410727860452805</c:v>
                </c:pt>
                <c:pt idx="202">
                  <c:v>0.40319895196568822</c:v>
                </c:pt>
                <c:pt idx="203">
                  <c:v>0.40231638588006985</c:v>
                </c:pt>
                <c:pt idx="204">
                  <c:v>0.40145952873162238</c:v>
                </c:pt>
                <c:pt idx="205">
                  <c:v>0.40062832602451737</c:v>
                </c:pt>
                <c:pt idx="206">
                  <c:v>0.39982272031424348</c:v>
                </c:pt>
                <c:pt idx="207">
                  <c:v>0.39904265114180143</c:v>
                </c:pt>
                <c:pt idx="208">
                  <c:v>0.39828805497110875</c:v>
                </c:pt>
                <c:pt idx="209">
                  <c:v>0.39755886512971528</c:v>
                </c:pt>
                <c:pt idx="210">
                  <c:v>0.39685501175292787</c:v>
                </c:pt>
                <c:pt idx="211">
                  <c:v>0.39617642173143608</c:v>
                </c:pt>
                <c:pt idx="212">
                  <c:v>0.3955230186625241</c:v>
                </c:pt>
                <c:pt idx="213">
                  <c:v>0.39489472280494903</c:v>
                </c:pt>
                <c:pt idx="214">
                  <c:v>0.3942914510375588</c:v>
                </c:pt>
                <c:pt idx="215">
                  <c:v>0.39371311682171412</c:v>
                </c:pt>
                <c:pt idx="216">
                  <c:v>0.39315963016757688</c:v>
                </c:pt>
                <c:pt idx="217">
                  <c:v>0.39263089760431269</c:v>
                </c:pt>
                <c:pt idx="218">
                  <c:v>0.39212682215425571</c:v>
                </c:pt>
                <c:pt idx="219">
                  <c:v>0.3916473033110689</c:v>
                </c:pt>
                <c:pt idx="220">
                  <c:v>0.39119223702193118</c:v>
                </c:pt>
                <c:pt idx="221">
                  <c:v>0.39076151567377021</c:v>
                </c:pt>
                <c:pt idx="222">
                  <c:v>0.39035502808355499</c:v>
                </c:pt>
                <c:pt idx="223">
                  <c:v>0.3899726594926512</c:v>
                </c:pt>
                <c:pt idx="224">
                  <c:v>0.38961429156523769</c:v>
                </c:pt>
                <c:pt idx="225">
                  <c:v>0.38927980239077081</c:v>
                </c:pt>
                <c:pt idx="226">
                  <c:v>0.38896906649047774</c:v>
                </c:pt>
                <c:pt idx="227">
                  <c:v>0.38868195482785051</c:v>
                </c:pt>
                <c:pt idx="228">
                  <c:v>0.38841833482310545</c:v>
                </c:pt>
                <c:pt idx="229">
                  <c:v>0.38817807037156354</c:v>
                </c:pt>
                <c:pt idx="230">
                  <c:v>0.38796102186590187</c:v>
                </c:pt>
                <c:pt idx="231">
                  <c:v>0.38776704622221642</c:v>
                </c:pt>
                <c:pt idx="232">
                  <c:v>0.3875959969098301</c:v>
                </c:pt>
                <c:pt idx="233">
                  <c:v>0.38744772398477373</c:v>
                </c:pt>
                <c:pt idx="234">
                  <c:v>0.38732207412685987</c:v>
                </c:pt>
                <c:pt idx="235">
                  <c:v>0.38721889068026222</c:v>
                </c:pt>
                <c:pt idx="236">
                  <c:v>0.38713801369751039</c:v>
                </c:pt>
                <c:pt idx="237">
                  <c:v>0.38707927998679831</c:v>
                </c:pt>
                <c:pt idx="238">
                  <c:v>0.38704252316250548</c:v>
                </c:pt>
                <c:pt idx="239">
                  <c:v>0.38702757369881952</c:v>
                </c:pt>
                <c:pt idx="240">
                  <c:v>0.3870342589863478</c:v>
                </c:pt>
                <c:pt idx="241">
                  <c:v>0.38706240339159842</c:v>
                </c:pt>
                <c:pt idx="242">
                  <c:v>0.38711182831920832</c:v>
                </c:pt>
                <c:pt idx="243">
                  <c:v>0.38718235227679365</c:v>
                </c:pt>
                <c:pt idx="244">
                  <c:v>0.38727379094229059</c:v>
                </c:pt>
                <c:pt idx="245">
                  <c:v>0.38738595723365704</c:v>
                </c:pt>
                <c:pt idx="246">
                  <c:v>0.3875186613807986</c:v>
                </c:pt>
                <c:pt idx="247">
                  <c:v>0.38767171099958309</c:v>
                </c:pt>
                <c:pt idx="248">
                  <c:v>0.38784491116780556</c:v>
                </c:pt>
                <c:pt idx="249">
                  <c:v>0.38803806450296324</c:v>
                </c:pt>
                <c:pt idx="250">
                  <c:v>0.3882509712417021</c:v>
                </c:pt>
                <c:pt idx="251">
                  <c:v>0.38848342932079161</c:v>
                </c:pt>
                <c:pt idx="252">
                  <c:v>0.38873523445949076</c:v>
                </c:pt>
                <c:pt idx="253">
                  <c:v>0.38900618024316147</c:v>
                </c:pt>
                <c:pt idx="254">
                  <c:v>0.38929605820799207</c:v>
                </c:pt>
                <c:pt idx="255">
                  <c:v>0.38960465792669174</c:v>
                </c:pt>
                <c:pt idx="256">
                  <c:v>0.38993176709501892</c:v>
                </c:pt>
                <c:pt idx="257">
                  <c:v>0.39027717161900854</c:v>
                </c:pt>
                <c:pt idx="258">
                  <c:v>0.39064065570276413</c:v>
                </c:pt>
                <c:pt idx="259">
                  <c:v>0.39102200193668535</c:v>
                </c:pt>
                <c:pt idx="260">
                  <c:v>0.39142099138600117</c:v>
                </c:pt>
                <c:pt idx="261">
                  <c:v>0.391837403679484</c:v>
                </c:pt>
                <c:pt idx="262">
                  <c:v>0.39227101709822276</c:v>
                </c:pt>
                <c:pt idx="263">
                  <c:v>0.39272160866433464</c:v>
                </c:pt>
                <c:pt idx="264">
                  <c:v>0.39318895422950217</c:v>
                </c:pt>
                <c:pt idx="265">
                  <c:v>0.39367282856322128</c:v>
                </c:pt>
                <c:pt idx="266">
                  <c:v>0.39417300544065476</c:v>
                </c:pt>
                <c:pt idx="267">
                  <c:v>0.39468925772998548</c:v>
                </c:pt>
                <c:pt idx="268">
                  <c:v>0.39522135747917053</c:v>
                </c:pt>
                <c:pt idx="269">
                  <c:v>0.39576907600200018</c:v>
                </c:pt>
                <c:pt idx="270">
                  <c:v>0.39633218396337122</c:v>
                </c:pt>
                <c:pt idx="271">
                  <c:v>0.39691045146368614</c:v>
                </c:pt>
                <c:pt idx="272">
                  <c:v>0.39750364812229788</c:v>
                </c:pt>
                <c:pt idx="273">
                  <c:v>0.39811154315991992</c:v>
                </c:pt>
                <c:pt idx="274">
                  <c:v>0.39873390547993021</c:v>
                </c:pt>
                <c:pt idx="275">
                  <c:v>0.39937050374849808</c:v>
                </c:pt>
                <c:pt idx="276">
                  <c:v>0.40002110647347139</c:v>
                </c:pt>
                <c:pt idx="277">
                  <c:v>0.40068548208196181</c:v>
                </c:pt>
                <c:pt idx="278">
                  <c:v>0.40136339899657464</c:v>
                </c:pt>
                <c:pt idx="279">
                  <c:v>0.40205462571022965</c:v>
                </c:pt>
                <c:pt idx="280">
                  <c:v>0.4027589308595288</c:v>
                </c:pt>
                <c:pt idx="281">
                  <c:v>0.40347608329662416</c:v>
                </c:pt>
                <c:pt idx="282">
                  <c:v>0.40420585215955085</c:v>
                </c:pt>
                <c:pt idx="283">
                  <c:v>0.40494800694098904</c:v>
                </c:pt>
                <c:pt idx="284">
                  <c:v>0.40570231755542402</c:v>
                </c:pt>
                <c:pt idx="285">
                  <c:v>0.40646855440467772</c:v>
                </c:pt>
                <c:pt idx="286">
                  <c:v>0.4072464884417899</c:v>
                </c:pt>
                <c:pt idx="287">
                  <c:v>0.40803589123322692</c:v>
                </c:pt>
                <c:pt idx="288">
                  <c:v>0.40883653501940576</c:v>
                </c:pt>
                <c:pt idx="289">
                  <c:v>0.40964819277351716</c:v>
                </c:pt>
                <c:pt idx="290">
                  <c:v>0.41047063825864122</c:v>
                </c:pt>
                <c:pt idx="291">
                  <c:v>0.4113036460831484</c:v>
                </c:pt>
                <c:pt idx="292">
                  <c:v>0.4121469917543818</c:v>
                </c:pt>
                <c:pt idx="293">
                  <c:v>0.41300045173062244</c:v>
                </c:pt>
                <c:pt idx="294">
                  <c:v>0.41386380347133828</c:v>
                </c:pt>
                <c:pt idx="295">
                  <c:v>0.41473682548572199</c:v>
                </c:pt>
                <c:pt idx="296">
                  <c:v>0.4156192973795258</c:v>
                </c:pt>
                <c:pt idx="297">
                  <c:v>0.41651099990020329</c:v>
                </c:pt>
                <c:pt idx="298">
                  <c:v>0.41741171498036733</c:v>
                </c:pt>
                <c:pt idx="299">
                  <c:v>0.41832122577958181</c:v>
                </c:pt>
                <c:pt idx="300">
                  <c:v>0.41923931672450071</c:v>
                </c:pt>
                <c:pt idx="301">
                  <c:v>0.42016577354737239</c:v>
                </c:pt>
                <c:pt idx="302">
                  <c:v>0.42110038332292843</c:v>
                </c:pt>
                <c:pt idx="303">
                  <c:v>0.42204293450367769</c:v>
                </c:pt>
                <c:pt idx="304">
                  <c:v>0.42299321695362829</c:v>
                </c:pt>
                <c:pt idx="305">
                  <c:v>0.42395102198045997</c:v>
                </c:pt>
                <c:pt idx="306">
                  <c:v>0.42491614236617231</c:v>
                </c:pt>
                <c:pt idx="307">
                  <c:v>0.42588837239623339</c:v>
                </c:pt>
                <c:pt idx="308">
                  <c:v>0.42686750788725747</c:v>
                </c:pt>
                <c:pt idx="309">
                  <c:v>0.4278533462132364</c:v>
                </c:pt>
                <c:pt idx="310">
                  <c:v>0.42884568633035491</c:v>
                </c:pt>
                <c:pt idx="311">
                  <c:v>0.42984432880041895</c:v>
                </c:pt>
                <c:pt idx="312">
                  <c:v>0.43084907581292464</c:v>
                </c:pt>
                <c:pt idx="313">
                  <c:v>0.43185973120579929</c:v>
                </c:pt>
                <c:pt idx="314">
                  <c:v>0.43287610048484493</c:v>
                </c:pt>
                <c:pt idx="315">
                  <c:v>0.43389799084191288</c:v>
                </c:pt>
                <c:pt idx="316">
                  <c:v>0.43492521117184324</c:v>
                </c:pt>
                <c:pt idx="317">
                  <c:v>0.43595757208819869</c:v>
                </c:pt>
                <c:pt idx="318">
                  <c:v>0.43699488593782321</c:v>
                </c:pt>
                <c:pt idx="319">
                  <c:v>0.43803696681425824</c:v>
                </c:pt>
                <c:pt idx="320">
                  <c:v>0.43908363057004718</c:v>
                </c:pt>
                <c:pt idx="321">
                  <c:v>0.44013469482795842</c:v>
                </c:pt>
                <c:pt idx="322">
                  <c:v>0.44118997899115958</c:v>
                </c:pt>
                <c:pt idx="323">
                  <c:v>0.44224930425237158</c:v>
                </c:pt>
                <c:pt idx="324">
                  <c:v>0.44331249360203601</c:v>
                </c:pt>
                <c:pt idx="325">
                  <c:v>0.44437937183552334</c:v>
                </c:pt>
                <c:pt idx="326">
                  <c:v>0.44544976555941362</c:v>
                </c:pt>
                <c:pt idx="327">
                  <c:v>0.44652350319688028</c:v>
                </c:pt>
                <c:pt idx="328">
                  <c:v>0.44760041499220382</c:v>
                </c:pt>
                <c:pt idx="329">
                  <c:v>0.44868033301444687</c:v>
                </c:pt>
                <c:pt idx="330">
                  <c:v>0.44976309116031771</c:v>
                </c:pt>
                <c:pt idx="331">
                  <c:v>0.4508485251562519</c:v>
                </c:pt>
                <c:pt idx="332">
                  <c:v>0.45193647255973796</c:v>
                </c:pt>
                <c:pt idx="333">
                  <c:v>0.45302677275991593</c:v>
                </c:pt>
                <c:pt idx="334">
                  <c:v>0.45411926697747435</c:v>
                </c:pt>
                <c:pt idx="335">
                  <c:v>0.45521379826387287</c:v>
                </c:pt>
                <c:pt idx="336">
                  <c:v>0.45631021149991502</c:v>
                </c:pt>
                <c:pt idx="337">
                  <c:v>0.45740835339369851</c:v>
                </c:pt>
                <c:pt idx="338">
                  <c:v>0.45850807247796477</c:v>
                </c:pt>
                <c:pt idx="339">
                  <c:v>0.45960921910687369</c:v>
                </c:pt>
                <c:pt idx="340">
                  <c:v>0.46071164545222759</c:v>
                </c:pt>
                <c:pt idx="341">
                  <c:v>0.46181520549916566</c:v>
                </c:pt>
                <c:pt idx="342">
                  <c:v>0.46291975504135235</c:v>
                </c:pt>
                <c:pt idx="343">
                  <c:v>0.46402515167568198</c:v>
                </c:pt>
                <c:pt idx="344">
                  <c:v>0.46513125479651934</c:v>
                </c:pt>
                <c:pt idx="345">
                  <c:v>0.46623792558949906</c:v>
                </c:pt>
                <c:pt idx="346">
                  <c:v>0.46734502702490216</c:v>
                </c:pt>
                <c:pt idx="347">
                  <c:v>0.46845242385063079</c:v>
                </c:pt>
                <c:pt idx="348">
                  <c:v>0.46955998258479864</c:v>
                </c:pt>
                <c:pt idx="349">
                  <c:v>0.47066757150795724</c:v>
                </c:pt>
                <c:pt idx="350">
                  <c:v>0.47177506065497576</c:v>
                </c:pt>
                <c:pt idx="351">
                  <c:v>0.47288232180659018</c:v>
                </c:pt>
                <c:pt idx="352">
                  <c:v>0.47398922848064118</c:v>
                </c:pt>
                <c:pt idx="353">
                  <c:v>0.47509565592301528</c:v>
                </c:pt>
                <c:pt idx="354">
                  <c:v>0.47620148109830646</c:v>
                </c:pt>
                <c:pt idx="355">
                  <c:v>0.4773065826802117</c:v>
                </c:pt>
                <c:pt idx="356">
                  <c:v>0.47841084104167902</c:v>
                </c:pt>
                <c:pt idx="357">
                  <c:v>0.47951413824481692</c:v>
                </c:pt>
                <c:pt idx="358">
                  <c:v>0.48061635803058506</c:v>
                </c:pt>
                <c:pt idx="359">
                  <c:v>0.48171738580827528</c:v>
                </c:pt>
                <c:pt idx="360">
                  <c:v>0.48281710864479793</c:v>
                </c:pt>
                <c:pt idx="361">
                  <c:v>0.4839154152537859</c:v>
                </c:pt>
                <c:pt idx="362">
                  <c:v>0.48501219598452705</c:v>
                </c:pt>
                <c:pt idx="363">
                  <c:v>0.48610734281073992</c:v>
                </c:pt>
                <c:pt idx="364">
                  <c:v>0.48720074931919988</c:v>
                </c:pt>
                <c:pt idx="365">
                  <c:v>0.48829231069822959</c:v>
                </c:pt>
                <c:pt idx="366">
                  <c:v>0.48938192372606287</c:v>
                </c:pt>
                <c:pt idx="367">
                  <c:v>0.4904694867590928</c:v>
                </c:pt>
                <c:pt idx="368">
                  <c:v>0.49155489972001276</c:v>
                </c:pt>
                <c:pt idx="369">
                  <c:v>0.49263806408586069</c:v>
                </c:pt>
                <c:pt idx="370">
                  <c:v>0.49371888287597426</c:v>
                </c:pt>
                <c:pt idx="371">
                  <c:v>0.49479726063986751</c:v>
                </c:pt>
                <c:pt idx="372">
                  <c:v>0.49587310344503555</c:v>
                </c:pt>
                <c:pt idx="373">
                  <c:v>0.49694631886469454</c:v>
                </c:pt>
                <c:pt idx="374">
                  <c:v>0.49801681596546821</c:v>
                </c:pt>
                <c:pt idx="375">
                  <c:v>0.49908450529502341</c:v>
                </c:pt>
                <c:pt idx="376">
                  <c:v>0.50014929886966553</c:v>
                </c:pt>
                <c:pt idx="377">
                  <c:v>0.50121125299223546</c:v>
                </c:pt>
                <c:pt idx="378">
                  <c:v>0.50227130070478465</c:v>
                </c:pt>
                <c:pt idx="379">
                  <c:v>0.50333023272591848</c:v>
                </c:pt>
                <c:pt idx="380">
                  <c:v>0.50438796345955972</c:v>
                </c:pt>
                <c:pt idx="381">
                  <c:v>0.50544440667576962</c:v>
                </c:pt>
                <c:pt idx="382">
                  <c:v>0.50649947702418807</c:v>
                </c:pt>
                <c:pt idx="383">
                  <c:v>0.50755309002870896</c:v>
                </c:pt>
                <c:pt idx="384">
                  <c:v>0.5086051620797345</c:v>
                </c:pt>
                <c:pt idx="385">
                  <c:v>0.50965561042662966</c:v>
                </c:pt>
                <c:pt idx="386">
                  <c:v>0.51070435317038365</c:v>
                </c:pt>
                <c:pt idx="387">
                  <c:v>0.51175130925647805</c:v>
                </c:pt>
                <c:pt idx="388">
                  <c:v>0.5127963984679591</c:v>
                </c:pt>
                <c:pt idx="389">
                  <c:v>0.51383954141871846</c:v>
                </c:pt>
                <c:pt idx="390">
                  <c:v>0.51488065954697593</c:v>
                </c:pt>
                <c:pt idx="391">
                  <c:v>0.51591967510896786</c:v>
                </c:pt>
                <c:pt idx="392">
                  <c:v>0.51695651117283714</c:v>
                </c:pt>
                <c:pt idx="393">
                  <c:v>0.51799109161272483</c:v>
                </c:pt>
                <c:pt idx="394">
                  <c:v>0.51902334110306247</c:v>
                </c:pt>
                <c:pt idx="395">
                  <c:v>0.5200531851130602</c:v>
                </c:pt>
                <c:pt idx="396">
                  <c:v>0.52108054990139208</c:v>
                </c:pt>
                <c:pt idx="397">
                  <c:v>0.52210536251107575</c:v>
                </c:pt>
                <c:pt idx="398">
                  <c:v>0.52312755076454232</c:v>
                </c:pt>
                <c:pt idx="399">
                  <c:v>0.52414704325889616</c:v>
                </c:pt>
                <c:pt idx="400">
                  <c:v>0.52516376936135922</c:v>
                </c:pt>
                <c:pt idx="401">
                  <c:v>0.52617765920490223</c:v>
                </c:pt>
                <c:pt idx="402">
                  <c:v>0.52718864368405327</c:v>
                </c:pt>
                <c:pt idx="403">
                  <c:v>0.52819665445088515</c:v>
                </c:pt>
                <c:pt idx="404">
                  <c:v>0.52920162391117753</c:v>
                </c:pt>
                <c:pt idx="405">
                  <c:v>0.53020348522074878</c:v>
                </c:pt>
                <c:pt idx="406">
                  <c:v>0.53120217228195732</c:v>
                </c:pt>
                <c:pt idx="407">
                  <c:v>0.53219761974036517</c:v>
                </c:pt>
                <c:pt idx="408">
                  <c:v>0.53318976298156184</c:v>
                </c:pt>
                <c:pt idx="409">
                  <c:v>0.5341785381281472</c:v>
                </c:pt>
                <c:pt idx="410">
                  <c:v>0.53516388203686405</c:v>
                </c:pt>
                <c:pt idx="411">
                  <c:v>0.53614573229588125</c:v>
                </c:pt>
                <c:pt idx="412">
                  <c:v>0.53712402722222163</c:v>
                </c:pt>
                <c:pt idx="413">
                  <c:v>0.53809870585933028</c:v>
                </c:pt>
                <c:pt idx="414">
                  <c:v>0.53906970797477893</c:v>
                </c:pt>
                <c:pt idx="415">
                  <c:v>0.54003697405810358</c:v>
                </c:pt>
                <c:pt idx="416">
                  <c:v>0.54100044531877023</c:v>
                </c:pt>
                <c:pt idx="417">
                  <c:v>0.54196006368426319</c:v>
                </c:pt>
                <c:pt idx="418">
                  <c:v>0.54291577179829376</c:v>
                </c:pt>
                <c:pt idx="419">
                  <c:v>0.54386751301912384</c:v>
                </c:pt>
                <c:pt idx="420">
                  <c:v>0.54481523141799948</c:v>
                </c:pt>
                <c:pt idx="421">
                  <c:v>0.54575887177769045</c:v>
                </c:pt>
                <c:pt idx="422">
                  <c:v>0.54669837959113132</c:v>
                </c:pt>
                <c:pt idx="423">
                  <c:v>0.54763370106015985</c:v>
                </c:pt>
                <c:pt idx="424">
                  <c:v>0.54856478309434642</c:v>
                </c:pt>
                <c:pt idx="425">
                  <c:v>0.54949157330991261</c:v>
                </c:pt>
                <c:pt idx="426">
                  <c:v>0.55041402002873208</c:v>
                </c:pt>
                <c:pt idx="427">
                  <c:v>0.55133207227740877</c:v>
                </c:pt>
                <c:pt idx="428">
                  <c:v>0.55224567978643135</c:v>
                </c:pt>
                <c:pt idx="429">
                  <c:v>0.55315479298939474</c:v>
                </c:pt>
                <c:pt idx="430">
                  <c:v>0.55405936302228731</c:v>
                </c:pt>
                <c:pt idx="431">
                  <c:v>0.55495934172283734</c:v>
                </c:pt>
                <c:pt idx="432">
                  <c:v>0.55585468162991492</c:v>
                </c:pt>
                <c:pt idx="433">
                  <c:v>0.55674533598298537</c:v>
                </c:pt>
                <c:pt idx="434">
                  <c:v>0.55763125872160735</c:v>
                </c:pt>
                <c:pt idx="435">
                  <c:v>0.55851240448497497</c:v>
                </c:pt>
                <c:pt idx="436">
                  <c:v>0.5593887286114938</c:v>
                </c:pt>
                <c:pt idx="437">
                  <c:v>0.56026018713839287</c:v>
                </c:pt>
                <c:pt idx="438">
                  <c:v>0.56112673680136183</c:v>
                </c:pt>
                <c:pt idx="439">
                  <c:v>0.56198833503421453</c:v>
                </c:pt>
                <c:pt idx="440">
                  <c:v>0.56284493996857021</c:v>
                </c:pt>
                <c:pt idx="441">
                  <c:v>0.5636965104335504</c:v>
                </c:pt>
                <c:pt idx="442">
                  <c:v>0.56454300595548634</c:v>
                </c:pt>
                <c:pt idx="443">
                  <c:v>0.56538438675763414</c:v>
                </c:pt>
                <c:pt idx="444">
                  <c:v>0.56622061375989008</c:v>
                </c:pt>
                <c:pt idx="445">
                  <c:v>0.5670516485785061</c:v>
                </c:pt>
                <c:pt idx="446">
                  <c:v>0.56787745352579933</c:v>
                </c:pt>
                <c:pt idx="447">
                  <c:v>0.56869799160985013</c:v>
                </c:pt>
                <c:pt idx="448">
                  <c:v>0.56951322653418845</c:v>
                </c:pt>
                <c:pt idx="449">
                  <c:v>0.57032312269746221</c:v>
                </c:pt>
                <c:pt idx="450">
                  <c:v>0.57112764519308168</c:v>
                </c:pt>
                <c:pt idx="451">
                  <c:v>0.57192675980884322</c:v>
                </c:pt>
                <c:pt idx="452">
                  <c:v>0.57272043302652076</c:v>
                </c:pt>
                <c:pt idx="453">
                  <c:v>0.57350863202142544</c:v>
                </c:pt>
                <c:pt idx="454">
                  <c:v>0.57429132466193111</c:v>
                </c:pt>
                <c:pt idx="455">
                  <c:v>0.5750684795089579</c:v>
                </c:pt>
                <c:pt idx="456">
                  <c:v>0.57584006581541602</c:v>
                </c:pt>
                <c:pt idx="457">
                  <c:v>0.57660605352560168</c:v>
                </c:pt>
                <c:pt idx="458">
                  <c:v>0.57736641327454397</c:v>
                </c:pt>
                <c:pt idx="459">
                  <c:v>0.57812111638730146</c:v>
                </c:pt>
                <c:pt idx="460">
                  <c:v>0.57887013487820171</c:v>
                </c:pt>
                <c:pt idx="461">
                  <c:v>0.5796134414500238</c:v>
                </c:pt>
                <c:pt idx="462">
                  <c:v>0.58035100949312002</c:v>
                </c:pt>
                <c:pt idx="463">
                  <c:v>0.58108281308447374</c:v>
                </c:pt>
                <c:pt idx="464">
                  <c:v>0.58180882698669167</c:v>
                </c:pt>
                <c:pt idx="465">
                  <c:v>0.58252902664692752</c:v>
                </c:pt>
                <c:pt idx="466">
                  <c:v>0.5832433881957334</c:v>
                </c:pt>
                <c:pt idx="467">
                  <c:v>0.58395188844584056</c:v>
                </c:pt>
                <c:pt idx="468">
                  <c:v>0.58465450489086168</c:v>
                </c:pt>
                <c:pt idx="469">
                  <c:v>0.58535121570391735</c:v>
                </c:pt>
                <c:pt idx="470">
                  <c:v>0.58604199973618265</c:v>
                </c:pt>
                <c:pt idx="471">
                  <c:v>0.58672683651535174</c:v>
                </c:pt>
                <c:pt idx="472">
                  <c:v>0.58740570624401889</c:v>
                </c:pt>
                <c:pt idx="473">
                  <c:v>0.588078589797976</c:v>
                </c:pt>
                <c:pt idx="474">
                  <c:v>0.58874546872442102</c:v>
                </c:pt>
                <c:pt idx="475">
                  <c:v>0.58940632524008074</c:v>
                </c:pt>
                <c:pt idx="476">
                  <c:v>0.59006114222924244</c:v>
                </c:pt>
                <c:pt idx="477">
                  <c:v>0.59070990324169492</c:v>
                </c:pt>
                <c:pt idx="478">
                  <c:v>0.59135259249057837</c:v>
                </c:pt>
                <c:pt idx="479">
                  <c:v>0.59198919485014034</c:v>
                </c:pt>
                <c:pt idx="480">
                  <c:v>0.59261969585339758</c:v>
                </c:pt>
                <c:pt idx="481">
                  <c:v>0.59324408168970433</c:v>
                </c:pt>
                <c:pt idx="482">
                  <c:v>0.59386233920222264</c:v>
                </c:pt>
                <c:pt idx="483">
                  <c:v>0.59447445588529912</c:v>
                </c:pt>
                <c:pt idx="484">
                  <c:v>0.59508041988174165</c:v>
                </c:pt>
                <c:pt idx="485">
                  <c:v>0.59568021998000176</c:v>
                </c:pt>
                <c:pt idx="486">
                  <c:v>0.59627384561125685</c:v>
                </c:pt>
                <c:pt idx="487">
                  <c:v>0.59686128684639594</c:v>
                </c:pt>
                <c:pt idx="488">
                  <c:v>0.59744253439290673</c:v>
                </c:pt>
                <c:pt idx="489">
                  <c:v>0.59801757959166391</c:v>
                </c:pt>
                <c:pt idx="490">
                  <c:v>0.59858641441362026</c:v>
                </c:pt>
                <c:pt idx="491">
                  <c:v>0.59914903145639853</c:v>
                </c:pt>
                <c:pt idx="492">
                  <c:v>0.59970542394078652</c:v>
                </c:pt>
                <c:pt idx="493">
                  <c:v>0.60025558570713378</c:v>
                </c:pt>
                <c:pt idx="494">
                  <c:v>0.60079951121165143</c:v>
                </c:pt>
                <c:pt idx="495">
                  <c:v>0.60133719552261489</c:v>
                </c:pt>
                <c:pt idx="496">
                  <c:v>0.60186863431647153</c:v>
                </c:pt>
                <c:pt idx="497">
                  <c:v>0.60239382387385143</c:v>
                </c:pt>
                <c:pt idx="498">
                  <c:v>0.60291276107548408</c:v>
                </c:pt>
                <c:pt idx="499">
                  <c:v>0.60342544339802162</c:v>
                </c:pt>
                <c:pt idx="500">
                  <c:v>0.60393186890976802</c:v>
                </c:pt>
                <c:pt idx="501">
                  <c:v>0.60443203626631736</c:v>
                </c:pt>
                <c:pt idx="502">
                  <c:v>0.60492594470609984</c:v>
                </c:pt>
                <c:pt idx="503">
                  <c:v>0.60541359404583961</c:v>
                </c:pt>
                <c:pt idx="504">
                  <c:v>0.60589498467592162</c:v>
                </c:pt>
                <c:pt idx="505">
                  <c:v>0.60637011755567449</c:v>
                </c:pt>
                <c:pt idx="506">
                  <c:v>0.60683899420856346</c:v>
                </c:pt>
                <c:pt idx="507">
                  <c:v>0.60730161671730187</c:v>
                </c:pt>
                <c:pt idx="508">
                  <c:v>0.60775798771887801</c:v>
                </c:pt>
                <c:pt idx="509">
                  <c:v>0.60820811039950018</c:v>
                </c:pt>
                <c:pt idx="510">
                  <c:v>0.60865198848946267</c:v>
                </c:pt>
                <c:pt idx="511">
                  <c:v>0.60908962625793395</c:v>
                </c:pt>
                <c:pt idx="512">
                  <c:v>0.60952102850766521</c:v>
                </c:pt>
                <c:pt idx="513">
                  <c:v>0.60994620056962834</c:v>
                </c:pt>
                <c:pt idx="514">
                  <c:v>0.61036514829757682</c:v>
                </c:pt>
                <c:pt idx="515">
                  <c:v>0.61077787806253869</c:v>
                </c:pt>
                <c:pt idx="516">
                  <c:v>0.61118439674723779</c:v>
                </c:pt>
                <c:pt idx="517">
                  <c:v>0.61158471174044926</c:v>
                </c:pt>
                <c:pt idx="518">
                  <c:v>0.61197883093128946</c:v>
                </c:pt>
                <c:pt idx="519">
                  <c:v>0.61236676270344115</c:v>
                </c:pt>
                <c:pt idx="520">
                  <c:v>0.61274851592932011</c:v>
                </c:pt>
                <c:pt idx="521">
                  <c:v>0.61312409996418016</c:v>
                </c:pt>
                <c:pt idx="522">
                  <c:v>0.61349352464016227</c:v>
                </c:pt>
                <c:pt idx="523">
                  <c:v>0.61385680026028933</c:v>
                </c:pt>
                <c:pt idx="524">
                  <c:v>0.61421393759240672</c:v>
                </c:pt>
                <c:pt idx="525">
                  <c:v>0.61456494786307514</c:v>
                </c:pt>
                <c:pt idx="526">
                  <c:v>0.61490984275141136</c:v>
                </c:pt>
                <c:pt idx="527">
                  <c:v>0.61524863438288757</c:v>
                </c:pt>
                <c:pt idx="528">
                  <c:v>0.61558133532308301</c:v>
                </c:pt>
                <c:pt idx="529">
                  <c:v>0.61590795857139768</c:v>
                </c:pt>
                <c:pt idx="530">
                  <c:v>0.61622851755472374</c:v>
                </c:pt>
                <c:pt idx="531">
                  <c:v>0.61654302612108347</c:v>
                </c:pt>
                <c:pt idx="532">
                  <c:v>0.61685149853323029</c:v>
                </c:pt>
                <c:pt idx="533">
                  <c:v>0.6171539494622188</c:v>
                </c:pt>
                <c:pt idx="534">
                  <c:v>0.61745039398094526</c:v>
                </c:pt>
                <c:pt idx="535">
                  <c:v>0.61774084755766023</c:v>
                </c:pt>
                <c:pt idx="536">
                  <c:v>0.61802532604945648</c:v>
                </c:pt>
                <c:pt idx="537">
                  <c:v>0.61830384569573416</c:v>
                </c:pt>
                <c:pt idx="538">
                  <c:v>0.61857642311164507</c:v>
                </c:pt>
                <c:pt idx="539">
                  <c:v>0.61884307528151972</c:v>
                </c:pt>
                <c:pt idx="540">
                  <c:v>0.61910381955227867</c:v>
                </c:pt>
                <c:pt idx="541">
                  <c:v>0.61935867362682928</c:v>
                </c:pt>
                <c:pt idx="542">
                  <c:v>0.61960765555745356</c:v>
                </c:pt>
                <c:pt idx="543">
                  <c:v>0.61985078373918412</c:v>
                </c:pt>
                <c:pt idx="544">
                  <c:v>0.62008807690317691</c:v>
                </c:pt>
                <c:pt idx="545">
                  <c:v>0.62031955411007822</c:v>
                </c:pt>
                <c:pt idx="546">
                  <c:v>0.62054523474338807</c:v>
                </c:pt>
                <c:pt idx="547">
                  <c:v>0.62076513850282733</c:v>
                </c:pt>
                <c:pt idx="548">
                  <c:v>0.62097928539770397</c:v>
                </c:pt>
                <c:pt idx="549">
                  <c:v>0.62118769574028598</c:v>
                </c:pt>
                <c:pt idx="550">
                  <c:v>0.62139039013918018</c:v>
                </c:pt>
                <c:pt idx="551">
                  <c:v>0.62158738949271997</c:v>
                </c:pt>
                <c:pt idx="552">
                  <c:v>0.62177871498236426</c:v>
                </c:pt>
                <c:pt idx="553">
                  <c:v>0.62196438806610932</c:v>
                </c:pt>
                <c:pt idx="554">
                  <c:v>0.62214443047191637</c:v>
                </c:pt>
                <c:pt idx="555">
                  <c:v>0.6223188641911549</c:v>
                </c:pt>
                <c:pt idx="556">
                  <c:v>0.62248771147206683</c:v>
                </c:pt>
                <c:pt idx="557">
                  <c:v>0.62265099481325081</c:v>
                </c:pt>
                <c:pt idx="558">
                  <c:v>0.62280873695716976</c:v>
                </c:pt>
                <c:pt idx="559">
                  <c:v>0.62296096088368269</c:v>
                </c:pt>
                <c:pt idx="560">
                  <c:v>0.62310768980360431</c:v>
                </c:pt>
                <c:pt idx="561">
                  <c:v>0.62324894715229406</c:v>
                </c:pt>
                <c:pt idx="562">
                  <c:v>0.62338475658327153</c:v>
                </c:pt>
                <c:pt idx="563">
                  <c:v>0.62351514196186941</c:v>
                </c:pt>
                <c:pt idx="564">
                  <c:v>0.62364012735891594</c:v>
                </c:pt>
                <c:pt idx="565">
                  <c:v>0.62375973704445531</c:v>
                </c:pt>
                <c:pt idx="566">
                  <c:v>0.62387399548150391</c:v>
                </c:pt>
                <c:pt idx="567">
                  <c:v>0.6239829273198465</c:v>
                </c:pt>
                <c:pt idx="568">
                  <c:v>0.6240865573898714</c:v>
                </c:pt>
                <c:pt idx="569">
                  <c:v>0.62418491069644755</c:v>
                </c:pt>
                <c:pt idx="570">
                  <c:v>0.62427801241284675</c:v>
                </c:pt>
                <c:pt idx="571">
                  <c:v>0.6243658878747077</c:v>
                </c:pt>
                <c:pt idx="572">
                  <c:v>0.62444856257404813</c:v>
                </c:pt>
                <c:pt idx="573">
                  <c:v>0.62452606215332351</c:v>
                </c:pt>
                <c:pt idx="574">
                  <c:v>0.62459841239953562</c:v>
                </c:pt>
                <c:pt idx="575">
                  <c:v>0.62466563923838858</c:v>
                </c:pt>
                <c:pt idx="576">
                  <c:v>0.62472776872849822</c:v>
                </c:pt>
                <c:pt idx="577">
                  <c:v>0.62478482705565475</c:v>
                </c:pt>
                <c:pt idx="578">
                  <c:v>0.62483684052713484</c:v>
                </c:pt>
                <c:pt idx="579">
                  <c:v>0.62488383556607319</c:v>
                </c:pt>
                <c:pt idx="580">
                  <c:v>0.62492583870588581</c:v>
                </c:pt>
                <c:pt idx="581">
                  <c:v>0.62496287658475236</c:v>
                </c:pt>
                <c:pt idx="582">
                  <c:v>0.6249949759401553</c:v>
                </c:pt>
                <c:pt idx="583">
                  <c:v>0.62502216360347662</c:v>
                </c:pt>
                <c:pt idx="584">
                  <c:v>0.62504446649465639</c:v>
                </c:pt>
                <c:pt idx="585">
                  <c:v>0.62506191161690861</c:v>
                </c:pt>
                <c:pt idx="586">
                  <c:v>0.62507452605150016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279-4EF9-ACE0-E923AAB5B3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2626992"/>
        <c:axId val="932634064"/>
      </c:scatterChart>
      <c:valAx>
        <c:axId val="932626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'booster test at angle'!$D$19</c:f>
              <c:strCache>
                <c:ptCount val="1"/>
                <c:pt idx="0">
                  <c:v>time [s]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932634064"/>
        <c:crosses val="autoZero"/>
        <c:crossBetween val="midCat"/>
      </c:valAx>
      <c:valAx>
        <c:axId val="93263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'booster test at angle'!$L$19</c:f>
              <c:strCache>
                <c:ptCount val="1"/>
                <c:pt idx="0">
                  <c:v>mach number [-]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932626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M</a:t>
            </a:r>
            <a:r>
              <a:rPr lang="en-US"/>
              <a:t>ach number </a:t>
            </a:r>
            <a:r>
              <a:rPr lang="pl-PL"/>
              <a:t>with</a:t>
            </a:r>
            <a:r>
              <a:rPr lang="pl-PL" baseline="0"/>
              <a:t> PRD-240 booster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'booster test at angle'!$L$19</c:f>
              <c:strCache>
                <c:ptCount val="1"/>
                <c:pt idx="0">
                  <c:v>mach number [-]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'booster test at angle'!$G$20:$G$92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2.122990864045052E-3</c:v>
                </c:pt>
                <c:pt idx="3">
                  <c:v>1.1921989177478583E-2</c:v>
                </c:pt>
                <c:pt idx="4">
                  <c:v>3.4698192082689171E-2</c:v>
                </c:pt>
                <c:pt idx="5">
                  <c:v>7.3153190642776325E-2</c:v>
                </c:pt>
                <c:pt idx="6">
                  <c:v>0.12847694190563552</c:v>
                </c:pt>
                <c:pt idx="7">
                  <c:v>0.20107526732319059</c:v>
                </c:pt>
                <c:pt idx="8">
                  <c:v>0.29081634025088071</c:v>
                </c:pt>
                <c:pt idx="9">
                  <c:v>0.39731921336616793</c:v>
                </c:pt>
                <c:pt idx="10">
                  <c:v>0.52024014327566581</c:v>
                </c:pt>
                <c:pt idx="11">
                  <c:v>0.65928435014799758</c:v>
                </c:pt>
                <c:pt idx="12">
                  <c:v>2.8866158522225103</c:v>
                </c:pt>
                <c:pt idx="13">
                  <c:v>6.5797903891795269</c:v>
                </c:pt>
                <c:pt idx="14">
                  <c:v>11.668401597757574</c:v>
                </c:pt>
                <c:pt idx="15">
                  <c:v>18.121009381377348</c:v>
                </c:pt>
                <c:pt idx="16">
                  <c:v>25.921578065494209</c:v>
                </c:pt>
                <c:pt idx="17">
                  <c:v>35.05593982598711</c:v>
                </c:pt>
                <c:pt idx="18">
                  <c:v>45.511544661865109</c:v>
                </c:pt>
                <c:pt idx="19">
                  <c:v>57.279147624740276</c:v>
                </c:pt>
                <c:pt idx="20">
                  <c:v>70.350064543951831</c:v>
                </c:pt>
                <c:pt idx="21">
                  <c:v>84.714852454525371</c:v>
                </c:pt>
                <c:pt idx="22">
                  <c:v>100.36447497869476</c:v>
                </c:pt>
                <c:pt idx="23">
                  <c:v>117.29159782161132</c:v>
                </c:pt>
                <c:pt idx="24">
                  <c:v>135.49149785799617</c:v>
                </c:pt>
                <c:pt idx="25">
                  <c:v>154.96279669212097</c:v>
                </c:pt>
                <c:pt idx="26">
                  <c:v>175.70712043887173</c:v>
                </c:pt>
                <c:pt idx="27">
                  <c:v>197.72819380118526</c:v>
                </c:pt>
                <c:pt idx="28">
                  <c:v>221.03123491442025</c:v>
                </c:pt>
                <c:pt idx="29">
                  <c:v>245.62248437733382</c:v>
                </c:pt>
                <c:pt idx="30">
                  <c:v>271.50863882959567</c:v>
                </c:pt>
                <c:pt idx="31">
                  <c:v>298.69644134017409</c:v>
                </c:pt>
                <c:pt idx="32">
                  <c:v>327.1924567258601</c:v>
                </c:pt>
                <c:pt idx="33">
                  <c:v>357.00278021636336</c:v>
                </c:pt>
                <c:pt idx="34">
                  <c:v>388.13265504671278</c:v>
                </c:pt>
                <c:pt idx="35">
                  <c:v>420.58572730838921</c:v>
                </c:pt>
                <c:pt idx="36">
                  <c:v>454.36362866482114</c:v>
                </c:pt>
                <c:pt idx="37">
                  <c:v>489.46716068151045</c:v>
                </c:pt>
                <c:pt idx="38">
                  <c:v>525.89819692664173</c:v>
                </c:pt>
                <c:pt idx="39">
                  <c:v>563.66065664655207</c:v>
                </c:pt>
                <c:pt idx="40">
                  <c:v>602.76036595473352</c:v>
                </c:pt>
                <c:pt idx="41">
                  <c:v>643.20521409192224</c:v>
                </c:pt>
                <c:pt idx="42">
                  <c:v>685.00633400434742</c:v>
                </c:pt>
                <c:pt idx="43">
                  <c:v>728.17953159473029</c:v>
                </c:pt>
                <c:pt idx="44">
                  <c:v>772.74696496871275</c:v>
                </c:pt>
                <c:pt idx="45">
                  <c:v>818.73637264668662</c:v>
                </c:pt>
                <c:pt idx="46">
                  <c:v>866.16462192514473</c:v>
                </c:pt>
                <c:pt idx="47">
                  <c:v>914.99052499803781</c:v>
                </c:pt>
                <c:pt idx="48">
                  <c:v>965.0729507941287</c:v>
                </c:pt>
                <c:pt idx="49">
                  <c:v>1016.1624189899627</c:v>
                </c:pt>
                <c:pt idx="50">
                  <c:v>1067.9480538841854</c:v>
                </c:pt>
                <c:pt idx="51">
                  <c:v>1120.1612119207671</c:v>
                </c:pt>
                <c:pt idx="52">
                  <c:v>1172.6145205168752</c:v>
                </c:pt>
                <c:pt idx="53">
                  <c:v>1225.1621462134692</c:v>
                </c:pt>
                <c:pt idx="54">
                  <c:v>1277.6778804670212</c:v>
                </c:pt>
                <c:pt idx="55">
                  <c:v>1330.0541229583016</c:v>
                </c:pt>
                <c:pt idx="56">
                  <c:v>1382.2006981549978</c:v>
                </c:pt>
                <c:pt idx="57">
                  <c:v>1434.0423224033941</c:v>
                </c:pt>
                <c:pt idx="58">
                  <c:v>1485.5158014875965</c:v>
                </c:pt>
                <c:pt idx="59">
                  <c:v>1536.5689676645245</c:v>
                </c:pt>
                <c:pt idx="60">
                  <c:v>1587.1614714839379</c:v>
                </c:pt>
                <c:pt idx="61">
                  <c:v>1637.2659413721767</c:v>
                </c:pt>
                <c:pt idx="62">
                  <c:v>1686.8665789913914</c:v>
                </c:pt>
                <c:pt idx="63">
                  <c:v>1735.9537088234229</c:v>
                </c:pt>
                <c:pt idx="64">
                  <c:v>1784.519622972912</c:v>
                </c:pt>
                <c:pt idx="65">
                  <c:v>1832.5594577715415</c:v>
                </c:pt>
                <c:pt idx="66">
                  <c:v>1880.0740777126225</c:v>
                </c:pt>
                <c:pt idx="67">
                  <c:v>1927.0699262370297</c:v>
                </c:pt>
                <c:pt idx="68">
                  <c:v>1973.555445903334</c:v>
                </c:pt>
                <c:pt idx="69">
                  <c:v>2019.5390084325013</c:v>
                </c:pt>
                <c:pt idx="70">
                  <c:v>2065.0289013283777</c:v>
                </c:pt>
                <c:pt idx="71">
                  <c:v>2110.0333283698701</c:v>
                </c:pt>
                <c:pt idx="72">
                  <c:v>2154.5604100548198</c:v>
                </c:pt>
              </c:numCache>
            </c:numRef>
          </c:xVal>
          <c:yVal>
            <c:numRef>
              <c:f>'booster test at angle'!$L$20:$L$92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1.2478542161578738E-3</c:v>
                </c:pt>
                <c:pt idx="3">
                  <c:v>4.5118136079439503E-3</c:v>
                </c:pt>
                <c:pt idx="4">
                  <c:v>8.8756142039299254E-3</c:v>
                </c:pt>
                <c:pt idx="5">
                  <c:v>1.3727523702674891E-2</c:v>
                </c:pt>
                <c:pt idx="6">
                  <c:v>1.8790768708753472E-2</c:v>
                </c:pt>
                <c:pt idx="7">
                  <c:v>2.3881227056691864E-2</c:v>
                </c:pt>
                <c:pt idx="8">
                  <c:v>2.8867005697027909E-2</c:v>
                </c:pt>
                <c:pt idx="9">
                  <c:v>3.3733572996375409E-2</c:v>
                </c:pt>
                <c:pt idx="10">
                  <c:v>3.8517332005193326E-2</c:v>
                </c:pt>
                <c:pt idx="11">
                  <c:v>4.3210662989163179E-2</c:v>
                </c:pt>
                <c:pt idx="12">
                  <c:v>8.7710136967851723E-2</c:v>
                </c:pt>
                <c:pt idx="13">
                  <c:v>0.12937727518663861</c:v>
                </c:pt>
                <c:pt idx="14">
                  <c:v>0.16974621252085834</c:v>
                </c:pt>
                <c:pt idx="15">
                  <c:v>0.20957589440286498</c:v>
                </c:pt>
                <c:pt idx="16">
                  <c:v>0.24901548786422589</c:v>
                </c:pt>
                <c:pt idx="17">
                  <c:v>0.2880281864944787</c:v>
                </c:pt>
                <c:pt idx="18">
                  <c:v>0.32674841027163337</c:v>
                </c:pt>
                <c:pt idx="19">
                  <c:v>0.36523852174689281</c:v>
                </c:pt>
                <c:pt idx="20">
                  <c:v>0.40347156567624359</c:v>
                </c:pt>
                <c:pt idx="21">
                  <c:v>0.4414322526982663</c:v>
                </c:pt>
                <c:pt idx="22">
                  <c:v>0.47916210607553478</c:v>
                </c:pt>
                <c:pt idx="23">
                  <c:v>0.51672201933330475</c:v>
                </c:pt>
                <c:pt idx="24">
                  <c:v>0.55420703935390891</c:v>
                </c:pt>
                <c:pt idx="25">
                  <c:v>0.59172132071149841</c:v>
                </c:pt>
                <c:pt idx="26">
                  <c:v>0.62934003113266712</c:v>
                </c:pt>
                <c:pt idx="27">
                  <c:v>0.66711415132014151</c:v>
                </c:pt>
                <c:pt idx="28">
                  <c:v>0.70508335389419485</c:v>
                </c:pt>
                <c:pt idx="29">
                  <c:v>0.74327100269692081</c:v>
                </c:pt>
                <c:pt idx="30">
                  <c:v>0.78168350821589683</c:v>
                </c:pt>
                <c:pt idx="31">
                  <c:v>0.82032017811669067</c:v>
                </c:pt>
                <c:pt idx="32">
                  <c:v>0.85917423624608125</c:v>
                </c:pt>
                <c:pt idx="33">
                  <c:v>0.89822785373644265</c:v>
                </c:pt>
                <c:pt idx="34">
                  <c:v>0.93745171839315433</c:v>
                </c:pt>
                <c:pt idx="35">
                  <c:v>0.97678402097946571</c:v>
                </c:pt>
                <c:pt idx="36">
                  <c:v>1.0161707391396928</c:v>
                </c:pt>
                <c:pt idx="37">
                  <c:v>1.0556198365115128</c:v>
                </c:pt>
                <c:pt idx="38">
                  <c:v>1.095189549854074</c:v>
                </c:pt>
                <c:pt idx="39">
                  <c:v>1.1349454713136617</c:v>
                </c:pt>
                <c:pt idx="40">
                  <c:v>1.1749378647624831</c:v>
                </c:pt>
                <c:pt idx="41">
                  <c:v>1.2152418059610461</c:v>
                </c:pt>
                <c:pt idx="42">
                  <c:v>1.2559776488587557</c:v>
                </c:pt>
                <c:pt idx="43">
                  <c:v>1.2973054461567359</c:v>
                </c:pt>
                <c:pt idx="44">
                  <c:v>1.3394455623436781</c:v>
                </c:pt>
                <c:pt idx="45">
                  <c:v>1.3825132211814526</c:v>
                </c:pt>
                <c:pt idx="46">
                  <c:v>1.4257551803166419</c:v>
                </c:pt>
                <c:pt idx="47">
                  <c:v>1.4664896891058306</c:v>
                </c:pt>
                <c:pt idx="48">
                  <c:v>1.5014734195608739</c:v>
                </c:pt>
                <c:pt idx="49">
                  <c:v>1.5275126309072644</c:v>
                </c:pt>
                <c:pt idx="50">
                  <c:v>1.5441347327180193</c:v>
                </c:pt>
                <c:pt idx="51">
                  <c:v>1.5542874472178971</c:v>
                </c:pt>
                <c:pt idx="52">
                  <c:v>1.5598201836024517</c:v>
                </c:pt>
                <c:pt idx="53">
                  <c:v>1.5613307715452389</c:v>
                </c:pt>
                <c:pt idx="54">
                  <c:v>1.5593718572179895</c:v>
                </c:pt>
                <c:pt idx="55">
                  <c:v>1.554483443522634</c:v>
                </c:pt>
                <c:pt idx="56">
                  <c:v>1.547150324296716</c:v>
                </c:pt>
                <c:pt idx="57">
                  <c:v>1.5377641798892365</c:v>
                </c:pt>
                <c:pt idx="58">
                  <c:v>1.5266450483490484</c:v>
                </c:pt>
                <c:pt idx="59">
                  <c:v>1.5141230411262356</c:v>
                </c:pt>
                <c:pt idx="60">
                  <c:v>1.500566981655993</c:v>
                </c:pt>
                <c:pt idx="61">
                  <c:v>1.4863777958743865</c:v>
                </c:pt>
                <c:pt idx="62">
                  <c:v>1.4718422788137271</c:v>
                </c:pt>
                <c:pt idx="63">
                  <c:v>1.4570376291393641</c:v>
                </c:pt>
                <c:pt idx="64">
                  <c:v>1.4420034217699749</c:v>
                </c:pt>
                <c:pt idx="65">
                  <c:v>1.4268695213593008</c:v>
                </c:pt>
                <c:pt idx="66">
                  <c:v>1.4118482166695676</c:v>
                </c:pt>
                <c:pt idx="67">
                  <c:v>1.3970611481744146</c:v>
                </c:pt>
                <c:pt idx="68">
                  <c:v>1.3825071943878031</c:v>
                </c:pt>
                <c:pt idx="69">
                  <c:v>1.3681844064256108</c:v>
                </c:pt>
                <c:pt idx="70">
                  <c:v>1.3540908355180532</c:v>
                </c:pt>
                <c:pt idx="71">
                  <c:v>1.3402245344735153</c:v>
                </c:pt>
                <c:pt idx="72">
                  <c:v>1.3265835538880233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AC-4531-BF05-39B48F93F3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2626992"/>
        <c:axId val="932634064"/>
      </c:scatterChart>
      <c:valAx>
        <c:axId val="932626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'booster test at angle'!$G$19</c:f>
              <c:strCache>
                <c:ptCount val="1"/>
                <c:pt idx="0">
                  <c:v>distance [m]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932634064"/>
        <c:crosses val="autoZero"/>
        <c:crossBetween val="midCat"/>
      </c:valAx>
      <c:valAx>
        <c:axId val="93263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'booster test at angle'!$L$19</c:f>
              <c:strCache>
                <c:ptCount val="1"/>
                <c:pt idx="0">
                  <c:v>mach number [-]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932626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Altidude</a:t>
            </a:r>
            <a:r>
              <a:rPr lang="en-US"/>
              <a:t> </a:t>
            </a:r>
            <a:r>
              <a:rPr lang="pl-PL"/>
              <a:t>with</a:t>
            </a:r>
            <a:r>
              <a:rPr lang="pl-PL" baseline="0"/>
              <a:t> PRD-240 booster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'booster test at angle'!$P$19</c:f>
              <c:strCache>
                <c:ptCount val="1"/>
                <c:pt idx="0">
                  <c:v>altitude [m]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'booster test at angle'!$D$20:$D$109</c:f>
              <c:numCache>
                <c:formatCode>General</c:formatCode>
                <c:ptCount val="90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0.2</c:v>
                </c:pt>
                <c:pt idx="12">
                  <c:v>0.3</c:v>
                </c:pt>
                <c:pt idx="13">
                  <c:v>0.4</c:v>
                </c:pt>
                <c:pt idx="14">
                  <c:v>0.5</c:v>
                </c:pt>
                <c:pt idx="15">
                  <c:v>0.6</c:v>
                </c:pt>
                <c:pt idx="16">
                  <c:v>0.7</c:v>
                </c:pt>
                <c:pt idx="17">
                  <c:v>0.8</c:v>
                </c:pt>
                <c:pt idx="18">
                  <c:v>0.9</c:v>
                </c:pt>
                <c:pt idx="19">
                  <c:v>1</c:v>
                </c:pt>
                <c:pt idx="20">
                  <c:v>1.1000000000000001</c:v>
                </c:pt>
                <c:pt idx="21">
                  <c:v>1.2</c:v>
                </c:pt>
                <c:pt idx="22">
                  <c:v>1.3</c:v>
                </c:pt>
                <c:pt idx="23">
                  <c:v>1.4</c:v>
                </c:pt>
                <c:pt idx="24">
                  <c:v>1.5</c:v>
                </c:pt>
                <c:pt idx="25">
                  <c:v>1.6</c:v>
                </c:pt>
                <c:pt idx="26">
                  <c:v>1.7</c:v>
                </c:pt>
                <c:pt idx="27">
                  <c:v>1.8</c:v>
                </c:pt>
                <c:pt idx="28">
                  <c:v>1.9</c:v>
                </c:pt>
                <c:pt idx="29">
                  <c:v>2</c:v>
                </c:pt>
                <c:pt idx="30">
                  <c:v>2.1</c:v>
                </c:pt>
                <c:pt idx="31">
                  <c:v>2.2000000000000002</c:v>
                </c:pt>
                <c:pt idx="32">
                  <c:v>2.2999999999999998</c:v>
                </c:pt>
                <c:pt idx="33">
                  <c:v>2.4</c:v>
                </c:pt>
                <c:pt idx="34">
                  <c:v>2.5</c:v>
                </c:pt>
                <c:pt idx="35">
                  <c:v>2.6</c:v>
                </c:pt>
                <c:pt idx="36">
                  <c:v>2.7</c:v>
                </c:pt>
                <c:pt idx="37">
                  <c:v>2.8</c:v>
                </c:pt>
                <c:pt idx="38">
                  <c:v>2.9</c:v>
                </c:pt>
                <c:pt idx="39">
                  <c:v>3</c:v>
                </c:pt>
                <c:pt idx="40">
                  <c:v>3.1</c:v>
                </c:pt>
                <c:pt idx="41">
                  <c:v>3.2</c:v>
                </c:pt>
                <c:pt idx="42">
                  <c:v>3.3</c:v>
                </c:pt>
                <c:pt idx="43">
                  <c:v>3.4</c:v>
                </c:pt>
                <c:pt idx="44">
                  <c:v>3.5</c:v>
                </c:pt>
                <c:pt idx="45">
                  <c:v>3.6</c:v>
                </c:pt>
                <c:pt idx="46">
                  <c:v>3.7</c:v>
                </c:pt>
                <c:pt idx="47">
                  <c:v>3.8</c:v>
                </c:pt>
                <c:pt idx="48">
                  <c:v>3.9</c:v>
                </c:pt>
                <c:pt idx="49">
                  <c:v>4</c:v>
                </c:pt>
                <c:pt idx="50">
                  <c:v>4.0999999999999996</c:v>
                </c:pt>
                <c:pt idx="51">
                  <c:v>4.2</c:v>
                </c:pt>
                <c:pt idx="52">
                  <c:v>4.3</c:v>
                </c:pt>
                <c:pt idx="53">
                  <c:v>4.4000000000000004</c:v>
                </c:pt>
                <c:pt idx="54">
                  <c:v>4.5</c:v>
                </c:pt>
                <c:pt idx="55">
                  <c:v>4.5999999999999996</c:v>
                </c:pt>
                <c:pt idx="56">
                  <c:v>4.7</c:v>
                </c:pt>
                <c:pt idx="57">
                  <c:v>4.8</c:v>
                </c:pt>
                <c:pt idx="58">
                  <c:v>4.9000000000000004</c:v>
                </c:pt>
                <c:pt idx="59">
                  <c:v>5</c:v>
                </c:pt>
                <c:pt idx="60">
                  <c:v>5.0999999999999996</c:v>
                </c:pt>
                <c:pt idx="61">
                  <c:v>5.2</c:v>
                </c:pt>
                <c:pt idx="62">
                  <c:v>5.3</c:v>
                </c:pt>
                <c:pt idx="63">
                  <c:v>5.4</c:v>
                </c:pt>
                <c:pt idx="64">
                  <c:v>5.5</c:v>
                </c:pt>
                <c:pt idx="65">
                  <c:v>5.6</c:v>
                </c:pt>
                <c:pt idx="66">
                  <c:v>5.7</c:v>
                </c:pt>
                <c:pt idx="67">
                  <c:v>5.8</c:v>
                </c:pt>
                <c:pt idx="68">
                  <c:v>5.9</c:v>
                </c:pt>
                <c:pt idx="69">
                  <c:v>6</c:v>
                </c:pt>
                <c:pt idx="70">
                  <c:v>6.1</c:v>
                </c:pt>
                <c:pt idx="71">
                  <c:v>6.2</c:v>
                </c:pt>
                <c:pt idx="72">
                  <c:v>6.3</c:v>
                </c:pt>
                <c:pt idx="73">
                  <c:v>6.4</c:v>
                </c:pt>
                <c:pt idx="74">
                  <c:v>6.5</c:v>
                </c:pt>
                <c:pt idx="75">
                  <c:v>6.6</c:v>
                </c:pt>
                <c:pt idx="76">
                  <c:v>6.7</c:v>
                </c:pt>
                <c:pt idx="77">
                  <c:v>6.8</c:v>
                </c:pt>
                <c:pt idx="78">
                  <c:v>6.9</c:v>
                </c:pt>
                <c:pt idx="79">
                  <c:v>7</c:v>
                </c:pt>
                <c:pt idx="80">
                  <c:v>7.1</c:v>
                </c:pt>
                <c:pt idx="81">
                  <c:v>7.2</c:v>
                </c:pt>
                <c:pt idx="82">
                  <c:v>7.3</c:v>
                </c:pt>
                <c:pt idx="83">
                  <c:v>7.4</c:v>
                </c:pt>
                <c:pt idx="84">
                  <c:v>7.5</c:v>
                </c:pt>
                <c:pt idx="85">
                  <c:v>7.6</c:v>
                </c:pt>
                <c:pt idx="86">
                  <c:v>7.7</c:v>
                </c:pt>
                <c:pt idx="87">
                  <c:v>7.8</c:v>
                </c:pt>
                <c:pt idx="88">
                  <c:v>7.9</c:v>
                </c:pt>
                <c:pt idx="89">
                  <c:v>8</c:v>
                </c:pt>
              </c:numCache>
            </c:numRef>
          </c:xVal>
          <c:yVal>
            <c:numRef>
              <c:f>'booster test at angle'!$P$20:$P$109</c:f>
              <c:numCache>
                <c:formatCode>General</c:formatCode>
                <c:ptCount val="90"/>
                <c:pt idx="0">
                  <c:v>0</c:v>
                </c:pt>
                <c:pt idx="1">
                  <c:v>0</c:v>
                </c:pt>
                <c:pt idx="2">
                  <c:v>1.6263053541940699E-3</c:v>
                </c:pt>
                <c:pt idx="3">
                  <c:v>9.132773560332064E-3</c:v>
                </c:pt>
                <c:pt idx="4">
                  <c:v>2.6580357231218956E-2</c:v>
                </c:pt>
                <c:pt idx="5">
                  <c:v>5.6038595188322021E-2</c:v>
                </c:pt>
                <c:pt idx="6">
                  <c:v>9.8419047415731847E-2</c:v>
                </c:pt>
                <c:pt idx="7">
                  <c:v>0.15403259118159318</c:v>
                </c:pt>
                <c:pt idx="8">
                  <c:v>0.22277824141738514</c:v>
                </c:pt>
                <c:pt idx="9">
                  <c:v>0.30436417554355655</c:v>
                </c:pt>
                <c:pt idx="10">
                  <c:v>0.39852707084374472</c:v>
                </c:pt>
                <c:pt idx="11">
                  <c:v>0.50504111286618014</c:v>
                </c:pt>
                <c:pt idx="12">
                  <c:v>2.2112760330142072</c:v>
                </c:pt>
                <c:pt idx="13">
                  <c:v>5.0404118645186342</c:v>
                </c:pt>
                <c:pt idx="14">
                  <c:v>8.9385142040427947</c:v>
                </c:pt>
                <c:pt idx="15">
                  <c:v>13.881498540310988</c:v>
                </c:pt>
                <c:pt idx="16">
                  <c:v>19.857080833946625</c:v>
                </c:pt>
                <c:pt idx="17">
                  <c:v>26.854407902010699</c:v>
                </c:pt>
                <c:pt idx="18">
                  <c:v>34.863865885982953</c:v>
                </c:pt>
                <c:pt idx="19">
                  <c:v>43.878372744523894</c:v>
                </c:pt>
                <c:pt idx="20">
                  <c:v>53.891276016955743</c:v>
                </c:pt>
                <c:pt idx="21">
                  <c:v>64.895341972433272</c:v>
                </c:pt>
                <c:pt idx="22">
                  <c:v>76.883648343982827</c:v>
                </c:pt>
                <c:pt idx="23">
                  <c:v>89.850576735791378</c:v>
                </c:pt>
                <c:pt idx="24">
                  <c:v>103.79250902398488</c:v>
                </c:pt>
                <c:pt idx="25">
                  <c:v>118.70838929617523</c:v>
                </c:pt>
                <c:pt idx="26">
                  <c:v>134.5994632286347</c:v>
                </c:pt>
                <c:pt idx="27">
                  <c:v>151.46858410935033</c:v>
                </c:pt>
                <c:pt idx="28">
                  <c:v>169.31974926191708</c:v>
                </c:pt>
                <c:pt idx="29">
                  <c:v>188.15773926233456</c:v>
                </c:pt>
                <c:pt idx="30">
                  <c:v>207.98768403420934</c:v>
                </c:pt>
                <c:pt idx="31">
                  <c:v>228.81474906805414</c:v>
                </c:pt>
                <c:pt idx="32">
                  <c:v>250.64396330529181</c:v>
                </c:pt>
                <c:pt idx="33">
                  <c:v>273.479995962771</c:v>
                </c:pt>
                <c:pt idx="34">
                  <c:v>297.32686359154951</c:v>
                </c:pt>
                <c:pt idx="35">
                  <c:v>322.18735925974534</c:v>
                </c:pt>
                <c:pt idx="36">
                  <c:v>348.06273289406101</c:v>
                </c:pt>
                <c:pt idx="37">
                  <c:v>374.95359852929499</c:v>
                </c:pt>
                <c:pt idx="38">
                  <c:v>402.86139140194388</c:v>
                </c:pt>
                <c:pt idx="39">
                  <c:v>431.78911382888543</c:v>
                </c:pt>
                <c:pt idx="40">
                  <c:v>461.74122887198524</c:v>
                </c:pt>
                <c:pt idx="41">
                  <c:v>492.72378004026962</c:v>
                </c:pt>
                <c:pt idx="42">
                  <c:v>524.74529566533295</c:v>
                </c:pt>
                <c:pt idx="43">
                  <c:v>557.81788377112343</c:v>
                </c:pt>
                <c:pt idx="44">
                  <c:v>591.95851845133802</c:v>
                </c:pt>
                <c:pt idx="45">
                  <c:v>627.18844864538312</c:v>
                </c:pt>
                <c:pt idx="46">
                  <c:v>663.52059545200768</c:v>
                </c:pt>
                <c:pt idx="47">
                  <c:v>700.9234071812632</c:v>
                </c:pt>
                <c:pt idx="48">
                  <c:v>739.28877116027718</c:v>
                </c:pt>
                <c:pt idx="49">
                  <c:v>778.4255743735996</c:v>
                </c:pt>
                <c:pt idx="50">
                  <c:v>818.09567221770715</c:v>
                </c:pt>
                <c:pt idx="51">
                  <c:v>858.09327178932358</c:v>
                </c:pt>
                <c:pt idx="52">
                  <c:v>898.27483736257716</c:v>
                </c:pt>
                <c:pt idx="53">
                  <c:v>938.52865402654891</c:v>
                </c:pt>
                <c:pt idx="54">
                  <c:v>978.75804042779544</c:v>
                </c:pt>
                <c:pt idx="55">
                  <c:v>1018.8805699396929</c:v>
                </c:pt>
                <c:pt idx="56">
                  <c:v>1058.8271640968078</c:v>
                </c:pt>
                <c:pt idx="57">
                  <c:v>1098.540152274554</c:v>
                </c:pt>
                <c:pt idx="58">
                  <c:v>1137.9711248950082</c:v>
                </c:pt>
                <c:pt idx="59">
                  <c:v>1177.0801191484736</c:v>
                </c:pt>
                <c:pt idx="60">
                  <c:v>1215.836225562811</c:v>
                </c:pt>
                <c:pt idx="61">
                  <c:v>1254.2184762961185</c:v>
                </c:pt>
                <c:pt idx="62">
                  <c:v>1292.2147691194759</c:v>
                </c:pt>
                <c:pt idx="63">
                  <c:v>1329.8176921559634</c:v>
                </c:pt>
                <c:pt idx="64">
                  <c:v>1367.0213408151731</c:v>
                </c:pt>
                <c:pt idx="65">
                  <c:v>1403.8219893110168</c:v>
                </c:pt>
                <c:pt idx="66">
                  <c:v>1440.220299883792</c:v>
                </c:pt>
                <c:pt idx="67">
                  <c:v>1476.2212084955754</c:v>
                </c:pt>
                <c:pt idx="68">
                  <c:v>1511.8311825214457</c:v>
                </c:pt>
                <c:pt idx="69">
                  <c:v>1547.0566350717286</c:v>
                </c:pt>
                <c:pt idx="70">
                  <c:v>1581.9039147426922</c:v>
                </c:pt>
                <c:pt idx="71">
                  <c:v>1616.3793059935808</c:v>
                </c:pt>
                <c:pt idx="72">
                  <c:v>1650.4890294866414</c:v>
                </c:pt>
                <c:pt idx="73">
                  <c:v>1684.2392423280592</c:v>
                </c:pt>
                <c:pt idx="74">
                  <c:v>1717.6026345677858</c:v>
                </c:pt>
                <c:pt idx="75">
                  <c:v>1750.5194815833165</c:v>
                </c:pt>
                <c:pt idx="76">
                  <c:v>1782.9658629160347</c:v>
                </c:pt>
                <c:pt idx="77">
                  <c:v>1814.9529518513853</c:v>
                </c:pt>
                <c:pt idx="78">
                  <c:v>1846.4921607335873</c:v>
                </c:pt>
                <c:pt idx="79">
                  <c:v>1877.5947538915182</c:v>
                </c:pt>
                <c:pt idx="80">
                  <c:v>1908.2718404660172</c:v>
                </c:pt>
                <c:pt idx="81">
                  <c:v>1938.534409803173</c:v>
                </c:pt>
                <c:pt idx="82">
                  <c:v>1968.393439113911</c:v>
                </c:pt>
                <c:pt idx="83">
                  <c:v>1997.8599094608039</c:v>
                </c:pt>
                <c:pt idx="84">
                  <c:v>2026.944659996914</c:v>
                </c:pt>
                <c:pt idx="85">
                  <c:v>2055.6582923312335</c:v>
                </c:pt>
                <c:pt idx="86">
                  <c:v>2084.0111632432759</c:v>
                </c:pt>
                <c:pt idx="87">
                  <c:v>2112.0133802234391</c:v>
                </c:pt>
                <c:pt idx="88">
                  <c:v>2139.6747985538655</c:v>
                </c:pt>
                <c:pt idx="89">
                  <c:v>2167.0050197408309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088-4C96-878D-4936E0EA516F}"/>
            </c:ext>
          </c:extLst>
        </c:ser>
        <c:ser>
          <c:idx val="1"/>
          <c:order val="1"/>
          <c:tx>
            <c:strRef>
              <c:f>'booster test at angle'!$C$112</c:f>
              <c:strCache>
                <c:ptCount val="1"/>
                <c:pt idx="0">
                  <c:v>Free fight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'booster test at angle'!$D$111:$D$697</c:f>
              <c:numCache>
                <c:formatCode>General</c:formatCode>
                <c:ptCount val="587"/>
                <c:pt idx="0">
                  <c:v>4.9000000000000004</c:v>
                </c:pt>
                <c:pt idx="1">
                  <c:v>5</c:v>
                </c:pt>
                <c:pt idx="2">
                  <c:v>5.0999999999999996</c:v>
                </c:pt>
                <c:pt idx="3">
                  <c:v>5.1999999999999993</c:v>
                </c:pt>
                <c:pt idx="4">
                  <c:v>5.2999999999999989</c:v>
                </c:pt>
                <c:pt idx="5">
                  <c:v>5.3999999999999986</c:v>
                </c:pt>
                <c:pt idx="6">
                  <c:v>5.4999999999999982</c:v>
                </c:pt>
                <c:pt idx="7">
                  <c:v>5.5999999999999979</c:v>
                </c:pt>
                <c:pt idx="8">
                  <c:v>5.6999999999999975</c:v>
                </c:pt>
                <c:pt idx="9">
                  <c:v>5.7999999999999972</c:v>
                </c:pt>
                <c:pt idx="10">
                  <c:v>5.8999999999999968</c:v>
                </c:pt>
                <c:pt idx="11">
                  <c:v>5.9999999999999964</c:v>
                </c:pt>
                <c:pt idx="12">
                  <c:v>6.0999999999999961</c:v>
                </c:pt>
                <c:pt idx="13">
                  <c:v>6.1999999999999957</c:v>
                </c:pt>
                <c:pt idx="14">
                  <c:v>6.2999999999999954</c:v>
                </c:pt>
                <c:pt idx="15">
                  <c:v>6.399999999999995</c:v>
                </c:pt>
                <c:pt idx="16">
                  <c:v>6.4999999999999947</c:v>
                </c:pt>
                <c:pt idx="17">
                  <c:v>6.5999999999999943</c:v>
                </c:pt>
                <c:pt idx="18">
                  <c:v>6.699999999999994</c:v>
                </c:pt>
                <c:pt idx="19">
                  <c:v>6.7999999999999936</c:v>
                </c:pt>
                <c:pt idx="20">
                  <c:v>6.8999999999999932</c:v>
                </c:pt>
                <c:pt idx="21">
                  <c:v>6.9999999999999929</c:v>
                </c:pt>
                <c:pt idx="22">
                  <c:v>7.0999999999999925</c:v>
                </c:pt>
                <c:pt idx="23">
                  <c:v>7.1999999999999922</c:v>
                </c:pt>
                <c:pt idx="24">
                  <c:v>7.2999999999999918</c:v>
                </c:pt>
                <c:pt idx="25">
                  <c:v>7.3999999999999915</c:v>
                </c:pt>
                <c:pt idx="26">
                  <c:v>7.4999999999999911</c:v>
                </c:pt>
                <c:pt idx="27">
                  <c:v>7.5999999999999908</c:v>
                </c:pt>
                <c:pt idx="28">
                  <c:v>7.6999999999999904</c:v>
                </c:pt>
                <c:pt idx="29">
                  <c:v>7.7999999999999901</c:v>
                </c:pt>
                <c:pt idx="30">
                  <c:v>7.8999999999999897</c:v>
                </c:pt>
                <c:pt idx="31">
                  <c:v>7.9999999999999893</c:v>
                </c:pt>
                <c:pt idx="32">
                  <c:v>8.099999999999989</c:v>
                </c:pt>
                <c:pt idx="33">
                  <c:v>8.1999999999999886</c:v>
                </c:pt>
                <c:pt idx="34">
                  <c:v>8.2999999999999883</c:v>
                </c:pt>
                <c:pt idx="35">
                  <c:v>8.3999999999999879</c:v>
                </c:pt>
                <c:pt idx="36">
                  <c:v>8.4999999999999876</c:v>
                </c:pt>
                <c:pt idx="37">
                  <c:v>8.5999999999999872</c:v>
                </c:pt>
                <c:pt idx="38">
                  <c:v>8.6999999999999869</c:v>
                </c:pt>
                <c:pt idx="39">
                  <c:v>8.7999999999999865</c:v>
                </c:pt>
                <c:pt idx="40">
                  <c:v>8.8999999999999861</c:v>
                </c:pt>
                <c:pt idx="41">
                  <c:v>8.9999999999999858</c:v>
                </c:pt>
                <c:pt idx="42">
                  <c:v>9.0999999999999854</c:v>
                </c:pt>
                <c:pt idx="43">
                  <c:v>9.1999999999999851</c:v>
                </c:pt>
                <c:pt idx="44">
                  <c:v>9.2999999999999847</c:v>
                </c:pt>
                <c:pt idx="45">
                  <c:v>9.3999999999999844</c:v>
                </c:pt>
                <c:pt idx="46">
                  <c:v>9.499999999999984</c:v>
                </c:pt>
                <c:pt idx="47">
                  <c:v>9.5999999999999837</c:v>
                </c:pt>
                <c:pt idx="48">
                  <c:v>9.6999999999999833</c:v>
                </c:pt>
                <c:pt idx="49">
                  <c:v>9.7999999999999829</c:v>
                </c:pt>
                <c:pt idx="50">
                  <c:v>9.8999999999999826</c:v>
                </c:pt>
                <c:pt idx="51">
                  <c:v>9.9999999999999822</c:v>
                </c:pt>
                <c:pt idx="52">
                  <c:v>10.099999999999982</c:v>
                </c:pt>
                <c:pt idx="53">
                  <c:v>10.199999999999982</c:v>
                </c:pt>
                <c:pt idx="54">
                  <c:v>10.299999999999981</c:v>
                </c:pt>
                <c:pt idx="55">
                  <c:v>10.399999999999981</c:v>
                </c:pt>
                <c:pt idx="56">
                  <c:v>10.49999999999998</c:v>
                </c:pt>
                <c:pt idx="57">
                  <c:v>10.59999999999998</c:v>
                </c:pt>
                <c:pt idx="58">
                  <c:v>10.69999999999998</c:v>
                </c:pt>
                <c:pt idx="59">
                  <c:v>10.799999999999979</c:v>
                </c:pt>
                <c:pt idx="60">
                  <c:v>10.899999999999979</c:v>
                </c:pt>
                <c:pt idx="61">
                  <c:v>10.999999999999979</c:v>
                </c:pt>
                <c:pt idx="62">
                  <c:v>11.099999999999978</c:v>
                </c:pt>
                <c:pt idx="63">
                  <c:v>11.199999999999978</c:v>
                </c:pt>
                <c:pt idx="64">
                  <c:v>11.299999999999978</c:v>
                </c:pt>
                <c:pt idx="65">
                  <c:v>11.399999999999977</c:v>
                </c:pt>
                <c:pt idx="66">
                  <c:v>11.499999999999977</c:v>
                </c:pt>
                <c:pt idx="67">
                  <c:v>11.599999999999977</c:v>
                </c:pt>
                <c:pt idx="68">
                  <c:v>11.699999999999976</c:v>
                </c:pt>
                <c:pt idx="69">
                  <c:v>11.799999999999976</c:v>
                </c:pt>
                <c:pt idx="70">
                  <c:v>11.899999999999975</c:v>
                </c:pt>
                <c:pt idx="71">
                  <c:v>11.999999999999975</c:v>
                </c:pt>
                <c:pt idx="72">
                  <c:v>12.099999999999975</c:v>
                </c:pt>
                <c:pt idx="73">
                  <c:v>12.199999999999974</c:v>
                </c:pt>
                <c:pt idx="74">
                  <c:v>12.299999999999974</c:v>
                </c:pt>
                <c:pt idx="75">
                  <c:v>12.399999999999974</c:v>
                </c:pt>
                <c:pt idx="76">
                  <c:v>12.499999999999973</c:v>
                </c:pt>
                <c:pt idx="77">
                  <c:v>12.599999999999973</c:v>
                </c:pt>
                <c:pt idx="78">
                  <c:v>12.699999999999973</c:v>
                </c:pt>
                <c:pt idx="79">
                  <c:v>12.799999999999972</c:v>
                </c:pt>
                <c:pt idx="80">
                  <c:v>12.899999999999972</c:v>
                </c:pt>
                <c:pt idx="81">
                  <c:v>12.999999999999972</c:v>
                </c:pt>
                <c:pt idx="82">
                  <c:v>13.099999999999971</c:v>
                </c:pt>
                <c:pt idx="83">
                  <c:v>13.199999999999971</c:v>
                </c:pt>
                <c:pt idx="84">
                  <c:v>13.299999999999971</c:v>
                </c:pt>
                <c:pt idx="85">
                  <c:v>13.39999999999997</c:v>
                </c:pt>
                <c:pt idx="86">
                  <c:v>13.49999999999997</c:v>
                </c:pt>
                <c:pt idx="87">
                  <c:v>13.599999999999969</c:v>
                </c:pt>
                <c:pt idx="88">
                  <c:v>13.699999999999969</c:v>
                </c:pt>
                <c:pt idx="89">
                  <c:v>13.799999999999969</c:v>
                </c:pt>
                <c:pt idx="90">
                  <c:v>13.899999999999968</c:v>
                </c:pt>
                <c:pt idx="91">
                  <c:v>13.999999999999968</c:v>
                </c:pt>
                <c:pt idx="92">
                  <c:v>14.099999999999968</c:v>
                </c:pt>
                <c:pt idx="93">
                  <c:v>14.199999999999967</c:v>
                </c:pt>
                <c:pt idx="94">
                  <c:v>14.299999999999967</c:v>
                </c:pt>
                <c:pt idx="95">
                  <c:v>14.399999999999967</c:v>
                </c:pt>
                <c:pt idx="96">
                  <c:v>14.499999999999966</c:v>
                </c:pt>
                <c:pt idx="97">
                  <c:v>14.599999999999966</c:v>
                </c:pt>
                <c:pt idx="98">
                  <c:v>14.699999999999966</c:v>
                </c:pt>
                <c:pt idx="99">
                  <c:v>14.799999999999965</c:v>
                </c:pt>
                <c:pt idx="100">
                  <c:v>14.899999999999965</c:v>
                </c:pt>
                <c:pt idx="101">
                  <c:v>14.999999999999964</c:v>
                </c:pt>
                <c:pt idx="102">
                  <c:v>15.099999999999964</c:v>
                </c:pt>
                <c:pt idx="103">
                  <c:v>15.199999999999964</c:v>
                </c:pt>
                <c:pt idx="104">
                  <c:v>15.299999999999963</c:v>
                </c:pt>
                <c:pt idx="105">
                  <c:v>15.399999999999963</c:v>
                </c:pt>
                <c:pt idx="106">
                  <c:v>15.499999999999963</c:v>
                </c:pt>
                <c:pt idx="107">
                  <c:v>15.599999999999962</c:v>
                </c:pt>
                <c:pt idx="108">
                  <c:v>15.699999999999962</c:v>
                </c:pt>
                <c:pt idx="109">
                  <c:v>15.799999999999962</c:v>
                </c:pt>
                <c:pt idx="110">
                  <c:v>15.899999999999961</c:v>
                </c:pt>
                <c:pt idx="111">
                  <c:v>15.999999999999961</c:v>
                </c:pt>
                <c:pt idx="112">
                  <c:v>16.099999999999962</c:v>
                </c:pt>
                <c:pt idx="113">
                  <c:v>16.199999999999964</c:v>
                </c:pt>
                <c:pt idx="114">
                  <c:v>16.299999999999965</c:v>
                </c:pt>
                <c:pt idx="115">
                  <c:v>16.399999999999967</c:v>
                </c:pt>
                <c:pt idx="116">
                  <c:v>16.499999999999968</c:v>
                </c:pt>
                <c:pt idx="117">
                  <c:v>16.599999999999969</c:v>
                </c:pt>
                <c:pt idx="118">
                  <c:v>16.699999999999971</c:v>
                </c:pt>
                <c:pt idx="119">
                  <c:v>16.799999999999972</c:v>
                </c:pt>
                <c:pt idx="120">
                  <c:v>16.899999999999974</c:v>
                </c:pt>
                <c:pt idx="121">
                  <c:v>16.999999999999975</c:v>
                </c:pt>
                <c:pt idx="122">
                  <c:v>17.099999999999977</c:v>
                </c:pt>
                <c:pt idx="123">
                  <c:v>17.199999999999978</c:v>
                </c:pt>
                <c:pt idx="124">
                  <c:v>17.299999999999979</c:v>
                </c:pt>
                <c:pt idx="125">
                  <c:v>17.399999999999981</c:v>
                </c:pt>
                <c:pt idx="126">
                  <c:v>17.499999999999982</c:v>
                </c:pt>
                <c:pt idx="127">
                  <c:v>17.599999999999984</c:v>
                </c:pt>
                <c:pt idx="128">
                  <c:v>17.699999999999985</c:v>
                </c:pt>
                <c:pt idx="129">
                  <c:v>17.799999999999986</c:v>
                </c:pt>
                <c:pt idx="130">
                  <c:v>17.899999999999988</c:v>
                </c:pt>
                <c:pt idx="131">
                  <c:v>17.999999999999989</c:v>
                </c:pt>
                <c:pt idx="132">
                  <c:v>18.099999999999991</c:v>
                </c:pt>
                <c:pt idx="133">
                  <c:v>18.199999999999992</c:v>
                </c:pt>
                <c:pt idx="134">
                  <c:v>18.299999999999994</c:v>
                </c:pt>
                <c:pt idx="135">
                  <c:v>18.399999999999995</c:v>
                </c:pt>
                <c:pt idx="136">
                  <c:v>18.499999999999996</c:v>
                </c:pt>
                <c:pt idx="137">
                  <c:v>18.599999999999998</c:v>
                </c:pt>
                <c:pt idx="138">
                  <c:v>18.7</c:v>
                </c:pt>
                <c:pt idx="139">
                  <c:v>18.8</c:v>
                </c:pt>
                <c:pt idx="140">
                  <c:v>18.900000000000002</c:v>
                </c:pt>
                <c:pt idx="141">
                  <c:v>19.000000000000004</c:v>
                </c:pt>
                <c:pt idx="142">
                  <c:v>19.100000000000005</c:v>
                </c:pt>
                <c:pt idx="143">
                  <c:v>19.200000000000006</c:v>
                </c:pt>
                <c:pt idx="144">
                  <c:v>19.300000000000008</c:v>
                </c:pt>
                <c:pt idx="145">
                  <c:v>19.400000000000009</c:v>
                </c:pt>
                <c:pt idx="146">
                  <c:v>19.500000000000011</c:v>
                </c:pt>
                <c:pt idx="147">
                  <c:v>19.600000000000012</c:v>
                </c:pt>
                <c:pt idx="148">
                  <c:v>19.700000000000014</c:v>
                </c:pt>
                <c:pt idx="149">
                  <c:v>19.800000000000015</c:v>
                </c:pt>
                <c:pt idx="150">
                  <c:v>19.900000000000016</c:v>
                </c:pt>
                <c:pt idx="151">
                  <c:v>20.000000000000018</c:v>
                </c:pt>
                <c:pt idx="152">
                  <c:v>20.100000000000019</c:v>
                </c:pt>
                <c:pt idx="153">
                  <c:v>20.200000000000021</c:v>
                </c:pt>
                <c:pt idx="154">
                  <c:v>20.300000000000022</c:v>
                </c:pt>
                <c:pt idx="155">
                  <c:v>20.400000000000023</c:v>
                </c:pt>
                <c:pt idx="156">
                  <c:v>20.500000000000025</c:v>
                </c:pt>
                <c:pt idx="157">
                  <c:v>20.600000000000026</c:v>
                </c:pt>
                <c:pt idx="158">
                  <c:v>20.700000000000028</c:v>
                </c:pt>
                <c:pt idx="159">
                  <c:v>20.800000000000029</c:v>
                </c:pt>
                <c:pt idx="160">
                  <c:v>20.900000000000031</c:v>
                </c:pt>
                <c:pt idx="161">
                  <c:v>21.000000000000032</c:v>
                </c:pt>
                <c:pt idx="162">
                  <c:v>21.100000000000033</c:v>
                </c:pt>
                <c:pt idx="163">
                  <c:v>21.200000000000035</c:v>
                </c:pt>
                <c:pt idx="164">
                  <c:v>21.300000000000036</c:v>
                </c:pt>
                <c:pt idx="165">
                  <c:v>21.400000000000038</c:v>
                </c:pt>
                <c:pt idx="166">
                  <c:v>21.500000000000039</c:v>
                </c:pt>
                <c:pt idx="167">
                  <c:v>21.600000000000041</c:v>
                </c:pt>
                <c:pt idx="168">
                  <c:v>21.700000000000042</c:v>
                </c:pt>
                <c:pt idx="169">
                  <c:v>21.800000000000043</c:v>
                </c:pt>
                <c:pt idx="170">
                  <c:v>21.900000000000045</c:v>
                </c:pt>
                <c:pt idx="171">
                  <c:v>22.000000000000046</c:v>
                </c:pt>
                <c:pt idx="172">
                  <c:v>22.100000000000048</c:v>
                </c:pt>
                <c:pt idx="173">
                  <c:v>22.200000000000049</c:v>
                </c:pt>
                <c:pt idx="174">
                  <c:v>22.30000000000005</c:v>
                </c:pt>
                <c:pt idx="175">
                  <c:v>22.400000000000052</c:v>
                </c:pt>
                <c:pt idx="176">
                  <c:v>22.500000000000053</c:v>
                </c:pt>
                <c:pt idx="177">
                  <c:v>22.600000000000055</c:v>
                </c:pt>
                <c:pt idx="178">
                  <c:v>22.700000000000056</c:v>
                </c:pt>
                <c:pt idx="179">
                  <c:v>22.800000000000058</c:v>
                </c:pt>
                <c:pt idx="180">
                  <c:v>22.900000000000059</c:v>
                </c:pt>
                <c:pt idx="181">
                  <c:v>23.00000000000006</c:v>
                </c:pt>
                <c:pt idx="182">
                  <c:v>23.100000000000062</c:v>
                </c:pt>
                <c:pt idx="183">
                  <c:v>23.200000000000063</c:v>
                </c:pt>
                <c:pt idx="184">
                  <c:v>23.300000000000065</c:v>
                </c:pt>
                <c:pt idx="185">
                  <c:v>23.400000000000066</c:v>
                </c:pt>
                <c:pt idx="186">
                  <c:v>23.500000000000068</c:v>
                </c:pt>
                <c:pt idx="187">
                  <c:v>23.600000000000069</c:v>
                </c:pt>
                <c:pt idx="188">
                  <c:v>23.70000000000007</c:v>
                </c:pt>
                <c:pt idx="189">
                  <c:v>23.800000000000072</c:v>
                </c:pt>
                <c:pt idx="190">
                  <c:v>23.900000000000073</c:v>
                </c:pt>
                <c:pt idx="191">
                  <c:v>24.000000000000075</c:v>
                </c:pt>
                <c:pt idx="192">
                  <c:v>24.100000000000076</c:v>
                </c:pt>
                <c:pt idx="193">
                  <c:v>24.200000000000077</c:v>
                </c:pt>
                <c:pt idx="194">
                  <c:v>24.300000000000079</c:v>
                </c:pt>
                <c:pt idx="195">
                  <c:v>24.40000000000008</c:v>
                </c:pt>
                <c:pt idx="196">
                  <c:v>24.500000000000082</c:v>
                </c:pt>
                <c:pt idx="197">
                  <c:v>24.600000000000083</c:v>
                </c:pt>
                <c:pt idx="198">
                  <c:v>24.700000000000085</c:v>
                </c:pt>
                <c:pt idx="199">
                  <c:v>24.800000000000086</c:v>
                </c:pt>
                <c:pt idx="200">
                  <c:v>24.900000000000087</c:v>
                </c:pt>
                <c:pt idx="201">
                  <c:v>25.000000000000089</c:v>
                </c:pt>
                <c:pt idx="202">
                  <c:v>25.10000000000009</c:v>
                </c:pt>
                <c:pt idx="203">
                  <c:v>25.200000000000092</c:v>
                </c:pt>
                <c:pt idx="204">
                  <c:v>25.300000000000093</c:v>
                </c:pt>
                <c:pt idx="205">
                  <c:v>25.400000000000095</c:v>
                </c:pt>
                <c:pt idx="206">
                  <c:v>25.500000000000096</c:v>
                </c:pt>
                <c:pt idx="207">
                  <c:v>25.600000000000097</c:v>
                </c:pt>
                <c:pt idx="208">
                  <c:v>25.700000000000099</c:v>
                </c:pt>
                <c:pt idx="209">
                  <c:v>25.8000000000001</c:v>
                </c:pt>
                <c:pt idx="210">
                  <c:v>25.900000000000102</c:v>
                </c:pt>
                <c:pt idx="211">
                  <c:v>26.000000000000103</c:v>
                </c:pt>
                <c:pt idx="212">
                  <c:v>26.100000000000104</c:v>
                </c:pt>
                <c:pt idx="213">
                  <c:v>26.200000000000106</c:v>
                </c:pt>
                <c:pt idx="214">
                  <c:v>26.300000000000107</c:v>
                </c:pt>
                <c:pt idx="215">
                  <c:v>26.400000000000109</c:v>
                </c:pt>
                <c:pt idx="216">
                  <c:v>26.50000000000011</c:v>
                </c:pt>
                <c:pt idx="217">
                  <c:v>26.600000000000112</c:v>
                </c:pt>
                <c:pt idx="218">
                  <c:v>26.700000000000113</c:v>
                </c:pt>
                <c:pt idx="219">
                  <c:v>26.800000000000114</c:v>
                </c:pt>
                <c:pt idx="220">
                  <c:v>26.900000000000116</c:v>
                </c:pt>
                <c:pt idx="221">
                  <c:v>27.000000000000117</c:v>
                </c:pt>
                <c:pt idx="222">
                  <c:v>27.100000000000119</c:v>
                </c:pt>
                <c:pt idx="223">
                  <c:v>27.20000000000012</c:v>
                </c:pt>
                <c:pt idx="224">
                  <c:v>27.300000000000122</c:v>
                </c:pt>
                <c:pt idx="225">
                  <c:v>27.400000000000123</c:v>
                </c:pt>
                <c:pt idx="226">
                  <c:v>27.500000000000124</c:v>
                </c:pt>
                <c:pt idx="227">
                  <c:v>27.600000000000126</c:v>
                </c:pt>
                <c:pt idx="228">
                  <c:v>27.700000000000127</c:v>
                </c:pt>
                <c:pt idx="229">
                  <c:v>27.800000000000129</c:v>
                </c:pt>
                <c:pt idx="230">
                  <c:v>27.90000000000013</c:v>
                </c:pt>
                <c:pt idx="231">
                  <c:v>28.000000000000131</c:v>
                </c:pt>
                <c:pt idx="232">
                  <c:v>28.100000000000133</c:v>
                </c:pt>
                <c:pt idx="233">
                  <c:v>28.200000000000134</c:v>
                </c:pt>
                <c:pt idx="234">
                  <c:v>28.300000000000136</c:v>
                </c:pt>
                <c:pt idx="235">
                  <c:v>28.400000000000137</c:v>
                </c:pt>
                <c:pt idx="236">
                  <c:v>28.500000000000139</c:v>
                </c:pt>
                <c:pt idx="237">
                  <c:v>28.60000000000014</c:v>
                </c:pt>
                <c:pt idx="238">
                  <c:v>28.700000000000141</c:v>
                </c:pt>
                <c:pt idx="239">
                  <c:v>28.800000000000143</c:v>
                </c:pt>
                <c:pt idx="240">
                  <c:v>28.900000000000144</c:v>
                </c:pt>
                <c:pt idx="241">
                  <c:v>29.000000000000146</c:v>
                </c:pt>
                <c:pt idx="242">
                  <c:v>29.100000000000147</c:v>
                </c:pt>
                <c:pt idx="243">
                  <c:v>29.200000000000149</c:v>
                </c:pt>
                <c:pt idx="244">
                  <c:v>29.30000000000015</c:v>
                </c:pt>
                <c:pt idx="245">
                  <c:v>29.400000000000151</c:v>
                </c:pt>
                <c:pt idx="246">
                  <c:v>29.500000000000153</c:v>
                </c:pt>
                <c:pt idx="247">
                  <c:v>29.600000000000154</c:v>
                </c:pt>
                <c:pt idx="248">
                  <c:v>29.700000000000156</c:v>
                </c:pt>
                <c:pt idx="249">
                  <c:v>29.800000000000157</c:v>
                </c:pt>
                <c:pt idx="250">
                  <c:v>29.900000000000158</c:v>
                </c:pt>
                <c:pt idx="251">
                  <c:v>30.00000000000016</c:v>
                </c:pt>
                <c:pt idx="252">
                  <c:v>30.100000000000161</c:v>
                </c:pt>
                <c:pt idx="253">
                  <c:v>30.200000000000163</c:v>
                </c:pt>
                <c:pt idx="254">
                  <c:v>30.300000000000164</c:v>
                </c:pt>
                <c:pt idx="255">
                  <c:v>30.400000000000166</c:v>
                </c:pt>
                <c:pt idx="256">
                  <c:v>30.500000000000167</c:v>
                </c:pt>
                <c:pt idx="257">
                  <c:v>30.600000000000168</c:v>
                </c:pt>
                <c:pt idx="258">
                  <c:v>30.70000000000017</c:v>
                </c:pt>
                <c:pt idx="259">
                  <c:v>30.800000000000171</c:v>
                </c:pt>
                <c:pt idx="260">
                  <c:v>30.900000000000173</c:v>
                </c:pt>
                <c:pt idx="261">
                  <c:v>31.000000000000174</c:v>
                </c:pt>
                <c:pt idx="262">
                  <c:v>31.100000000000176</c:v>
                </c:pt>
                <c:pt idx="263">
                  <c:v>31.200000000000177</c:v>
                </c:pt>
                <c:pt idx="264">
                  <c:v>31.300000000000178</c:v>
                </c:pt>
                <c:pt idx="265">
                  <c:v>31.40000000000018</c:v>
                </c:pt>
                <c:pt idx="266">
                  <c:v>31.500000000000181</c:v>
                </c:pt>
                <c:pt idx="267">
                  <c:v>31.600000000000183</c:v>
                </c:pt>
                <c:pt idx="268">
                  <c:v>31.700000000000184</c:v>
                </c:pt>
                <c:pt idx="269">
                  <c:v>31.800000000000185</c:v>
                </c:pt>
                <c:pt idx="270">
                  <c:v>31.900000000000187</c:v>
                </c:pt>
                <c:pt idx="271">
                  <c:v>32.000000000000185</c:v>
                </c:pt>
                <c:pt idx="272">
                  <c:v>32.100000000000186</c:v>
                </c:pt>
                <c:pt idx="273">
                  <c:v>32.200000000000188</c:v>
                </c:pt>
                <c:pt idx="274">
                  <c:v>32.300000000000189</c:v>
                </c:pt>
                <c:pt idx="275">
                  <c:v>32.40000000000019</c:v>
                </c:pt>
                <c:pt idx="276">
                  <c:v>32.500000000000192</c:v>
                </c:pt>
                <c:pt idx="277">
                  <c:v>32.600000000000193</c:v>
                </c:pt>
                <c:pt idx="278">
                  <c:v>32.700000000000195</c:v>
                </c:pt>
                <c:pt idx="279">
                  <c:v>32.800000000000196</c:v>
                </c:pt>
                <c:pt idx="280">
                  <c:v>32.900000000000198</c:v>
                </c:pt>
                <c:pt idx="281">
                  <c:v>33.000000000000199</c:v>
                </c:pt>
                <c:pt idx="282">
                  <c:v>33.1000000000002</c:v>
                </c:pt>
                <c:pt idx="283">
                  <c:v>33.200000000000202</c:v>
                </c:pt>
                <c:pt idx="284">
                  <c:v>33.300000000000203</c:v>
                </c:pt>
                <c:pt idx="285">
                  <c:v>33.400000000000205</c:v>
                </c:pt>
                <c:pt idx="286">
                  <c:v>33.500000000000206</c:v>
                </c:pt>
                <c:pt idx="287">
                  <c:v>33.600000000000207</c:v>
                </c:pt>
                <c:pt idx="288">
                  <c:v>33.700000000000209</c:v>
                </c:pt>
                <c:pt idx="289">
                  <c:v>33.80000000000021</c:v>
                </c:pt>
                <c:pt idx="290">
                  <c:v>33.900000000000212</c:v>
                </c:pt>
                <c:pt idx="291">
                  <c:v>34.000000000000213</c:v>
                </c:pt>
                <c:pt idx="292">
                  <c:v>34.100000000000215</c:v>
                </c:pt>
                <c:pt idx="293">
                  <c:v>34.200000000000216</c:v>
                </c:pt>
                <c:pt idx="294">
                  <c:v>34.300000000000217</c:v>
                </c:pt>
                <c:pt idx="295">
                  <c:v>34.400000000000219</c:v>
                </c:pt>
                <c:pt idx="296">
                  <c:v>34.50000000000022</c:v>
                </c:pt>
                <c:pt idx="297">
                  <c:v>34.600000000000222</c:v>
                </c:pt>
                <c:pt idx="298">
                  <c:v>34.700000000000223</c:v>
                </c:pt>
                <c:pt idx="299">
                  <c:v>34.800000000000225</c:v>
                </c:pt>
                <c:pt idx="300">
                  <c:v>34.900000000000226</c:v>
                </c:pt>
                <c:pt idx="301">
                  <c:v>35.000000000000227</c:v>
                </c:pt>
                <c:pt idx="302">
                  <c:v>35.100000000000229</c:v>
                </c:pt>
                <c:pt idx="303">
                  <c:v>35.20000000000023</c:v>
                </c:pt>
                <c:pt idx="304">
                  <c:v>35.300000000000232</c:v>
                </c:pt>
                <c:pt idx="305">
                  <c:v>35.400000000000233</c:v>
                </c:pt>
                <c:pt idx="306">
                  <c:v>35.500000000000234</c:v>
                </c:pt>
                <c:pt idx="307">
                  <c:v>35.600000000000236</c:v>
                </c:pt>
                <c:pt idx="308">
                  <c:v>35.700000000000237</c:v>
                </c:pt>
                <c:pt idx="309">
                  <c:v>35.800000000000239</c:v>
                </c:pt>
                <c:pt idx="310">
                  <c:v>35.90000000000024</c:v>
                </c:pt>
                <c:pt idx="311">
                  <c:v>36.000000000000242</c:v>
                </c:pt>
                <c:pt idx="312">
                  <c:v>36.100000000000243</c:v>
                </c:pt>
                <c:pt idx="313">
                  <c:v>36.200000000000244</c:v>
                </c:pt>
                <c:pt idx="314">
                  <c:v>36.300000000000246</c:v>
                </c:pt>
                <c:pt idx="315">
                  <c:v>36.400000000000247</c:v>
                </c:pt>
                <c:pt idx="316">
                  <c:v>36.500000000000249</c:v>
                </c:pt>
                <c:pt idx="317">
                  <c:v>36.60000000000025</c:v>
                </c:pt>
                <c:pt idx="318">
                  <c:v>36.700000000000252</c:v>
                </c:pt>
                <c:pt idx="319">
                  <c:v>36.800000000000253</c:v>
                </c:pt>
                <c:pt idx="320">
                  <c:v>36.900000000000254</c:v>
                </c:pt>
                <c:pt idx="321">
                  <c:v>37.000000000000256</c:v>
                </c:pt>
                <c:pt idx="322">
                  <c:v>37.100000000000257</c:v>
                </c:pt>
                <c:pt idx="323">
                  <c:v>37.200000000000259</c:v>
                </c:pt>
                <c:pt idx="324">
                  <c:v>37.30000000000026</c:v>
                </c:pt>
                <c:pt idx="325">
                  <c:v>37.400000000000261</c:v>
                </c:pt>
                <c:pt idx="326">
                  <c:v>37.500000000000263</c:v>
                </c:pt>
                <c:pt idx="327">
                  <c:v>37.600000000000264</c:v>
                </c:pt>
                <c:pt idx="328">
                  <c:v>37.700000000000266</c:v>
                </c:pt>
                <c:pt idx="329">
                  <c:v>37.800000000000267</c:v>
                </c:pt>
                <c:pt idx="330">
                  <c:v>37.900000000000269</c:v>
                </c:pt>
                <c:pt idx="331">
                  <c:v>38.00000000000027</c:v>
                </c:pt>
                <c:pt idx="332">
                  <c:v>38.100000000000271</c:v>
                </c:pt>
                <c:pt idx="333">
                  <c:v>38.200000000000273</c:v>
                </c:pt>
                <c:pt idx="334">
                  <c:v>38.300000000000274</c:v>
                </c:pt>
                <c:pt idx="335">
                  <c:v>38.400000000000276</c:v>
                </c:pt>
                <c:pt idx="336">
                  <c:v>38.500000000000277</c:v>
                </c:pt>
                <c:pt idx="337">
                  <c:v>38.600000000000279</c:v>
                </c:pt>
                <c:pt idx="338">
                  <c:v>38.70000000000028</c:v>
                </c:pt>
                <c:pt idx="339">
                  <c:v>38.800000000000281</c:v>
                </c:pt>
                <c:pt idx="340">
                  <c:v>38.900000000000283</c:v>
                </c:pt>
                <c:pt idx="341">
                  <c:v>39.000000000000284</c:v>
                </c:pt>
                <c:pt idx="342">
                  <c:v>39.100000000000286</c:v>
                </c:pt>
                <c:pt idx="343">
                  <c:v>39.200000000000287</c:v>
                </c:pt>
                <c:pt idx="344">
                  <c:v>39.300000000000288</c:v>
                </c:pt>
                <c:pt idx="345">
                  <c:v>39.40000000000029</c:v>
                </c:pt>
                <c:pt idx="346">
                  <c:v>39.500000000000291</c:v>
                </c:pt>
                <c:pt idx="347">
                  <c:v>39.600000000000293</c:v>
                </c:pt>
                <c:pt idx="348">
                  <c:v>39.700000000000294</c:v>
                </c:pt>
                <c:pt idx="349">
                  <c:v>39.800000000000296</c:v>
                </c:pt>
                <c:pt idx="350">
                  <c:v>39.900000000000297</c:v>
                </c:pt>
                <c:pt idx="351">
                  <c:v>40.000000000000298</c:v>
                </c:pt>
                <c:pt idx="352">
                  <c:v>40.1000000000003</c:v>
                </c:pt>
                <c:pt idx="353">
                  <c:v>40.200000000000301</c:v>
                </c:pt>
                <c:pt idx="354">
                  <c:v>40.300000000000303</c:v>
                </c:pt>
                <c:pt idx="355">
                  <c:v>40.400000000000304</c:v>
                </c:pt>
                <c:pt idx="356">
                  <c:v>40.500000000000306</c:v>
                </c:pt>
                <c:pt idx="357">
                  <c:v>40.600000000000307</c:v>
                </c:pt>
                <c:pt idx="358">
                  <c:v>40.700000000000308</c:v>
                </c:pt>
                <c:pt idx="359">
                  <c:v>40.80000000000031</c:v>
                </c:pt>
                <c:pt idx="360">
                  <c:v>40.900000000000311</c:v>
                </c:pt>
                <c:pt idx="361">
                  <c:v>41.000000000000313</c:v>
                </c:pt>
                <c:pt idx="362">
                  <c:v>41.100000000000314</c:v>
                </c:pt>
                <c:pt idx="363">
                  <c:v>41.200000000000315</c:v>
                </c:pt>
                <c:pt idx="364">
                  <c:v>41.300000000000317</c:v>
                </c:pt>
                <c:pt idx="365">
                  <c:v>41.400000000000318</c:v>
                </c:pt>
                <c:pt idx="366">
                  <c:v>41.50000000000032</c:v>
                </c:pt>
                <c:pt idx="367">
                  <c:v>41.600000000000321</c:v>
                </c:pt>
                <c:pt idx="368">
                  <c:v>41.700000000000323</c:v>
                </c:pt>
                <c:pt idx="369">
                  <c:v>41.800000000000324</c:v>
                </c:pt>
                <c:pt idx="370">
                  <c:v>41.900000000000325</c:v>
                </c:pt>
                <c:pt idx="371">
                  <c:v>42.000000000000327</c:v>
                </c:pt>
                <c:pt idx="372">
                  <c:v>42.100000000000328</c:v>
                </c:pt>
                <c:pt idx="373">
                  <c:v>42.20000000000033</c:v>
                </c:pt>
                <c:pt idx="374">
                  <c:v>42.300000000000331</c:v>
                </c:pt>
                <c:pt idx="375">
                  <c:v>42.400000000000333</c:v>
                </c:pt>
                <c:pt idx="376">
                  <c:v>42.500000000000334</c:v>
                </c:pt>
                <c:pt idx="377">
                  <c:v>42.600000000000335</c:v>
                </c:pt>
                <c:pt idx="378">
                  <c:v>42.700000000000337</c:v>
                </c:pt>
                <c:pt idx="379">
                  <c:v>42.800000000000338</c:v>
                </c:pt>
                <c:pt idx="380">
                  <c:v>42.90000000000034</c:v>
                </c:pt>
                <c:pt idx="381">
                  <c:v>43.000000000000341</c:v>
                </c:pt>
                <c:pt idx="382">
                  <c:v>43.100000000000342</c:v>
                </c:pt>
                <c:pt idx="383">
                  <c:v>43.200000000000344</c:v>
                </c:pt>
                <c:pt idx="384">
                  <c:v>43.300000000000345</c:v>
                </c:pt>
                <c:pt idx="385">
                  <c:v>43.400000000000347</c:v>
                </c:pt>
                <c:pt idx="386">
                  <c:v>43.500000000000348</c:v>
                </c:pt>
                <c:pt idx="387">
                  <c:v>43.60000000000035</c:v>
                </c:pt>
                <c:pt idx="388">
                  <c:v>43.700000000000351</c:v>
                </c:pt>
                <c:pt idx="389">
                  <c:v>43.800000000000352</c:v>
                </c:pt>
                <c:pt idx="390">
                  <c:v>43.900000000000354</c:v>
                </c:pt>
                <c:pt idx="391">
                  <c:v>44.000000000000355</c:v>
                </c:pt>
                <c:pt idx="392">
                  <c:v>44.100000000000357</c:v>
                </c:pt>
                <c:pt idx="393">
                  <c:v>44.200000000000358</c:v>
                </c:pt>
                <c:pt idx="394">
                  <c:v>44.30000000000036</c:v>
                </c:pt>
                <c:pt idx="395">
                  <c:v>44.400000000000361</c:v>
                </c:pt>
                <c:pt idx="396">
                  <c:v>44.500000000000362</c:v>
                </c:pt>
                <c:pt idx="397">
                  <c:v>44.600000000000364</c:v>
                </c:pt>
                <c:pt idx="398">
                  <c:v>44.700000000000365</c:v>
                </c:pt>
                <c:pt idx="399">
                  <c:v>44.800000000000367</c:v>
                </c:pt>
                <c:pt idx="400">
                  <c:v>44.900000000000368</c:v>
                </c:pt>
                <c:pt idx="401">
                  <c:v>45.000000000000369</c:v>
                </c:pt>
                <c:pt idx="402">
                  <c:v>45.100000000000371</c:v>
                </c:pt>
                <c:pt idx="403">
                  <c:v>45.200000000000372</c:v>
                </c:pt>
                <c:pt idx="404">
                  <c:v>45.300000000000374</c:v>
                </c:pt>
                <c:pt idx="405">
                  <c:v>45.400000000000375</c:v>
                </c:pt>
                <c:pt idx="406">
                  <c:v>45.500000000000377</c:v>
                </c:pt>
                <c:pt idx="407">
                  <c:v>45.600000000000378</c:v>
                </c:pt>
                <c:pt idx="408">
                  <c:v>45.700000000000379</c:v>
                </c:pt>
                <c:pt idx="409">
                  <c:v>45.800000000000381</c:v>
                </c:pt>
                <c:pt idx="410">
                  <c:v>45.900000000000382</c:v>
                </c:pt>
                <c:pt idx="411">
                  <c:v>46.000000000000384</c:v>
                </c:pt>
                <c:pt idx="412">
                  <c:v>46.100000000000385</c:v>
                </c:pt>
                <c:pt idx="413">
                  <c:v>46.200000000000387</c:v>
                </c:pt>
                <c:pt idx="414">
                  <c:v>46.300000000000388</c:v>
                </c:pt>
                <c:pt idx="415">
                  <c:v>46.400000000000389</c:v>
                </c:pt>
                <c:pt idx="416">
                  <c:v>46.500000000000391</c:v>
                </c:pt>
                <c:pt idx="417">
                  <c:v>46.600000000000392</c:v>
                </c:pt>
                <c:pt idx="418">
                  <c:v>46.700000000000394</c:v>
                </c:pt>
                <c:pt idx="419">
                  <c:v>46.800000000000395</c:v>
                </c:pt>
                <c:pt idx="420">
                  <c:v>46.900000000000396</c:v>
                </c:pt>
                <c:pt idx="421">
                  <c:v>47.000000000000398</c:v>
                </c:pt>
                <c:pt idx="422">
                  <c:v>47.100000000000399</c:v>
                </c:pt>
                <c:pt idx="423">
                  <c:v>47.200000000000401</c:v>
                </c:pt>
                <c:pt idx="424">
                  <c:v>47.300000000000402</c:v>
                </c:pt>
                <c:pt idx="425">
                  <c:v>47.400000000000404</c:v>
                </c:pt>
                <c:pt idx="426">
                  <c:v>47.500000000000405</c:v>
                </c:pt>
                <c:pt idx="427">
                  <c:v>47.600000000000406</c:v>
                </c:pt>
                <c:pt idx="428">
                  <c:v>47.700000000000408</c:v>
                </c:pt>
                <c:pt idx="429">
                  <c:v>47.800000000000409</c:v>
                </c:pt>
                <c:pt idx="430">
                  <c:v>47.900000000000411</c:v>
                </c:pt>
                <c:pt idx="431">
                  <c:v>48.000000000000412</c:v>
                </c:pt>
                <c:pt idx="432">
                  <c:v>48.100000000000414</c:v>
                </c:pt>
                <c:pt idx="433">
                  <c:v>48.200000000000415</c:v>
                </c:pt>
                <c:pt idx="434">
                  <c:v>48.300000000000416</c:v>
                </c:pt>
                <c:pt idx="435">
                  <c:v>48.400000000000418</c:v>
                </c:pt>
                <c:pt idx="436">
                  <c:v>48.500000000000419</c:v>
                </c:pt>
                <c:pt idx="437">
                  <c:v>48.600000000000421</c:v>
                </c:pt>
                <c:pt idx="438">
                  <c:v>48.700000000000422</c:v>
                </c:pt>
                <c:pt idx="439">
                  <c:v>48.800000000000423</c:v>
                </c:pt>
                <c:pt idx="440">
                  <c:v>48.900000000000425</c:v>
                </c:pt>
                <c:pt idx="441">
                  <c:v>49.000000000000426</c:v>
                </c:pt>
                <c:pt idx="442">
                  <c:v>49.100000000000428</c:v>
                </c:pt>
                <c:pt idx="443">
                  <c:v>49.200000000000429</c:v>
                </c:pt>
                <c:pt idx="444">
                  <c:v>49.300000000000431</c:v>
                </c:pt>
                <c:pt idx="445">
                  <c:v>49.400000000000432</c:v>
                </c:pt>
                <c:pt idx="446">
                  <c:v>49.500000000000433</c:v>
                </c:pt>
                <c:pt idx="447">
                  <c:v>49.600000000000435</c:v>
                </c:pt>
                <c:pt idx="448">
                  <c:v>49.700000000000436</c:v>
                </c:pt>
                <c:pt idx="449">
                  <c:v>49.800000000000438</c:v>
                </c:pt>
                <c:pt idx="450">
                  <c:v>49.900000000000439</c:v>
                </c:pt>
                <c:pt idx="451">
                  <c:v>50.000000000000441</c:v>
                </c:pt>
                <c:pt idx="452">
                  <c:v>50.100000000000442</c:v>
                </c:pt>
                <c:pt idx="453">
                  <c:v>50.200000000000443</c:v>
                </c:pt>
                <c:pt idx="454">
                  <c:v>50.300000000000445</c:v>
                </c:pt>
                <c:pt idx="455">
                  <c:v>50.400000000000446</c:v>
                </c:pt>
                <c:pt idx="456">
                  <c:v>50.500000000000448</c:v>
                </c:pt>
                <c:pt idx="457">
                  <c:v>50.600000000000449</c:v>
                </c:pt>
                <c:pt idx="458">
                  <c:v>50.70000000000045</c:v>
                </c:pt>
                <c:pt idx="459">
                  <c:v>50.800000000000452</c:v>
                </c:pt>
                <c:pt idx="460">
                  <c:v>50.900000000000453</c:v>
                </c:pt>
                <c:pt idx="461">
                  <c:v>51.000000000000455</c:v>
                </c:pt>
                <c:pt idx="462">
                  <c:v>51.100000000000456</c:v>
                </c:pt>
                <c:pt idx="463">
                  <c:v>51.200000000000458</c:v>
                </c:pt>
                <c:pt idx="464">
                  <c:v>51.300000000000459</c:v>
                </c:pt>
                <c:pt idx="465">
                  <c:v>51.40000000000046</c:v>
                </c:pt>
                <c:pt idx="466">
                  <c:v>51.500000000000462</c:v>
                </c:pt>
                <c:pt idx="467">
                  <c:v>51.600000000000463</c:v>
                </c:pt>
                <c:pt idx="468">
                  <c:v>51.700000000000465</c:v>
                </c:pt>
                <c:pt idx="469">
                  <c:v>51.800000000000466</c:v>
                </c:pt>
                <c:pt idx="470">
                  <c:v>51.900000000000468</c:v>
                </c:pt>
                <c:pt idx="471">
                  <c:v>52.000000000000469</c:v>
                </c:pt>
                <c:pt idx="472">
                  <c:v>52.10000000000047</c:v>
                </c:pt>
                <c:pt idx="473">
                  <c:v>52.200000000000472</c:v>
                </c:pt>
                <c:pt idx="474">
                  <c:v>52.300000000000473</c:v>
                </c:pt>
                <c:pt idx="475">
                  <c:v>52.400000000000475</c:v>
                </c:pt>
                <c:pt idx="476">
                  <c:v>52.500000000000476</c:v>
                </c:pt>
                <c:pt idx="477">
                  <c:v>52.600000000000477</c:v>
                </c:pt>
                <c:pt idx="478">
                  <c:v>52.700000000000479</c:v>
                </c:pt>
                <c:pt idx="479">
                  <c:v>52.80000000000048</c:v>
                </c:pt>
                <c:pt idx="480">
                  <c:v>52.900000000000482</c:v>
                </c:pt>
                <c:pt idx="481">
                  <c:v>53.000000000000483</c:v>
                </c:pt>
                <c:pt idx="482">
                  <c:v>53.100000000000485</c:v>
                </c:pt>
                <c:pt idx="483">
                  <c:v>53.200000000000486</c:v>
                </c:pt>
                <c:pt idx="484">
                  <c:v>53.300000000000487</c:v>
                </c:pt>
                <c:pt idx="485">
                  <c:v>53.400000000000489</c:v>
                </c:pt>
                <c:pt idx="486">
                  <c:v>53.50000000000049</c:v>
                </c:pt>
                <c:pt idx="487">
                  <c:v>53.600000000000492</c:v>
                </c:pt>
                <c:pt idx="488">
                  <c:v>53.700000000000493</c:v>
                </c:pt>
                <c:pt idx="489">
                  <c:v>53.800000000000495</c:v>
                </c:pt>
                <c:pt idx="490">
                  <c:v>53.900000000000496</c:v>
                </c:pt>
                <c:pt idx="491">
                  <c:v>54.000000000000497</c:v>
                </c:pt>
                <c:pt idx="492">
                  <c:v>54.100000000000499</c:v>
                </c:pt>
                <c:pt idx="493">
                  <c:v>54.2000000000005</c:v>
                </c:pt>
                <c:pt idx="494">
                  <c:v>54.300000000000502</c:v>
                </c:pt>
                <c:pt idx="495">
                  <c:v>54.400000000000503</c:v>
                </c:pt>
                <c:pt idx="496">
                  <c:v>54.500000000000504</c:v>
                </c:pt>
                <c:pt idx="497">
                  <c:v>54.600000000000506</c:v>
                </c:pt>
                <c:pt idx="498">
                  <c:v>54.700000000000507</c:v>
                </c:pt>
                <c:pt idx="499">
                  <c:v>54.800000000000509</c:v>
                </c:pt>
                <c:pt idx="500">
                  <c:v>54.90000000000051</c:v>
                </c:pt>
                <c:pt idx="501">
                  <c:v>55.000000000000512</c:v>
                </c:pt>
                <c:pt idx="502">
                  <c:v>55.100000000000513</c:v>
                </c:pt>
                <c:pt idx="503">
                  <c:v>55.200000000000514</c:v>
                </c:pt>
                <c:pt idx="504">
                  <c:v>55.300000000000516</c:v>
                </c:pt>
                <c:pt idx="505">
                  <c:v>55.400000000000517</c:v>
                </c:pt>
                <c:pt idx="506">
                  <c:v>55.500000000000519</c:v>
                </c:pt>
                <c:pt idx="507">
                  <c:v>55.60000000000052</c:v>
                </c:pt>
                <c:pt idx="508">
                  <c:v>55.700000000000522</c:v>
                </c:pt>
                <c:pt idx="509">
                  <c:v>55.800000000000523</c:v>
                </c:pt>
                <c:pt idx="510">
                  <c:v>55.900000000000524</c:v>
                </c:pt>
                <c:pt idx="511">
                  <c:v>56.000000000000526</c:v>
                </c:pt>
                <c:pt idx="512">
                  <c:v>56.100000000000527</c:v>
                </c:pt>
                <c:pt idx="513">
                  <c:v>56.200000000000529</c:v>
                </c:pt>
                <c:pt idx="514">
                  <c:v>56.30000000000053</c:v>
                </c:pt>
                <c:pt idx="515">
                  <c:v>56.400000000000531</c:v>
                </c:pt>
                <c:pt idx="516">
                  <c:v>56.500000000000533</c:v>
                </c:pt>
                <c:pt idx="517">
                  <c:v>56.600000000000534</c:v>
                </c:pt>
                <c:pt idx="518">
                  <c:v>56.700000000000536</c:v>
                </c:pt>
                <c:pt idx="519">
                  <c:v>56.800000000000537</c:v>
                </c:pt>
                <c:pt idx="520">
                  <c:v>56.900000000000539</c:v>
                </c:pt>
                <c:pt idx="521">
                  <c:v>57.00000000000054</c:v>
                </c:pt>
                <c:pt idx="522">
                  <c:v>57.100000000000541</c:v>
                </c:pt>
                <c:pt idx="523">
                  <c:v>57.200000000000543</c:v>
                </c:pt>
                <c:pt idx="524">
                  <c:v>57.300000000000544</c:v>
                </c:pt>
                <c:pt idx="525">
                  <c:v>57.400000000000546</c:v>
                </c:pt>
                <c:pt idx="526">
                  <c:v>57.500000000000547</c:v>
                </c:pt>
                <c:pt idx="527">
                  <c:v>57.600000000000549</c:v>
                </c:pt>
                <c:pt idx="528">
                  <c:v>57.70000000000055</c:v>
                </c:pt>
                <c:pt idx="529">
                  <c:v>57.800000000000551</c:v>
                </c:pt>
                <c:pt idx="530">
                  <c:v>57.900000000000553</c:v>
                </c:pt>
                <c:pt idx="531">
                  <c:v>58.000000000000554</c:v>
                </c:pt>
                <c:pt idx="532">
                  <c:v>58.100000000000556</c:v>
                </c:pt>
                <c:pt idx="533">
                  <c:v>58.200000000000557</c:v>
                </c:pt>
                <c:pt idx="534">
                  <c:v>58.300000000000558</c:v>
                </c:pt>
                <c:pt idx="535">
                  <c:v>58.40000000000056</c:v>
                </c:pt>
                <c:pt idx="536">
                  <c:v>58.500000000000561</c:v>
                </c:pt>
                <c:pt idx="537">
                  <c:v>58.600000000000563</c:v>
                </c:pt>
                <c:pt idx="538">
                  <c:v>58.700000000000564</c:v>
                </c:pt>
                <c:pt idx="539">
                  <c:v>58.800000000000566</c:v>
                </c:pt>
                <c:pt idx="540">
                  <c:v>58.900000000000567</c:v>
                </c:pt>
                <c:pt idx="541">
                  <c:v>59.000000000000568</c:v>
                </c:pt>
                <c:pt idx="542">
                  <c:v>59.10000000000057</c:v>
                </c:pt>
                <c:pt idx="543">
                  <c:v>59.200000000000571</c:v>
                </c:pt>
                <c:pt idx="544">
                  <c:v>59.300000000000573</c:v>
                </c:pt>
                <c:pt idx="545">
                  <c:v>59.400000000000574</c:v>
                </c:pt>
                <c:pt idx="546">
                  <c:v>59.500000000000576</c:v>
                </c:pt>
                <c:pt idx="547">
                  <c:v>59.600000000000577</c:v>
                </c:pt>
                <c:pt idx="548">
                  <c:v>59.700000000000578</c:v>
                </c:pt>
                <c:pt idx="549">
                  <c:v>59.80000000000058</c:v>
                </c:pt>
                <c:pt idx="550">
                  <c:v>59.900000000000581</c:v>
                </c:pt>
                <c:pt idx="551">
                  <c:v>60.000000000000583</c:v>
                </c:pt>
                <c:pt idx="552">
                  <c:v>60.100000000000584</c:v>
                </c:pt>
                <c:pt idx="553">
                  <c:v>60.200000000000585</c:v>
                </c:pt>
                <c:pt idx="554">
                  <c:v>60.300000000000587</c:v>
                </c:pt>
                <c:pt idx="555">
                  <c:v>60.400000000000588</c:v>
                </c:pt>
                <c:pt idx="556">
                  <c:v>60.50000000000059</c:v>
                </c:pt>
                <c:pt idx="557">
                  <c:v>60.600000000000591</c:v>
                </c:pt>
                <c:pt idx="558">
                  <c:v>60.700000000000593</c:v>
                </c:pt>
                <c:pt idx="559">
                  <c:v>60.800000000000594</c:v>
                </c:pt>
                <c:pt idx="560">
                  <c:v>60.900000000000595</c:v>
                </c:pt>
                <c:pt idx="561">
                  <c:v>61.000000000000597</c:v>
                </c:pt>
                <c:pt idx="562">
                  <c:v>61.100000000000598</c:v>
                </c:pt>
                <c:pt idx="563">
                  <c:v>61.2000000000006</c:v>
                </c:pt>
                <c:pt idx="564">
                  <c:v>61.300000000000601</c:v>
                </c:pt>
                <c:pt idx="565">
                  <c:v>61.400000000000603</c:v>
                </c:pt>
                <c:pt idx="566">
                  <c:v>61.500000000000604</c:v>
                </c:pt>
                <c:pt idx="567">
                  <c:v>61.600000000000605</c:v>
                </c:pt>
                <c:pt idx="568">
                  <c:v>61.700000000000607</c:v>
                </c:pt>
                <c:pt idx="569">
                  <c:v>61.800000000000608</c:v>
                </c:pt>
                <c:pt idx="570">
                  <c:v>61.90000000000061</c:v>
                </c:pt>
                <c:pt idx="571">
                  <c:v>62.000000000000611</c:v>
                </c:pt>
                <c:pt idx="572">
                  <c:v>62.100000000000612</c:v>
                </c:pt>
                <c:pt idx="573">
                  <c:v>62.200000000000614</c:v>
                </c:pt>
                <c:pt idx="574">
                  <c:v>62.300000000000615</c:v>
                </c:pt>
                <c:pt idx="575">
                  <c:v>62.400000000000617</c:v>
                </c:pt>
                <c:pt idx="576">
                  <c:v>62.500000000000618</c:v>
                </c:pt>
                <c:pt idx="577">
                  <c:v>62.60000000000062</c:v>
                </c:pt>
                <c:pt idx="578">
                  <c:v>62.700000000000621</c:v>
                </c:pt>
                <c:pt idx="579">
                  <c:v>62.800000000000622</c:v>
                </c:pt>
                <c:pt idx="580">
                  <c:v>62.900000000000624</c:v>
                </c:pt>
                <c:pt idx="581">
                  <c:v>63.000000000000625</c:v>
                </c:pt>
                <c:pt idx="582">
                  <c:v>63.100000000000627</c:v>
                </c:pt>
                <c:pt idx="583">
                  <c:v>63.200000000000628</c:v>
                </c:pt>
                <c:pt idx="584">
                  <c:v>63.30000000000063</c:v>
                </c:pt>
                <c:pt idx="585">
                  <c:v>63.400000000000631</c:v>
                </c:pt>
                <c:pt idx="586">
                  <c:v>63.500000000000632</c:v>
                </c:pt>
              </c:numCache>
            </c:numRef>
          </c:xVal>
          <c:yVal>
            <c:numRef>
              <c:f>'booster test at angle'!$P$111:$P$697</c:f>
              <c:numCache>
                <c:formatCode>General</c:formatCode>
                <c:ptCount val="587"/>
                <c:pt idx="0">
                  <c:v>1137.9711248950082</c:v>
                </c:pt>
                <c:pt idx="1">
                  <c:v>1177.0801191484736</c:v>
                </c:pt>
                <c:pt idx="2">
                  <c:v>1215.836225562811</c:v>
                </c:pt>
                <c:pt idx="3">
                  <c:v>1254.1549665120413</c:v>
                </c:pt>
                <c:pt idx="4">
                  <c:v>1291.9016231829785</c:v>
                </c:pt>
                <c:pt idx="5">
                  <c:v>1329.0190686039805</c:v>
                </c:pt>
                <c:pt idx="6">
                  <c:v>1365.5202615121564</c:v>
                </c:pt>
                <c:pt idx="7">
                  <c:v>1401.418711717585</c:v>
                </c:pt>
                <c:pt idx="8">
                  <c:v>1436.7278076975933</c:v>
                </c:pt>
                <c:pt idx="9">
                  <c:v>1471.4607747810426</c:v>
                </c:pt>
                <c:pt idx="10">
                  <c:v>1505.6306743159405</c:v>
                </c:pt>
                <c:pt idx="11">
                  <c:v>1539.2504028307267</c:v>
                </c:pt>
                <c:pt idx="12">
                  <c:v>1572.3326907344679</c:v>
                </c:pt>
                <c:pt idx="13">
                  <c:v>1604.8901005233865</c:v>
                </c:pt>
                <c:pt idx="14">
                  <c:v>1636.9350245807659</c:v>
                </c:pt>
                <c:pt idx="15">
                  <c:v>1668.4796826535089</c:v>
                </c:pt>
                <c:pt idx="16">
                  <c:v>1699.5361190829165</c:v>
                </c:pt>
                <c:pt idx="17">
                  <c:v>1730.1161998612567</c:v>
                </c:pt>
                <c:pt idx="18">
                  <c:v>1760.2316095798592</c:v>
                </c:pt>
                <c:pt idx="19">
                  <c:v>1789.8938996666989</c:v>
                </c:pt>
                <c:pt idx="20">
                  <c:v>1819.1145947366188</c:v>
                </c:pt>
                <c:pt idx="21">
                  <c:v>1847.9051804949086</c:v>
                </c:pt>
                <c:pt idx="22">
                  <c:v>1876.2769575536483</c:v>
                </c:pt>
                <c:pt idx="23">
                  <c:v>1904.2409596466912</c:v>
                </c:pt>
                <c:pt idx="24">
                  <c:v>1931.8079469967834</c:v>
                </c:pt>
                <c:pt idx="25">
                  <c:v>1958.9884024424275</c:v>
                </c:pt>
                <c:pt idx="26">
                  <c:v>1985.7925291774779</c:v>
                </c:pt>
                <c:pt idx="27">
                  <c:v>2012.2302499002203</c:v>
                </c:pt>
                <c:pt idx="28">
                  <c:v>2038.3112071964144</c:v>
                </c:pt>
                <c:pt idx="29">
                  <c:v>2064.0447649956081</c:v>
                </c:pt>
                <c:pt idx="30">
                  <c:v>2089.4400109542303</c:v>
                </c:pt>
                <c:pt idx="31">
                  <c:v>2114.5057596325728</c:v>
                </c:pt>
                <c:pt idx="32">
                  <c:v>2139.2505563456539</c:v>
                </c:pt>
                <c:pt idx="33">
                  <c:v>2163.6826815800728</c:v>
                </c:pt>
                <c:pt idx="34">
                  <c:v>2187.8101715086545</c:v>
                </c:pt>
                <c:pt idx="35">
                  <c:v>2211.6409233398831</c:v>
                </c:pt>
                <c:pt idx="36">
                  <c:v>2235.1827501661069</c:v>
                </c:pt>
                <c:pt idx="37">
                  <c:v>2258.4432453408972</c:v>
                </c:pt>
                <c:pt idx="38">
                  <c:v>2281.4296796584422</c:v>
                </c:pt>
                <c:pt idx="39">
                  <c:v>2304.149004709805</c:v>
                </c:pt>
                <c:pt idx="40">
                  <c:v>2326.6078593556217</c:v>
                </c:pt>
                <c:pt idx="41">
                  <c:v>2348.8125774449263</c:v>
                </c:pt>
                <c:pt idx="42">
                  <c:v>2370.7691964526816</c:v>
                </c:pt>
                <c:pt idx="43">
                  <c:v>2392.4834667785149</c:v>
                </c:pt>
                <c:pt idx="44">
                  <c:v>2413.9608614913373</c:v>
                </c:pt>
                <c:pt idx="45">
                  <c:v>2435.2065863411367</c:v>
                </c:pt>
                <c:pt idx="46">
                  <c:v>2456.2255192456046</c:v>
                </c:pt>
                <c:pt idx="47">
                  <c:v>2477.0221335168035</c:v>
                </c:pt>
                <c:pt idx="48">
                  <c:v>2497.6005659457155</c:v>
                </c:pt>
                <c:pt idx="49">
                  <c:v>2517.9647223709603</c:v>
                </c:pt>
                <c:pt idx="50">
                  <c:v>2538.1183112010081</c:v>
                </c:pt>
                <c:pt idx="51">
                  <c:v>2558.0648570919484</c:v>
                </c:pt>
                <c:pt idx="52">
                  <c:v>2577.80771326069</c:v>
                </c:pt>
                <c:pt idx="53">
                  <c:v>2597.350072754517</c:v>
                </c:pt>
                <c:pt idx="54">
                  <c:v>2616.6949787859267</c:v>
                </c:pt>
                <c:pt idx="55">
                  <c:v>2635.8453342267367</c:v>
                </c:pt>
                <c:pt idx="56">
                  <c:v>2654.803910344408</c:v>
                </c:pt>
                <c:pt idx="57">
                  <c:v>2673.5733548539724</c:v>
                </c:pt>
                <c:pt idx="58">
                  <c:v>2692.1561993506657</c:v>
                </c:pt>
                <c:pt idx="59">
                  <c:v>2710.5548661811335</c:v>
                </c:pt>
                <c:pt idx="60">
                  <c:v>2728.7716748047606</c:v>
                </c:pt>
                <c:pt idx="61">
                  <c:v>2746.8088476911462</c:v>
                </c:pt>
                <c:pt idx="62">
                  <c:v>2764.6685157948928</c:v>
                </c:pt>
                <c:pt idx="63">
                  <c:v>2782.3527236446043</c:v>
                </c:pt>
                <c:pt idx="64">
                  <c:v>2799.8634340792214</c:v>
                </c:pt>
                <c:pt idx="65">
                  <c:v>2817.2025326614967</c:v>
                </c:pt>
                <c:pt idx="66">
                  <c:v>2834.3718317954645</c:v>
                </c:pt>
                <c:pt idx="67">
                  <c:v>2851.3730745721427</c:v>
                </c:pt>
                <c:pt idx="68">
                  <c:v>2868.2079383653827</c:v>
                </c:pt>
                <c:pt idx="69">
                  <c:v>2884.8780381977085</c:v>
                </c:pt>
                <c:pt idx="70">
                  <c:v>2901.3849298941459</c:v>
                </c:pt>
                <c:pt idx="71">
                  <c:v>2917.7301130172245</c:v>
                </c:pt>
                <c:pt idx="72">
                  <c:v>2933.915033497593</c:v>
                </c:pt>
                <c:pt idx="73">
                  <c:v>2949.9410861448855</c:v>
                </c:pt>
                <c:pt idx="74">
                  <c:v>2965.8096172531436</c:v>
                </c:pt>
                <c:pt idx="75">
                  <c:v>2981.5219270397133</c:v>
                </c:pt>
                <c:pt idx="76">
                  <c:v>2997.079271825653</c:v>
                </c:pt>
                <c:pt idx="77">
                  <c:v>3012.4828660914259</c:v>
                </c:pt>
                <c:pt idx="78">
                  <c:v>3027.7338844172086</c:v>
                </c:pt>
                <c:pt idx="79">
                  <c:v>3042.8334633157797</c:v>
                </c:pt>
                <c:pt idx="80">
                  <c:v>3057.7827029652876</c:v>
                </c:pt>
                <c:pt idx="81">
                  <c:v>3072.5826688486181</c:v>
                </c:pt>
                <c:pt idx="82">
                  <c:v>3087.2343933055463</c:v>
                </c:pt>
                <c:pt idx="83">
                  <c:v>3101.7388770033699</c:v>
                </c:pt>
                <c:pt idx="84">
                  <c:v>3116.0970903312809</c:v>
                </c:pt>
                <c:pt idx="85">
                  <c:v>3130.3099747233314</c:v>
                </c:pt>
                <c:pt idx="86">
                  <c:v>3144.3784439144761</c:v>
                </c:pt>
                <c:pt idx="87">
                  <c:v>3158.3033851338446</c:v>
                </c:pt>
                <c:pt idx="88">
                  <c:v>3172.0856602390827</c:v>
                </c:pt>
                <c:pt idx="89">
                  <c:v>3185.7261067953245</c:v>
                </c:pt>
                <c:pt idx="90">
                  <c:v>3199.2255391020963</c:v>
                </c:pt>
                <c:pt idx="91">
                  <c:v>3212.5847491712207</c:v>
                </c:pt>
                <c:pt idx="92">
                  <c:v>3225.8045076585636</c:v>
                </c:pt>
                <c:pt idx="93">
                  <c:v>3238.885564752276</c:v>
                </c:pt>
                <c:pt idx="94">
                  <c:v>3251.8286510199887</c:v>
                </c:pt>
                <c:pt idx="95">
                  <c:v>3264.6344782172609</c:v>
                </c:pt>
                <c:pt idx="96">
                  <c:v>3277.3037400594103</c:v>
                </c:pt>
                <c:pt idx="97">
                  <c:v>3289.8371129587258</c:v>
                </c:pt>
                <c:pt idx="98">
                  <c:v>3302.2352567289181</c:v>
                </c:pt>
                <c:pt idx="99">
                  <c:v>3314.4988152585433</c:v>
                </c:pt>
                <c:pt idx="100">
                  <c:v>3326.6284171550265</c:v>
                </c:pt>
                <c:pt idx="101">
                  <c:v>3338.6246763607969</c:v>
                </c:pt>
                <c:pt idx="102">
                  <c:v>3350.4881927429565</c:v>
                </c:pt>
                <c:pt idx="103">
                  <c:v>3362.2195526578107</c:v>
                </c:pt>
                <c:pt idx="104">
                  <c:v>3373.8193294915054</c:v>
                </c:pt>
                <c:pt idx="105">
                  <c:v>3385.2880841779343</c:v>
                </c:pt>
                <c:pt idx="106">
                  <c:v>3396.626365695015</c:v>
                </c:pt>
                <c:pt idx="107">
                  <c:v>3407.8347115403581</c:v>
                </c:pt>
                <c:pt idx="108">
                  <c:v>3418.9136481872933</c:v>
                </c:pt>
                <c:pt idx="109">
                  <c:v>3429.8636915221591</c:v>
                </c:pt>
                <c:pt idx="110">
                  <c:v>3440.6853472637085</c:v>
                </c:pt>
                <c:pt idx="111">
                  <c:v>3451.3791113654315</c:v>
                </c:pt>
                <c:pt idx="112">
                  <c:v>3461.9454704015488</c:v>
                </c:pt>
                <c:pt idx="113">
                  <c:v>3472.3849019373861</c:v>
                </c:pt>
                <c:pt idx="114">
                  <c:v>3482.6978748848005</c:v>
                </c:pt>
                <c:pt idx="115">
                  <c:v>3492.8848498432912</c:v>
                </c:pt>
                <c:pt idx="116">
                  <c:v>3502.9462794273877</c:v>
                </c:pt>
                <c:pt idx="117">
                  <c:v>3512.8826085808801</c:v>
                </c:pt>
                <c:pt idx="118">
                  <c:v>3522.6942748784231</c:v>
                </c:pt>
                <c:pt idx="119">
                  <c:v>3532.3817088150181</c:v>
                </c:pt>
                <c:pt idx="120">
                  <c:v>3541.9453340838472</c:v>
                </c:pt>
                <c:pt idx="121">
                  <c:v>3551.3855678429104</c:v>
                </c:pt>
                <c:pt idx="122">
                  <c:v>3560.7028209708956</c:v>
                </c:pt>
                <c:pt idx="123">
                  <c:v>3569.8974983126832</c:v>
                </c:pt>
                <c:pt idx="124">
                  <c:v>3578.9699989148735</c:v>
                </c:pt>
                <c:pt idx="125">
                  <c:v>3587.9207162516991</c:v>
                </c:pt>
                <c:pt idx="126">
                  <c:v>3596.750038441673</c:v>
                </c:pt>
                <c:pt idx="127">
                  <c:v>3605.4583484553032</c:v>
                </c:pt>
                <c:pt idx="128">
                  <c:v>3614.0460243141852</c:v>
                </c:pt>
                <c:pt idx="129">
                  <c:v>3622.5134392817804</c:v>
                </c:pt>
                <c:pt idx="130">
                  <c:v>3630.8609620461611</c:v>
                </c:pt>
                <c:pt idx="131">
                  <c:v>3639.0889568950001</c:v>
                </c:pt>
                <c:pt idx="132">
                  <c:v>3647.1977838830676</c:v>
                </c:pt>
                <c:pt idx="133">
                  <c:v>3655.1877989924874</c:v>
                </c:pt>
                <c:pt idx="134">
                  <c:v>3663.059354285991</c:v>
                </c:pt>
                <c:pt idx="135">
                  <c:v>3670.8127980534091</c:v>
                </c:pt>
                <c:pt idx="136">
                  <c:v>3678.4484749516137</c:v>
                </c:pt>
                <c:pt idx="137">
                  <c:v>3685.9667261381355</c:v>
                </c:pt>
                <c:pt idx="138">
                  <c:v>3693.3678893986589</c:v>
                </c:pt>
                <c:pt idx="139">
                  <c:v>3700.6522992685955</c:v>
                </c:pt>
                <c:pt idx="140">
                  <c:v>3707.8202871489302</c:v>
                </c:pt>
                <c:pt idx="141">
                  <c:v>3714.8721814165301</c:v>
                </c:pt>
                <c:pt idx="142">
                  <c:v>3721.8083075290942</c:v>
                </c:pt>
                <c:pt idx="143">
                  <c:v>3728.6289881249245</c:v>
                </c:pt>
                <c:pt idx="144">
                  <c:v>3735.3345431176876</c:v>
                </c:pt>
                <c:pt idx="145">
                  <c:v>3741.92529404685</c:v>
                </c:pt>
                <c:pt idx="146">
                  <c:v>3748.4015779020647</c:v>
                </c:pt>
                <c:pt idx="147">
                  <c:v>3754.7637518085035</c:v>
                </c:pt>
                <c:pt idx="148">
                  <c:v>3761.0121781142566</c:v>
                </c:pt>
                <c:pt idx="149">
                  <c:v>3767.1472143272149</c:v>
                </c:pt>
                <c:pt idx="150">
                  <c:v>3773.169213168786</c:v>
                </c:pt>
                <c:pt idx="151">
                  <c:v>3779.0785226518155</c:v>
                </c:pt>
                <c:pt idx="152">
                  <c:v>3784.8754861581269</c:v>
                </c:pt>
                <c:pt idx="153">
                  <c:v>3790.5604425154766</c:v>
                </c:pt>
                <c:pt idx="154">
                  <c:v>3796.1337260739251</c:v>
                </c:pt>
                <c:pt idx="155">
                  <c:v>3801.5956667816299</c:v>
                </c:pt>
                <c:pt idx="156">
                  <c:v>3806.9465902600614</c:v>
                </c:pt>
                <c:pt idx="157">
                  <c:v>3812.186817878649</c:v>
                </c:pt>
                <c:pt idx="158">
                  <c:v>3817.316666828855</c:v>
                </c:pt>
                <c:pt idx="159">
                  <c:v>3822.3364501976862</c:v>
                </c:pt>
                <c:pt idx="160">
                  <c:v>3827.2464770406405</c:v>
                </c:pt>
                <c:pt idx="161">
                  <c:v>3832.0470524540938</c:v>
                </c:pt>
                <c:pt idx="162">
                  <c:v>3836.7384776471326</c:v>
                </c:pt>
                <c:pt idx="163">
                  <c:v>3841.3210500128289</c:v>
                </c:pt>
                <c:pt idx="164">
                  <c:v>3845.7950631989652</c:v>
                </c:pt>
                <c:pt idx="165">
                  <c:v>3850.1608071782116</c:v>
                </c:pt>
                <c:pt idx="166">
                  <c:v>3854.4185683177516</c:v>
                </c:pt>
                <c:pt idx="167">
                  <c:v>3858.5686294483667</c:v>
                </c:pt>
                <c:pt idx="168">
                  <c:v>3862.6112699329747</c:v>
                </c:pt>
                <c:pt idx="169">
                  <c:v>3866.5467657346294</c:v>
                </c:pt>
                <c:pt idx="170">
                  <c:v>3870.3753894839761</c:v>
                </c:pt>
                <c:pt idx="171">
                  <c:v>3874.0974105461714</c:v>
                </c:pt>
                <c:pt idx="172">
                  <c:v>3877.7130950872652</c:v>
                </c:pt>
                <c:pt idx="173">
                  <c:v>3881.2227061400445</c:v>
                </c:pt>
                <c:pt idx="174">
                  <c:v>3884.6265036693421</c:v>
                </c:pt>
                <c:pt idx="175">
                  <c:v>3887.9247446368122</c:v>
                </c:pt>
                <c:pt idx="176">
                  <c:v>3891.1176830651693</c:v>
                </c:pt>
                <c:pt idx="177">
                  <c:v>3894.205570101894</c:v>
                </c:pt>
                <c:pt idx="178">
                  <c:v>3897.1886540824066</c:v>
                </c:pt>
                <c:pt idx="179">
                  <c:v>3900.0671805927059</c:v>
                </c:pt>
                <c:pt idx="180">
                  <c:v>3902.8413925314767</c:v>
                </c:pt>
                <c:pt idx="181">
                  <c:v>3905.5115301716619</c:v>
                </c:pt>
                <c:pt idx="182">
                  <c:v>3908.0778312215043</c:v>
                </c:pt>
                <c:pt idx="183">
                  <c:v>3910.5405308850527</c:v>
                </c:pt>
                <c:pt idx="184">
                  <c:v>3912.8998619221366</c:v>
                </c:pt>
                <c:pt idx="185">
                  <c:v>3915.1560547078066</c:v>
                </c:pt>
                <c:pt idx="186">
                  <c:v>3917.309337291239</c:v>
                </c:pt>
                <c:pt idx="187">
                  <c:v>3919.3599354541102</c:v>
                </c:pt>
                <c:pt idx="188">
                  <c:v>3921.3080727684314</c:v>
                </c:pt>
                <c:pt idx="189">
                  <c:v>3923.153970653852</c:v>
                </c:pt>
                <c:pt idx="190">
                  <c:v>3924.8978484344248</c:v>
                </c:pt>
                <c:pt idx="191">
                  <c:v>3926.5399233948374</c:v>
                </c:pt>
                <c:pt idx="192">
                  <c:v>3928.0804108361053</c:v>
                </c:pt>
                <c:pt idx="193">
                  <c:v>3929.5195241307292</c:v>
                </c:pt>
                <c:pt idx="194">
                  <c:v>3930.8574747773146</c:v>
                </c:pt>
                <c:pt idx="195">
                  <c:v>3932.0944724546544</c:v>
                </c:pt>
                <c:pt idx="196">
                  <c:v>3933.2307250752729</c:v>
                </c:pt>
                <c:pt idx="197">
                  <c:v>3934.2664388384328</c:v>
                </c:pt>
                <c:pt idx="198">
                  <c:v>3935.2018182826037</c:v>
                </c:pt>
                <c:pt idx="199">
                  <c:v>3936.0370663373906</c:v>
                </c:pt>
                <c:pt idx="200">
                  <c:v>3936.7723843749286</c:v>
                </c:pt>
                <c:pt idx="201">
                  <c:v>3937.4079722607344</c:v>
                </c:pt>
                <c:pt idx="202">
                  <c:v>3937.9440284040234</c:v>
                </c:pt>
                <c:pt idx="203">
                  <c:v>3938.380749807488</c:v>
                </c:pt>
                <c:pt idx="204">
                  <c:v>3938.7183321165385</c:v>
                </c:pt>
                <c:pt idx="205">
                  <c:v>3938.9569696680082</c:v>
                </c:pt>
                <c:pt idx="206">
                  <c:v>3939.096855538322</c:v>
                </c:pt>
                <c:pt idx="207">
                  <c:v>3939.1381815911286</c:v>
                </c:pt>
                <c:pt idx="208">
                  <c:v>3939.0811385244019</c:v>
                </c:pt>
                <c:pt idx="209">
                  <c:v>3938.9259159170047</c:v>
                </c:pt>
                <c:pt idx="210">
                  <c:v>3938.6727022747223</c:v>
                </c:pt>
                <c:pt idx="211">
                  <c:v>3938.3216850757658</c:v>
                </c:pt>
                <c:pt idx="212">
                  <c:v>3937.8730508157437</c:v>
                </c:pt>
                <c:pt idx="213">
                  <c:v>3937.3269850521074</c:v>
                </c:pt>
                <c:pt idx="214">
                  <c:v>3936.6836724480681</c:v>
                </c:pt>
                <c:pt idx="215">
                  <c:v>3935.9432968159899</c:v>
                </c:pt>
                <c:pt idx="216">
                  <c:v>3935.1060411602607</c:v>
                </c:pt>
                <c:pt idx="217">
                  <c:v>3934.1720877196385</c:v>
                </c:pt>
                <c:pt idx="218">
                  <c:v>3933.1416180090819</c:v>
                </c:pt>
                <c:pt idx="219">
                  <c:v>3932.0148128610626</c:v>
                </c:pt>
                <c:pt idx="220">
                  <c:v>3930.7918524663605</c:v>
                </c:pt>
                <c:pt idx="221">
                  <c:v>3929.4729164143496</c:v>
                </c:pt>
                <c:pt idx="222">
                  <c:v>3928.0581837327691</c:v>
                </c:pt>
                <c:pt idx="223">
                  <c:v>3926.5478329269908</c:v>
                </c:pt>
                <c:pt idx="224">
                  <c:v>3924.9420420187776</c:v>
                </c:pt>
                <c:pt idx="225">
                  <c:v>3923.2409885845382</c:v>
                </c:pt>
                <c:pt idx="226">
                  <c:v>3921.444849793083</c:v>
                </c:pt>
                <c:pt idx="227">
                  <c:v>3919.5538024428811</c:v>
                </c:pt>
                <c:pt idx="228">
                  <c:v>3917.5680229988188</c:v>
                </c:pt>
                <c:pt idx="229">
                  <c:v>3915.4876876284679</c:v>
                </c:pt>
                <c:pt idx="230">
                  <c:v>3913.3129722378608</c:v>
                </c:pt>
                <c:pt idx="231">
                  <c:v>3911.0440525067766</c:v>
                </c:pt>
                <c:pt idx="232">
                  <c:v>3908.6811039235431</c:v>
                </c:pt>
                <c:pt idx="233">
                  <c:v>3906.2243018193531</c:v>
                </c:pt>
                <c:pt idx="234">
                  <c:v>3903.6738214021002</c:v>
                </c:pt>
                <c:pt idx="235">
                  <c:v>3901.0298377897352</c:v>
                </c:pt>
                <c:pt idx="236">
                  <c:v>3898.2925260431443</c:v>
                </c:pt>
                <c:pt idx="237">
                  <c:v>3895.4620611985556</c:v>
                </c:pt>
                <c:pt idx="238">
                  <c:v>3892.5386182994689</c:v>
                </c:pt>
                <c:pt idx="239">
                  <c:v>3889.5223724281182</c:v>
                </c:pt>
                <c:pt idx="240">
                  <c:v>3886.4134987364632</c:v>
                </c:pt>
                <c:pt idx="241">
                  <c:v>3883.2121724767158</c:v>
                </c:pt>
                <c:pt idx="242">
                  <c:v>3879.9185690313984</c:v>
                </c:pt>
                <c:pt idx="243">
                  <c:v>3876.5328639429426</c:v>
                </c:pt>
                <c:pt idx="244">
                  <c:v>3873.0552329428219</c:v>
                </c:pt>
                <c:pt idx="245">
                  <c:v>3869.4858519802265</c:v>
                </c:pt>
                <c:pt idx="246">
                  <c:v>3865.8248972502774</c:v>
                </c:pt>
                <c:pt idx="247">
                  <c:v>3862.0725452217835</c:v>
                </c:pt>
                <c:pt idx="248">
                  <c:v>3858.2289726645395</c:v>
                </c:pt>
                <c:pt idx="249">
                  <c:v>3854.2943566761696</c:v>
                </c:pt>
                <c:pt idx="250">
                  <c:v>3850.2688747085163</c:v>
                </c:pt>
                <c:pt idx="251">
                  <c:v>3846.1527045935732</c:v>
                </c:pt>
                <c:pt idx="252">
                  <c:v>3841.9460245689643</c:v>
                </c:pt>
                <c:pt idx="253">
                  <c:v>3837.649013302972</c:v>
                </c:pt>
                <c:pt idx="254">
                  <c:v>3833.2618499191099</c:v>
                </c:pt>
                <c:pt idx="255">
                  <c:v>3828.7847140202443</c:v>
                </c:pt>
                <c:pt idx="256">
                  <c:v>3824.2177857122642</c:v>
                </c:pt>
                <c:pt idx="257">
                  <c:v>3819.5612456272984</c:v>
                </c:pt>
                <c:pt idx="258">
                  <c:v>3814.8152749464807</c:v>
                </c:pt>
                <c:pt idx="259">
                  <c:v>3809.9800554222652</c:v>
                </c:pt>
                <c:pt idx="260">
                  <c:v>3805.0557694002887</c:v>
                </c:pt>
                <c:pt idx="261">
                  <c:v>3800.04259984078</c:v>
                </c:pt>
                <c:pt idx="262">
                  <c:v>3794.9407303395196</c:v>
                </c:pt>
                <c:pt idx="263">
                  <c:v>3789.7503451483476</c:v>
                </c:pt>
                <c:pt idx="264">
                  <c:v>3784.4716291952163</c:v>
                </c:pt>
                <c:pt idx="265">
                  <c:v>3779.1047681037935</c:v>
                </c:pt>
                <c:pt idx="266">
                  <c:v>3773.6499482126128</c:v>
                </c:pt>
                <c:pt idx="267">
                  <c:v>3768.1073565937691</c:v>
                </c:pt>
                <c:pt idx="268">
                  <c:v>3762.4771810711636</c:v>
                </c:pt>
                <c:pt idx="269">
                  <c:v>3756.7596102382936</c:v>
                </c:pt>
                <c:pt idx="270">
                  <c:v>3750.9548334755896</c:v>
                </c:pt>
                <c:pt idx="271">
                  <c:v>3745.063040967299</c:v>
                </c:pt>
                <c:pt idx="272">
                  <c:v>3739.0844237179158</c:v>
                </c:pt>
                <c:pt idx="273">
                  <c:v>3733.019173568156</c:v>
                </c:pt>
                <c:pt idx="274">
                  <c:v>3726.8674832104798</c:v>
                </c:pt>
                <c:pt idx="275">
                  <c:v>3720.6295462041594</c:v>
                </c:pt>
                <c:pt idx="276">
                  <c:v>3714.3055569898934</c:v>
                </c:pt>
                <c:pt idx="277">
                  <c:v>3707.8957109039675</c:v>
                </c:pt>
                <c:pt idx="278">
                  <c:v>3701.4002041919616</c:v>
                </c:pt>
                <c:pt idx="279">
                  <c:v>3694.8192340220039</c:v>
                </c:pt>
                <c:pt idx="280">
                  <c:v>3688.1529984975723</c:v>
                </c:pt>
                <c:pt idx="281">
                  <c:v>3681.4016966698441</c:v>
                </c:pt>
                <c:pt idx="282">
                  <c:v>3674.5655285495941</c:v>
                </c:pt>
                <c:pt idx="283">
                  <c:v>3667.6446951186413</c:v>
                </c:pt>
                <c:pt idx="284">
                  <c:v>3660.6393983408466</c:v>
                </c:pt>
                <c:pt idx="285">
                  <c:v>3653.5498411726612</c:v>
                </c:pt>
                <c:pt idx="286">
                  <c:v>3646.3762275732283</c:v>
                </c:pt>
                <c:pt idx="287">
                  <c:v>3639.118762514036</c:v>
                </c:pt>
                <c:pt idx="288">
                  <c:v>3631.7776519881272</c:v>
                </c:pt>
                <c:pt idx="289">
                  <c:v>3624.3531030188651</c:v>
                </c:pt>
                <c:pt idx="290">
                  <c:v>3616.8453236682562</c:v>
                </c:pt>
                <c:pt idx="291">
                  <c:v>3609.2545230448345</c:v>
                </c:pt>
                <c:pt idx="292">
                  <c:v>3601.5809113111059</c:v>
                </c:pt>
                <c:pt idx="293">
                  <c:v>3593.8246996905564</c:v>
                </c:pt>
                <c:pt idx="294">
                  <c:v>3585.9861004742284</c:v>
                </c:pt>
                <c:pt idx="295">
                  <c:v>3578.0653270268626</c:v>
                </c:pt>
                <c:pt idx="296">
                  <c:v>3570.0625937926129</c:v>
                </c:pt>
                <c:pt idx="297">
                  <c:v>3561.9781163003336</c:v>
                </c:pt>
                <c:pt idx="298">
                  <c:v>3553.8121111684422</c:v>
                </c:pt>
                <c:pt idx="299">
                  <c:v>3545.5647961093646</c:v>
                </c:pt>
                <c:pt idx="300">
                  <c:v>3537.2363899335592</c:v>
                </c:pt>
                <c:pt idx="301">
                  <c:v>3528.8271125531269</c:v>
                </c:pt>
                <c:pt idx="302">
                  <c:v>3520.3371849850128</c:v>
                </c:pt>
                <c:pt idx="303">
                  <c:v>3511.7668293537972</c:v>
                </c:pt>
                <c:pt idx="304">
                  <c:v>3503.1162688940826</c:v>
                </c:pt>
                <c:pt idx="305">
                  <c:v>3494.3857279524832</c:v>
                </c:pt>
                <c:pt idx="306">
                  <c:v>3485.5754319892148</c:v>
                </c:pt>
                <c:pt idx="307">
                  <c:v>3476.6856075792939</c:v>
                </c:pt>
                <c:pt idx="308">
                  <c:v>3467.7164824133479</c:v>
                </c:pt>
                <c:pt idx="309">
                  <c:v>3458.6682852980421</c:v>
                </c:pt>
                <c:pt idx="310">
                  <c:v>3449.541246156125</c:v>
                </c:pt>
                <c:pt idx="311">
                  <c:v>3440.3355960261001</c:v>
                </c:pt>
                <c:pt idx="312">
                  <c:v>3431.0515670615264</c:v>
                </c:pt>
                <c:pt idx="313">
                  <c:v>3421.6893925299519</c:v>
                </c:pt>
                <c:pt idx="314">
                  <c:v>3412.2493068114873</c:v>
                </c:pt>
                <c:pt idx="315">
                  <c:v>3402.7315453970214</c:v>
                </c:pt>
                <c:pt idx="316">
                  <c:v>3393.1363448860866</c:v>
                </c:pt>
                <c:pt idx="317">
                  <c:v>3383.463942984376</c:v>
                </c:pt>
                <c:pt idx="318">
                  <c:v>3373.7145785009207</c:v>
                </c:pt>
                <c:pt idx="319">
                  <c:v>3363.8884913449297</c:v>
                </c:pt>
                <c:pt idx="320">
                  <c:v>3353.9859225222981</c:v>
                </c:pt>
                <c:pt idx="321">
                  <c:v>3344.0071141317922</c:v>
                </c:pt>
                <c:pt idx="322">
                  <c:v>3333.9523093609105</c:v>
                </c:pt>
                <c:pt idx="323">
                  <c:v>3323.8217524814318</c:v>
                </c:pt>
                <c:pt idx="324">
                  <c:v>3313.6156888446531</c:v>
                </c:pt>
                <c:pt idx="325">
                  <c:v>3303.3343648763234</c:v>
                </c:pt>
                <c:pt idx="326">
                  <c:v>3292.9780280712803</c:v>
                </c:pt>
                <c:pt idx="327">
                  <c:v>3282.5469269877899</c:v>
                </c:pt>
                <c:pt idx="328">
                  <c:v>3272.041311241604</c:v>
                </c:pt>
                <c:pt idx="329">
                  <c:v>3261.4614314997316</c:v>
                </c:pt>
                <c:pt idx="330">
                  <c:v>3250.8075394739376</c:v>
                </c:pt>
                <c:pt idx="331">
                  <c:v>3240.0798879139679</c:v>
                </c:pt>
                <c:pt idx="332">
                  <c:v>3229.2787306005125</c:v>
                </c:pt>
                <c:pt idx="333">
                  <c:v>3218.404322337909</c:v>
                </c:pt>
                <c:pt idx="334">
                  <c:v>3207.4569189465906</c:v>
                </c:pt>
                <c:pt idx="335">
                  <c:v>3196.4367772552901</c:v>
                </c:pt>
                <c:pt idx="336">
                  <c:v>3185.3441550929992</c:v>
                </c:pt>
                <c:pt idx="337">
                  <c:v>3174.179311280694</c:v>
                </c:pt>
                <c:pt idx="338">
                  <c:v>3162.9425056228279</c:v>
                </c:pt>
                <c:pt idx="339">
                  <c:v>3151.633998898601</c:v>
                </c:pt>
                <c:pt idx="340">
                  <c:v>3140.2540528530103</c:v>
                </c:pt>
                <c:pt idx="341">
                  <c:v>3128.8029301876863</c:v>
                </c:pt>
                <c:pt idx="342">
                  <c:v>3117.2808945515226</c:v>
                </c:pt>
                <c:pt idx="343">
                  <c:v>3105.688210531102</c:v>
                </c:pt>
                <c:pt idx="344">
                  <c:v>3094.0251436409271</c:v>
                </c:pt>
                <c:pt idx="345">
                  <c:v>3082.2919603134605</c:v>
                </c:pt>
                <c:pt idx="346">
                  <c:v>3070.4889278889777</c:v>
                </c:pt>
                <c:pt idx="347">
                  <c:v>3058.6163146052409</c:v>
                </c:pt>
                <c:pt idx="348">
                  <c:v>3046.674389586999</c:v>
                </c:pt>
                <c:pt idx="349">
                  <c:v>3034.6634228353178</c:v>
                </c:pt>
                <c:pt idx="350">
                  <c:v>3022.5836852167463</c:v>
                </c:pt>
                <c:pt idx="351">
                  <c:v>3010.4354484523246</c:v>
                </c:pt>
                <c:pt idx="352">
                  <c:v>2998.218985106439</c:v>
                </c:pt>
                <c:pt idx="353">
                  <c:v>2985.9345685755293</c:v>
                </c:pt>
                <c:pt idx="354">
                  <c:v>2973.5824730766517</c:v>
                </c:pt>
                <c:pt idx="355">
                  <c:v>2961.1629736359068</c:v>
                </c:pt>
                <c:pt idx="356">
                  <c:v>2948.6763460767324</c:v>
                </c:pt>
                <c:pt idx="357">
                  <c:v>2936.1228670080709</c:v>
                </c:pt>
                <c:pt idx="358">
                  <c:v>2923.5028138124112</c:v>
                </c:pt>
                <c:pt idx="359">
                  <c:v>2910.8164646337159</c:v>
                </c:pt>
                <c:pt idx="360">
                  <c:v>2898.0640983652343</c:v>
                </c:pt>
                <c:pt idx="361">
                  <c:v>2885.2459946372064</c:v>
                </c:pt>
                <c:pt idx="362">
                  <c:v>2872.3624338044651</c:v>
                </c:pt>
                <c:pt idx="363">
                  <c:v>2859.4136969339388</c:v>
                </c:pt>
                <c:pt idx="364">
                  <c:v>2846.4000657920583</c:v>
                </c:pt>
                <c:pt idx="365">
                  <c:v>2833.3218228320775</c:v>
                </c:pt>
                <c:pt idx="366">
                  <c:v>2820.1792511813051</c:v>
                </c:pt>
                <c:pt idx="367">
                  <c:v>2806.9726346282582</c:v>
                </c:pt>
                <c:pt idx="368">
                  <c:v>2793.7022576097374</c:v>
                </c:pt>
                <c:pt idx="369">
                  <c:v>2780.3684051978316</c:v>
                </c:pt>
                <c:pt idx="370">
                  <c:v>2766.9713630868523</c:v>
                </c:pt>
                <c:pt idx="371">
                  <c:v>2753.511417580205</c:v>
                </c:pt>
                <c:pt idx="372">
                  <c:v>2739.9888555772027</c:v>
                </c:pt>
                <c:pt idx="373">
                  <c:v>2726.4039645598186</c:v>
                </c:pt>
                <c:pt idx="374">
                  <c:v>2712.7570325793918</c:v>
                </c:pt>
                <c:pt idx="375">
                  <c:v>2699.048348243281</c:v>
                </c:pt>
                <c:pt idx="376">
                  <c:v>2685.2782007014762</c:v>
                </c:pt>
                <c:pt idx="377">
                  <c:v>2671.4468776641861</c:v>
                </c:pt>
                <c:pt idx="378">
                  <c:v>2657.554651314988</c:v>
                </c:pt>
                <c:pt idx="379">
                  <c:v>2643.6017681035892</c:v>
                </c:pt>
                <c:pt idx="380">
                  <c:v>2629.5884627145419</c:v>
                </c:pt>
                <c:pt idx="381">
                  <c:v>2615.5149701553182</c:v>
                </c:pt>
                <c:pt idx="382">
                  <c:v>2601.3815257818555</c:v>
                </c:pt>
                <c:pt idx="383">
                  <c:v>2587.1883653030895</c:v>
                </c:pt>
                <c:pt idx="384">
                  <c:v>2572.9357247854127</c:v>
                </c:pt>
                <c:pt idx="385">
                  <c:v>2558.6238406570574</c:v>
                </c:pt>
                <c:pt idx="386">
                  <c:v>2544.2529497123924</c:v>
                </c:pt>
                <c:pt idx="387">
                  <c:v>2529.823289116131</c:v>
                </c:pt>
                <c:pt idx="388">
                  <c:v>2515.3350964074452</c:v>
                </c:pt>
                <c:pt idx="389">
                  <c:v>2500.7886095039748</c:v>
                </c:pt>
                <c:pt idx="390">
                  <c:v>2486.1840667057327</c:v>
                </c:pt>
                <c:pt idx="391">
                  <c:v>2471.5217066988957</c:v>
                </c:pt>
                <c:pt idx="392">
                  <c:v>2456.8017685594778</c:v>
                </c:pt>
                <c:pt idx="393">
                  <c:v>2442.0244917568793</c:v>
                </c:pt>
                <c:pt idx="394">
                  <c:v>2427.1901161573087</c:v>
                </c:pt>
                <c:pt idx="395">
                  <c:v>2412.298882027068</c:v>
                </c:pt>
                <c:pt idx="396">
                  <c:v>2397.3510300357011</c:v>
                </c:pt>
                <c:pt idx="397">
                  <c:v>2382.3468012589988</c:v>
                </c:pt>
                <c:pt idx="398">
                  <c:v>2367.2864371818523</c:v>
                </c:pt>
                <c:pt idx="399">
                  <c:v>2352.1701797009559</c:v>
                </c:pt>
                <c:pt idx="400">
                  <c:v>2336.9982711273519</c:v>
                </c:pt>
                <c:pt idx="401">
                  <c:v>2321.7709541888116</c:v>
                </c:pt>
                <c:pt idx="402">
                  <c:v>2306.4884720320497</c:v>
                </c:pt>
                <c:pt idx="403">
                  <c:v>2291.1510682247708</c:v>
                </c:pt>
                <c:pt idx="404">
                  <c:v>2275.7589867575384</c:v>
                </c:pt>
                <c:pt idx="405">
                  <c:v>2260.3124720454657</c:v>
                </c:pt>
                <c:pt idx="406">
                  <c:v>2244.811768929726</c:v>
                </c:pt>
                <c:pt idx="407">
                  <c:v>2229.257122678875</c:v>
                </c:pt>
                <c:pt idx="408">
                  <c:v>2213.6487789899852</c:v>
                </c:pt>
                <c:pt idx="409">
                  <c:v>2197.9869839895873</c:v>
                </c:pt>
                <c:pt idx="410">
                  <c:v>2182.271984234415</c:v>
                </c:pt>
                <c:pt idx="411">
                  <c:v>2166.5040267119525</c:v>
                </c:pt>
                <c:pt idx="412">
                  <c:v>2150.6833588407794</c:v>
                </c:pt>
                <c:pt idx="413">
                  <c:v>2134.810228470712</c:v>
                </c:pt>
                <c:pt idx="414">
                  <c:v>2118.8848838827357</c:v>
                </c:pt>
                <c:pt idx="415">
                  <c:v>2102.9075737887306</c:v>
                </c:pt>
                <c:pt idx="416">
                  <c:v>2086.8785473309831</c:v>
                </c:pt>
                <c:pt idx="417">
                  <c:v>2070.7980540814851</c:v>
                </c:pt>
                <c:pt idx="418">
                  <c:v>2054.666344041018</c:v>
                </c:pt>
                <c:pt idx="419">
                  <c:v>2038.4836676380157</c:v>
                </c:pt>
                <c:pt idx="420">
                  <c:v>2022.250275727213</c:v>
                </c:pt>
                <c:pt idx="421">
                  <c:v>2005.9664195880696</c:v>
                </c:pt>
                <c:pt idx="422">
                  <c:v>1989.632350922973</c:v>
                </c:pt>
                <c:pt idx="423">
                  <c:v>1973.2483218552186</c:v>
                </c:pt>
                <c:pt idx="424">
                  <c:v>1956.8145849267639</c:v>
                </c:pt>
                <c:pt idx="425">
                  <c:v>1940.3313930957584</c:v>
                </c:pt>
                <c:pt idx="426">
                  <c:v>1923.7989997338464</c:v>
                </c:pt>
                <c:pt idx="427">
                  <c:v>1907.2176586232438</c:v>
                </c:pt>
                <c:pt idx="428">
                  <c:v>1890.5876239535867</c:v>
                </c:pt>
                <c:pt idx="429">
                  <c:v>1873.9091503185525</c:v>
                </c:pt>
                <c:pt idx="430">
                  <c:v>1857.1824927122532</c:v>
                </c:pt>
                <c:pt idx="431">
                  <c:v>1840.4079065254011</c:v>
                </c:pt>
                <c:pt idx="432">
                  <c:v>1823.5856475412463</c:v>
                </c:pt>
                <c:pt idx="433">
                  <c:v>1806.7159719312865</c:v>
                </c:pt>
                <c:pt idx="434">
                  <c:v>1789.7991362507498</c:v>
                </c:pt>
                <c:pt idx="435">
                  <c:v>1772.8353974338511</c:v>
                </c:pt>
                <c:pt idx="436">
                  <c:v>1755.8250127888227</c:v>
                </c:pt>
                <c:pt idx="437">
                  <c:v>1738.7682399927191</c:v>
                </c:pt>
                <c:pt idx="438">
                  <c:v>1721.6653370859981</c:v>
                </c:pt>
                <c:pt idx="439">
                  <c:v>1704.5165624668791</c:v>
                </c:pt>
                <c:pt idx="440">
                  <c:v>1687.3221748854794</c:v>
                </c:pt>
                <c:pt idx="441">
                  <c:v>1670.0824334377298</c:v>
                </c:pt>
                <c:pt idx="442">
                  <c:v>1652.7975975590721</c:v>
                </c:pt>
                <c:pt idx="443">
                  <c:v>1635.4679270179383</c:v>
                </c:pt>
                <c:pt idx="444">
                  <c:v>1618.0936819090161</c:v>
                </c:pt>
                <c:pt idx="445">
                  <c:v>1600.6751226462984</c:v>
                </c:pt>
                <c:pt idx="446">
                  <c:v>1583.2125099559235</c:v>
                </c:pt>
                <c:pt idx="447">
                  <c:v>1565.7061048688047</c:v>
                </c:pt>
                <c:pt idx="448">
                  <c:v>1548.1561687130538</c:v>
                </c:pt>
                <c:pt idx="449">
                  <c:v>1530.5629631061988</c:v>
                </c:pt>
                <c:pt idx="450">
                  <c:v>1512.9267499472005</c:v>
                </c:pt>
                <c:pt idx="451">
                  <c:v>1495.247791408269</c:v>
                </c:pt>
                <c:pt idx="452">
                  <c:v>1477.5263499264838</c:v>
                </c:pt>
                <c:pt idx="453">
                  <c:v>1459.7626881952201</c:v>
                </c:pt>
                <c:pt idx="454">
                  <c:v>1441.9570691553836</c:v>
                </c:pt>
                <c:pt idx="455">
                  <c:v>1424.1097559864586</c:v>
                </c:pt>
                <c:pt idx="456">
                  <c:v>1406.2210120973702</c:v>
                </c:pt>
                <c:pt idx="457">
                  <c:v>1388.2911011171666</c:v>
                </c:pt>
                <c:pt idx="458">
                  <c:v>1370.3202868855217</c:v>
                </c:pt>
                <c:pt idx="459">
                  <c:v>1352.3088334430649</c:v>
                </c:pt>
                <c:pt idx="460">
                  <c:v>1334.2570050215393</c:v>
                </c:pt>
                <c:pt idx="461">
                  <c:v>1316.1650660337925</c:v>
                </c:pt>
                <c:pt idx="462">
                  <c:v>1298.0332810636044</c:v>
                </c:pt>
                <c:pt idx="463">
                  <c:v>1279.8619148553548</c:v>
                </c:pt>
                <c:pt idx="464">
                  <c:v>1261.6512323035365</c:v>
                </c:pt>
                <c:pt idx="465">
                  <c:v>1243.4014984421144</c:v>
                </c:pt>
                <c:pt idx="466">
                  <c:v>1225.1129784337397</c:v>
                </c:pt>
                <c:pt idx="467">
                  <c:v>1206.7859375588187</c:v>
                </c:pt>
                <c:pt idx="468">
                  <c:v>1188.4206412044427</c:v>
                </c:pt>
                <c:pt idx="469">
                  <c:v>1170.0173548531841</c:v>
                </c:pt>
                <c:pt idx="470">
                  <c:v>1151.5763440717594</c:v>
                </c:pt>
                <c:pt idx="471">
                  <c:v>1133.0978744995684</c:v>
                </c:pt>
                <c:pt idx="472">
                  <c:v>1114.5822118371107</c:v>
                </c:pt>
                <c:pt idx="473">
                  <c:v>1096.0296218342837</c:v>
                </c:pt>
                <c:pt idx="474">
                  <c:v>1077.4403702785701</c:v>
                </c:pt>
                <c:pt idx="475">
                  <c:v>1058.8147229831152</c:v>
                </c:pt>
                <c:pt idx="476">
                  <c:v>1040.1529457747024</c:v>
                </c:pt>
                <c:pt idx="477">
                  <c:v>1021.4553044816284</c:v>
                </c:pt>
                <c:pt idx="478">
                  <c:v>1002.7220649214854</c:v>
                </c:pt>
                <c:pt idx="479">
                  <c:v>983.95349288885336</c:v>
                </c:pt>
                <c:pt idx="480">
                  <c:v>965.149854142908</c:v>
                </c:pt>
                <c:pt idx="481">
                  <c:v>946.31141439494888</c:v>
                </c:pt>
                <c:pt idx="482">
                  <c:v>927.43843929585296</c:v>
                </c:pt>
                <c:pt idx="483">
                  <c:v>908.53119442345735</c:v>
                </c:pt>
                <c:pt idx="484">
                  <c:v>889.58994526987783</c:v>
                </c:pt>
                <c:pt idx="485">
                  <c:v>870.614957228766</c:v>
                </c:pt>
                <c:pt idx="486">
                  <c:v>851.60649558251214</c:v>
                </c:pt>
                <c:pt idx="487">
                  <c:v>832.56482548939641</c:v>
                </c:pt>
                <c:pt idx="488">
                  <c:v>813.49021197069544</c:v>
                </c:pt>
                <c:pt idx="489">
                  <c:v>794.38291989774746</c:v>
                </c:pt>
                <c:pt idx="490">
                  <c:v>775.24321397898188</c:v>
                </c:pt>
                <c:pt idx="491">
                  <c:v>756.07135874691812</c:v>
                </c:pt>
                <c:pt idx="492">
                  <c:v>736.8676185451377</c:v>
                </c:pt>
                <c:pt idx="493">
                  <c:v>717.63225751523589</c:v>
                </c:pt>
                <c:pt idx="494">
                  <c:v>698.36553958375669</c:v>
                </c:pt>
                <c:pt idx="495">
                  <c:v>679.06772844911609</c:v>
                </c:pt>
                <c:pt idx="496">
                  <c:v>659.73908756851893</c:v>
                </c:pt>
                <c:pt idx="497">
                  <c:v>640.37988014487348</c:v>
                </c:pt>
                <c:pt idx="498">
                  <c:v>620.99036911370911</c:v>
                </c:pt>
                <c:pt idx="499">
                  <c:v>601.57081713010155</c:v>
                </c:pt>
                <c:pt idx="500">
                  <c:v>582.12148655561009</c:v>
                </c:pt>
                <c:pt idx="501">
                  <c:v>562.64263944523202</c:v>
                </c:pt>
                <c:pt idx="502">
                  <c:v>543.13453753437796</c:v>
                </c:pt>
                <c:pt idx="503">
                  <c:v>523.59744222587403</c:v>
                </c:pt>
                <c:pt idx="504">
                  <c:v>504.0316145769944</c:v>
                </c:pt>
                <c:pt idx="505">
                  <c:v>484.43731528652847</c:v>
                </c:pt>
                <c:pt idx="506">
                  <c:v>464.81480468188818</c:v>
                </c:pt>
                <c:pt idx="507">
                  <c:v>445.16434270625882</c:v>
                </c:pt>
                <c:pt idx="508">
                  <c:v>425.48618890579854</c:v>
                </c:pt>
                <c:pt idx="509">
                  <c:v>405.78060241688979</c:v>
                </c:pt>
                <c:pt idx="510">
                  <c:v>386.04784195344808</c:v>
                </c:pt>
                <c:pt idx="511">
                  <c:v>366.28816579429127</c:v>
                </c:pt>
                <c:pt idx="512">
                  <c:v>346.50183177057403</c:v>
                </c:pt>
                <c:pt idx="513">
                  <c:v>326.68909725329132</c:v>
                </c:pt>
                <c:pt idx="514">
                  <c:v>306.85021914085479</c:v>
                </c:pt>
                <c:pt idx="515">
                  <c:v>286.98545384674622</c:v>
                </c:pt>
                <c:pt idx="516">
                  <c:v>267.09505728725151</c:v>
                </c:pt>
                <c:pt idx="517">
                  <c:v>247.1792848692794</c:v>
                </c:pt>
                <c:pt idx="518">
                  <c:v>227.2383914782682</c:v>
                </c:pt>
                <c:pt idx="519">
                  <c:v>207.27263146618435</c:v>
                </c:pt>
                <c:pt idx="520">
                  <c:v>187.2822586396164</c:v>
                </c:pt>
                <c:pt idx="521">
                  <c:v>167.26752624796765</c:v>
                </c:pt>
                <c:pt idx="522">
                  <c:v>147.2286869717511</c:v>
                </c:pt>
                <c:pt idx="523">
                  <c:v>127.16599291098989</c:v>
                </c:pt>
                <c:pt idx="524">
                  <c:v>107.0796955737263</c:v>
                </c:pt>
                <c:pt idx="525">
                  <c:v>86.970045864642827</c:v>
                </c:pt>
                <c:pt idx="526">
                  <c:v>66.837294073798034</c:v>
                </c:pt>
                <c:pt idx="527">
                  <c:v>46.681689865480344</c:v>
                </c:pt>
                <c:pt idx="528">
                  <c:v>26.503482267182626</c:v>
                </c:pt>
                <c:pt idx="529">
                  <c:v>6.3029196587004037</c:v>
                </c:pt>
                <c:pt idx="530">
                  <c:v>-13.919750238643623</c:v>
                </c:pt>
                <c:pt idx="531">
                  <c:v>-34.16428037264609</c:v>
                </c:pt>
                <c:pt idx="532">
                  <c:v>-54.430424370737938</c:v>
                </c:pt>
                <c:pt idx="533">
                  <c:v>-74.717936550365408</c:v>
                </c:pt>
                <c:pt idx="534">
                  <c:v>-95.026571929234663</c:v>
                </c:pt>
                <c:pt idx="535">
                  <c:v>-115.35608623541775</c:v>
                </c:pt>
                <c:pt idx="536">
                  <c:v>-135.70623591731771</c:v>
                </c:pt>
                <c:pt idx="537">
                  <c:v>-156.07677815349069</c:v>
                </c:pt>
                <c:pt idx="538">
                  <c:v>-176.46747086232304</c:v>
                </c:pt>
                <c:pt idx="539">
                  <c:v>-196.87807271156149</c:v>
                </c:pt>
                <c:pt idx="540">
                  <c:v>-217.30834312769454</c:v>
                </c:pt>
                <c:pt idx="541">
                  <c:v>-237.75804230518321</c:v>
                </c:pt>
                <c:pt idx="542">
                  <c:v>-258.22693121553959</c:v>
                </c:pt>
                <c:pt idx="543">
                  <c:v>-278.71477161625165</c:v>
                </c:pt>
                <c:pt idx="544">
                  <c:v>-299.22132605955255</c:v>
                </c:pt>
                <c:pt idx="545">
                  <c:v>-319.74635790103332</c:v>
                </c:pt>
                <c:pt idx="546">
                  <c:v>-340.28963130809734</c:v>
                </c:pt>
                <c:pt idx="547">
                  <c:v>-360.85091126825569</c:v>
                </c:pt>
                <c:pt idx="548">
                  <c:v>-381.42996359726186</c:v>
                </c:pt>
                <c:pt idx="549">
                  <c:v>-402.02655494708489</c:v>
                </c:pt>
                <c:pt idx="550">
                  <c:v>-422.64045281372012</c:v>
                </c:pt>
                <c:pt idx="551">
                  <c:v>-443.27142554483635</c:v>
                </c:pt>
                <c:pt idx="552">
                  <c:v>-463.91924234725866</c:v>
                </c:pt>
                <c:pt idx="553">
                  <c:v>-484.58367329428643</c:v>
                </c:pt>
                <c:pt idx="554">
                  <c:v>-505.26448933284559</c:v>
                </c:pt>
                <c:pt idx="555">
                  <c:v>-525.9614622904744</c:v>
                </c:pt>
                <c:pt idx="556">
                  <c:v>-546.67436488214275</c:v>
                </c:pt>
                <c:pt idx="557">
                  <c:v>-567.40297071690429</c:v>
                </c:pt>
                <c:pt idx="558">
                  <c:v>-588.14705430438062</c:v>
                </c:pt>
                <c:pt idx="559">
                  <c:v>-608.90639106107812</c:v>
                </c:pt>
                <c:pt idx="560">
                  <c:v>-629.68075731653664</c:v>
                </c:pt>
                <c:pt idx="561">
                  <c:v>-650.46993031931004</c:v>
                </c:pt>
                <c:pt idx="562">
                  <c:v>-671.27368824277835</c:v>
                </c:pt>
                <c:pt idx="563">
                  <c:v>-692.09181019079222</c:v>
                </c:pt>
                <c:pt idx="564">
                  <c:v>-712.92407620314907</c:v>
                </c:pt>
                <c:pt idx="565">
                  <c:v>-733.77026726090128</c:v>
                </c:pt>
                <c:pt idx="566">
                  <c:v>-754.63016529149684</c:v>
                </c:pt>
                <c:pt idx="567">
                  <c:v>-775.50355317375261</c:v>
                </c:pt>
                <c:pt idx="568">
                  <c:v>-796.39021474266053</c:v>
                </c:pt>
                <c:pt idx="569">
                  <c:v>-817.28993479402754</c:v>
                </c:pt>
                <c:pt idx="570">
                  <c:v>-838.20249908894891</c:v>
                </c:pt>
                <c:pt idx="571">
                  <c:v>-859.1276943581164</c:v>
                </c:pt>
                <c:pt idx="572">
                  <c:v>-880.06530830596148</c:v>
                </c:pt>
                <c:pt idx="573">
                  <c:v>-901.01512961463425</c:v>
                </c:pt>
                <c:pt idx="574">
                  <c:v>-921.97694794781864</c:v>
                </c:pt>
                <c:pt idx="575">
                  <c:v>-942.95055395438555</c:v>
                </c:pt>
                <c:pt idx="576">
                  <c:v>-963.93573927188311</c:v>
                </c:pt>
                <c:pt idx="577">
                  <c:v>-984.93229652986656</c:v>
                </c:pt>
                <c:pt idx="578">
                  <c:v>-1005.9400193530682</c:v>
                </c:pt>
                <c:pt idx="579">
                  <c:v>-1026.9587023644078</c:v>
                </c:pt>
                <c:pt idx="580">
                  <c:v>-1047.9881411878453</c:v>
                </c:pt>
                <c:pt idx="581">
                  <c:v>-1069.0281324510761</c:v>
                </c:pt>
                <c:pt idx="582">
                  <c:v>-1090.0784737880717</c:v>
                </c:pt>
                <c:pt idx="583">
                  <c:v>-1111.1389638414644</c:v>
                </c:pt>
                <c:pt idx="584">
                  <c:v>-1132.2094022647786</c:v>
                </c:pt>
                <c:pt idx="585">
                  <c:v>-1153.2895897245121</c:v>
                </c:pt>
                <c:pt idx="586">
                  <c:v>-1174.3793279020629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D1D-45E1-9D30-7AB13EE53E28}"/>
            </c:ext>
          </c:extLst>
        </c:ser>
        <c:ser>
          <c:idx val="2"/>
          <c:order val="2"/>
          <c:tx>
            <c:strRef>
              <c:f>'booster test at angle'!$AD$6</c:f>
              <c:strCache>
                <c:ptCount val="1"/>
                <c:pt idx="0">
                  <c:v>  Separation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'booster test at angle'!$AE$6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Ref>
              <c:f>'booster test at angle'!$AF$6</c:f>
              <c:numCache>
                <c:formatCode>General</c:formatCode>
                <c:ptCount val="1"/>
                <c:pt idx="0">
                  <c:v>1177.0801191484736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B83-49EF-ACCE-7D8827B9F94E}"/>
            </c:ext>
          </c:extLst>
        </c:ser>
        <c:ser>
          <c:idx val="3"/>
          <c:order val="3"/>
          <c:tx>
            <c:strRef>
              <c:f>'booster test at angle'!$AD$8</c:f>
              <c:strCache>
                <c:ptCount val="1"/>
                <c:pt idx="0">
                  <c:v>  Drogue parachute ejection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'booster test at angle'!$AE$8</c:f>
              <c:numCache>
                <c:formatCode>General</c:formatCode>
                <c:ptCount val="1"/>
                <c:pt idx="0">
                  <c:v>30</c:v>
                </c:pt>
              </c:numCache>
            </c:numRef>
          </c:xVal>
          <c:yVal>
            <c:numRef>
              <c:f>'booster test at angle'!$AF$8</c:f>
              <c:numCache>
                <c:formatCode>General</c:formatCode>
                <c:ptCount val="1"/>
                <c:pt idx="0">
                  <c:v>3850.2688747085163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B83-49EF-ACCE-7D8827B9F94E}"/>
            </c:ext>
          </c:extLst>
        </c:ser>
        <c:ser>
          <c:idx val="4"/>
          <c:order val="4"/>
          <c:tx>
            <c:strRef>
              <c:f>'booster test at angle'!$AD$10</c:f>
              <c:strCache>
                <c:ptCount val="1"/>
                <c:pt idx="0">
                  <c:v>  Main parachute unfold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'booster test at angle'!$AE$10</c:f>
              <c:numCache>
                <c:formatCode>General</c:formatCode>
                <c:ptCount val="1"/>
                <c:pt idx="0">
                  <c:v>61</c:v>
                </c:pt>
              </c:numCache>
            </c:numRef>
          </c:xVal>
          <c:yVal>
            <c:numRef>
              <c:f>'booster test at angle'!$AF$10</c:f>
              <c:numCache>
                <c:formatCode>General</c:formatCode>
                <c:ptCount val="1"/>
                <c:pt idx="0">
                  <c:v>-629.68075731653664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B83-49EF-ACCE-7D8827B9F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2626992"/>
        <c:axId val="932634064"/>
      </c:scatterChart>
      <c:valAx>
        <c:axId val="932626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'booster test at angle'!$D$19</c:f>
              <c:strCache>
                <c:ptCount val="1"/>
                <c:pt idx="0">
                  <c:v>time [s]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932634064"/>
        <c:crosses val="autoZero"/>
        <c:crossBetween val="midCat"/>
      </c:valAx>
      <c:valAx>
        <c:axId val="93263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'booster test at angle'!$P$19</c:f>
              <c:strCache>
                <c:ptCount val="1"/>
                <c:pt idx="0">
                  <c:v>altitude [m]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9326269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Acceleration</a:t>
            </a:r>
            <a:r>
              <a:rPr lang="en-US"/>
              <a:t> </a:t>
            </a:r>
            <a:r>
              <a:rPr lang="pl-PL"/>
              <a:t>with</a:t>
            </a:r>
            <a:r>
              <a:rPr lang="pl-PL" baseline="0"/>
              <a:t> PRD-240 booster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'booster test at angle'!$O$19</c:f>
              <c:strCache>
                <c:ptCount val="1"/>
                <c:pt idx="0">
                  <c:v>G [-]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'booster test at angle'!$D$20:$D$92</c:f>
              <c:numCache>
                <c:formatCode>General</c:formatCode>
                <c:ptCount val="73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0.2</c:v>
                </c:pt>
                <c:pt idx="12">
                  <c:v>0.3</c:v>
                </c:pt>
                <c:pt idx="13">
                  <c:v>0.4</c:v>
                </c:pt>
                <c:pt idx="14">
                  <c:v>0.5</c:v>
                </c:pt>
                <c:pt idx="15">
                  <c:v>0.6</c:v>
                </c:pt>
                <c:pt idx="16">
                  <c:v>0.7</c:v>
                </c:pt>
                <c:pt idx="17">
                  <c:v>0.8</c:v>
                </c:pt>
                <c:pt idx="18">
                  <c:v>0.9</c:v>
                </c:pt>
                <c:pt idx="19">
                  <c:v>1</c:v>
                </c:pt>
                <c:pt idx="20">
                  <c:v>1.1000000000000001</c:v>
                </c:pt>
                <c:pt idx="21">
                  <c:v>1.2</c:v>
                </c:pt>
                <c:pt idx="22">
                  <c:v>1.3</c:v>
                </c:pt>
                <c:pt idx="23">
                  <c:v>1.4</c:v>
                </c:pt>
                <c:pt idx="24">
                  <c:v>1.5</c:v>
                </c:pt>
                <c:pt idx="25">
                  <c:v>1.6</c:v>
                </c:pt>
                <c:pt idx="26">
                  <c:v>1.7</c:v>
                </c:pt>
                <c:pt idx="27">
                  <c:v>1.8</c:v>
                </c:pt>
                <c:pt idx="28">
                  <c:v>1.9</c:v>
                </c:pt>
                <c:pt idx="29">
                  <c:v>2</c:v>
                </c:pt>
                <c:pt idx="30">
                  <c:v>2.1</c:v>
                </c:pt>
                <c:pt idx="31">
                  <c:v>2.2000000000000002</c:v>
                </c:pt>
                <c:pt idx="32">
                  <c:v>2.2999999999999998</c:v>
                </c:pt>
                <c:pt idx="33">
                  <c:v>2.4</c:v>
                </c:pt>
                <c:pt idx="34">
                  <c:v>2.5</c:v>
                </c:pt>
                <c:pt idx="35">
                  <c:v>2.6</c:v>
                </c:pt>
                <c:pt idx="36">
                  <c:v>2.7</c:v>
                </c:pt>
                <c:pt idx="37">
                  <c:v>2.8</c:v>
                </c:pt>
                <c:pt idx="38">
                  <c:v>2.9</c:v>
                </c:pt>
                <c:pt idx="39">
                  <c:v>3</c:v>
                </c:pt>
                <c:pt idx="40">
                  <c:v>3.1</c:v>
                </c:pt>
                <c:pt idx="41">
                  <c:v>3.2</c:v>
                </c:pt>
                <c:pt idx="42">
                  <c:v>3.3</c:v>
                </c:pt>
                <c:pt idx="43">
                  <c:v>3.4</c:v>
                </c:pt>
                <c:pt idx="44">
                  <c:v>3.5</c:v>
                </c:pt>
                <c:pt idx="45">
                  <c:v>3.6</c:v>
                </c:pt>
                <c:pt idx="46">
                  <c:v>3.7</c:v>
                </c:pt>
                <c:pt idx="47">
                  <c:v>3.8</c:v>
                </c:pt>
                <c:pt idx="48">
                  <c:v>3.9</c:v>
                </c:pt>
                <c:pt idx="49">
                  <c:v>4</c:v>
                </c:pt>
                <c:pt idx="50">
                  <c:v>4.0999999999999996</c:v>
                </c:pt>
                <c:pt idx="51">
                  <c:v>4.2</c:v>
                </c:pt>
                <c:pt idx="52">
                  <c:v>4.3</c:v>
                </c:pt>
                <c:pt idx="53">
                  <c:v>4.4000000000000004</c:v>
                </c:pt>
                <c:pt idx="54">
                  <c:v>4.5</c:v>
                </c:pt>
                <c:pt idx="55">
                  <c:v>4.5999999999999996</c:v>
                </c:pt>
                <c:pt idx="56">
                  <c:v>4.7</c:v>
                </c:pt>
                <c:pt idx="57">
                  <c:v>4.8</c:v>
                </c:pt>
                <c:pt idx="58">
                  <c:v>4.9000000000000004</c:v>
                </c:pt>
                <c:pt idx="59">
                  <c:v>5</c:v>
                </c:pt>
                <c:pt idx="60">
                  <c:v>5.0999999999999996</c:v>
                </c:pt>
                <c:pt idx="61">
                  <c:v>5.2</c:v>
                </c:pt>
                <c:pt idx="62">
                  <c:v>5.3</c:v>
                </c:pt>
                <c:pt idx="63">
                  <c:v>5.4</c:v>
                </c:pt>
                <c:pt idx="64">
                  <c:v>5.5</c:v>
                </c:pt>
                <c:pt idx="65">
                  <c:v>5.6</c:v>
                </c:pt>
                <c:pt idx="66">
                  <c:v>5.7</c:v>
                </c:pt>
                <c:pt idx="67">
                  <c:v>5.8</c:v>
                </c:pt>
                <c:pt idx="68">
                  <c:v>5.9</c:v>
                </c:pt>
                <c:pt idx="69">
                  <c:v>6</c:v>
                </c:pt>
                <c:pt idx="70">
                  <c:v>6.1</c:v>
                </c:pt>
                <c:pt idx="71">
                  <c:v>6.2</c:v>
                </c:pt>
                <c:pt idx="72">
                  <c:v>6.3</c:v>
                </c:pt>
              </c:numCache>
            </c:numRef>
          </c:xVal>
          <c:yVal>
            <c:numRef>
              <c:f>'booster test at angle'!$O$20:$O$92</c:f>
              <c:numCache>
                <c:formatCode>General</c:formatCode>
                <c:ptCount val="73"/>
                <c:pt idx="0">
                  <c:v>0</c:v>
                </c:pt>
                <c:pt idx="1">
                  <c:v>8.6564357351480208</c:v>
                </c:pt>
                <c:pt idx="2">
                  <c:v>13.985833725987256</c:v>
                </c:pt>
                <c:pt idx="3">
                  <c:v>16.286084750806378</c:v>
                </c:pt>
                <c:pt idx="4">
                  <c:v>17.371846537441996</c:v>
                </c:pt>
                <c:pt idx="5">
                  <c:v>17.752088444531957</c:v>
                </c:pt>
                <c:pt idx="6">
                  <c:v>17.560568437697686</c:v>
                </c:pt>
                <c:pt idx="7">
                  <c:v>17.025847096524988</c:v>
                </c:pt>
                <c:pt idx="8">
                  <c:v>16.733507757008741</c:v>
                </c:pt>
                <c:pt idx="9">
                  <c:v>16.451303726708026</c:v>
                </c:pt>
                <c:pt idx="10">
                  <c:v>16.106094627836736</c:v>
                </c:pt>
                <c:pt idx="11">
                  <c:v>14.762097579571025</c:v>
                </c:pt>
                <c:pt idx="12">
                  <c:v>14.139049046150923</c:v>
                </c:pt>
                <c:pt idx="13">
                  <c:v>13.858343436018131</c:v>
                </c:pt>
                <c:pt idx="14">
                  <c:v>13.760842065165821</c:v>
                </c:pt>
                <c:pt idx="15">
                  <c:v>13.582700282664952</c:v>
                </c:pt>
                <c:pt idx="16">
                  <c:v>13.458796161595673</c:v>
                </c:pt>
                <c:pt idx="17">
                  <c:v>13.37302341392291</c:v>
                </c:pt>
                <c:pt idx="18">
                  <c:v>13.291512851422203</c:v>
                </c:pt>
                <c:pt idx="19">
                  <c:v>13.186212099803194</c:v>
                </c:pt>
                <c:pt idx="20">
                  <c:v>13.093289915819904</c:v>
                </c:pt>
                <c:pt idx="21">
                  <c:v>13.015979265127042</c:v>
                </c:pt>
                <c:pt idx="22">
                  <c:v>12.964468934033967</c:v>
                </c:pt>
                <c:pt idx="23">
                  <c:v>12.952216137684307</c:v>
                </c:pt>
                <c:pt idx="24">
                  <c:v>12.972028362052125</c:v>
                </c:pt>
                <c:pt idx="25">
                  <c:v>13.010961088300814</c:v>
                </c:pt>
                <c:pt idx="26">
                  <c:v>13.065157129554832</c:v>
                </c:pt>
                <c:pt idx="27">
                  <c:v>13.130600327265626</c:v>
                </c:pt>
                <c:pt idx="28">
                  <c:v>13.199976555511585</c:v>
                </c:pt>
                <c:pt idx="29">
                  <c:v>13.268834506593137</c:v>
                </c:pt>
                <c:pt idx="30">
                  <c:v>13.336689123108544</c:v>
                </c:pt>
                <c:pt idx="31">
                  <c:v>13.399800503360366</c:v>
                </c:pt>
                <c:pt idx="32">
                  <c:v>13.454254409105621</c:v>
                </c:pt>
                <c:pt idx="33">
                  <c:v>13.496026655840659</c:v>
                </c:pt>
                <c:pt idx="34">
                  <c:v>13.506696614666994</c:v>
                </c:pt>
                <c:pt idx="35">
                  <c:v>13.510115069177735</c:v>
                </c:pt>
                <c:pt idx="36">
                  <c:v>13.525291809970078</c:v>
                </c:pt>
                <c:pt idx="37">
                  <c:v>13.567914091397476</c:v>
                </c:pt>
                <c:pt idx="38">
                  <c:v>13.627298958462692</c:v>
                </c:pt>
                <c:pt idx="39">
                  <c:v>13.703465087338365</c:v>
                </c:pt>
                <c:pt idx="40">
                  <c:v>13.813429541979197</c:v>
                </c:pt>
                <c:pt idx="41">
                  <c:v>13.971277265461744</c:v>
                </c:pt>
                <c:pt idx="42">
                  <c:v>14.190098616511376</c:v>
                </c:pt>
                <c:pt idx="43">
                  <c:v>14.498098736964067</c:v>
                </c:pt>
                <c:pt idx="44">
                  <c:v>14.794307538159392</c:v>
                </c:pt>
                <c:pt idx="45">
                  <c:v>14.581649101466436</c:v>
                </c:pt>
                <c:pt idx="46">
                  <c:v>13.031335928019876</c:v>
                </c:pt>
                <c:pt idx="47">
                  <c:v>10.590040844659429</c:v>
                </c:pt>
                <c:pt idx="48">
                  <c:v>6.8504539318078619</c:v>
                </c:pt>
                <c:pt idx="49">
                  <c:v>4.0950532647641511</c:v>
                </c:pt>
                <c:pt idx="50">
                  <c:v>2.3915758224257138</c:v>
                </c:pt>
                <c:pt idx="51">
                  <c:v>0.91386683455995432</c:v>
                </c:pt>
                <c:pt idx="52">
                  <c:v>-0.37355615877331355</c:v>
                </c:pt>
                <c:pt idx="53">
                  <c:v>-1.4671191670651511</c:v>
                </c:pt>
                <c:pt idx="54">
                  <c:v>-2.3799430104990695</c:v>
                </c:pt>
                <c:pt idx="55">
                  <c:v>-3.1376143668531702</c:v>
                </c:pt>
                <c:pt idx="56">
                  <c:v>-3.7791176869979739</c:v>
                </c:pt>
                <c:pt idx="57">
                  <c:v>-4.3151661284105982</c:v>
                </c:pt>
                <c:pt idx="58">
                  <c:v>-4.7286910255894545</c:v>
                </c:pt>
                <c:pt idx="59">
                  <c:v>-5.0108303123196798</c:v>
                </c:pt>
                <c:pt idx="60">
                  <c:v>-5.1490950847204129</c:v>
                </c:pt>
                <c:pt idx="61">
                  <c:v>-5.2345990503303774</c:v>
                </c:pt>
                <c:pt idx="62">
                  <c:v>-5.3198428873128512</c:v>
                </c:pt>
                <c:pt idx="63">
                  <c:v>-5.3781385203138559</c:v>
                </c:pt>
                <c:pt idx="64">
                  <c:v>-5.3746181295181454</c:v>
                </c:pt>
                <c:pt idx="65">
                  <c:v>-5.2881138057109682</c:v>
                </c:pt>
                <c:pt idx="66">
                  <c:v>-5.2019133487288709</c:v>
                </c:pt>
                <c:pt idx="67">
                  <c:v>-5.1165756274117458</c:v>
                </c:pt>
                <c:pt idx="68">
                  <c:v>-5.0320969514894287</c:v>
                </c:pt>
                <c:pt idx="69">
                  <c:v>-4.9484713784986107</c:v>
                </c:pt>
                <c:pt idx="70">
                  <c:v>-4.8656944152342438</c:v>
                </c:pt>
                <c:pt idx="71">
                  <c:v>-4.7837628916499231</c:v>
                </c:pt>
                <c:pt idx="72">
                  <c:v>-4.7026748166262458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1D8-4AD4-91AA-9C1181E8EE6F}"/>
            </c:ext>
          </c:extLst>
        </c:ser>
        <c:ser>
          <c:idx val="1"/>
          <c:order val="1"/>
          <c:tx>
            <c:strRef>
              <c:f>'booster test at angle'!$C$112</c:f>
              <c:strCache>
                <c:ptCount val="1"/>
                <c:pt idx="0">
                  <c:v>Free fight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'booster test at angle'!$D$111:$D$697</c:f>
              <c:numCache>
                <c:formatCode>General</c:formatCode>
                <c:ptCount val="587"/>
                <c:pt idx="0">
                  <c:v>4.9000000000000004</c:v>
                </c:pt>
                <c:pt idx="1">
                  <c:v>5</c:v>
                </c:pt>
                <c:pt idx="2">
                  <c:v>5.0999999999999996</c:v>
                </c:pt>
                <c:pt idx="3">
                  <c:v>5.1999999999999993</c:v>
                </c:pt>
                <c:pt idx="4">
                  <c:v>5.2999999999999989</c:v>
                </c:pt>
                <c:pt idx="5">
                  <c:v>5.3999999999999986</c:v>
                </c:pt>
                <c:pt idx="6">
                  <c:v>5.4999999999999982</c:v>
                </c:pt>
                <c:pt idx="7">
                  <c:v>5.5999999999999979</c:v>
                </c:pt>
                <c:pt idx="8">
                  <c:v>5.6999999999999975</c:v>
                </c:pt>
                <c:pt idx="9">
                  <c:v>5.7999999999999972</c:v>
                </c:pt>
                <c:pt idx="10">
                  <c:v>5.8999999999999968</c:v>
                </c:pt>
                <c:pt idx="11">
                  <c:v>5.9999999999999964</c:v>
                </c:pt>
                <c:pt idx="12">
                  <c:v>6.0999999999999961</c:v>
                </c:pt>
                <c:pt idx="13">
                  <c:v>6.1999999999999957</c:v>
                </c:pt>
                <c:pt idx="14">
                  <c:v>6.2999999999999954</c:v>
                </c:pt>
                <c:pt idx="15">
                  <c:v>6.399999999999995</c:v>
                </c:pt>
                <c:pt idx="16">
                  <c:v>6.4999999999999947</c:v>
                </c:pt>
                <c:pt idx="17">
                  <c:v>6.5999999999999943</c:v>
                </c:pt>
                <c:pt idx="18">
                  <c:v>6.699999999999994</c:v>
                </c:pt>
                <c:pt idx="19">
                  <c:v>6.7999999999999936</c:v>
                </c:pt>
                <c:pt idx="20">
                  <c:v>6.8999999999999932</c:v>
                </c:pt>
                <c:pt idx="21">
                  <c:v>6.9999999999999929</c:v>
                </c:pt>
                <c:pt idx="22">
                  <c:v>7.0999999999999925</c:v>
                </c:pt>
                <c:pt idx="23">
                  <c:v>7.1999999999999922</c:v>
                </c:pt>
                <c:pt idx="24">
                  <c:v>7.2999999999999918</c:v>
                </c:pt>
                <c:pt idx="25">
                  <c:v>7.3999999999999915</c:v>
                </c:pt>
                <c:pt idx="26">
                  <c:v>7.4999999999999911</c:v>
                </c:pt>
                <c:pt idx="27">
                  <c:v>7.5999999999999908</c:v>
                </c:pt>
                <c:pt idx="28">
                  <c:v>7.6999999999999904</c:v>
                </c:pt>
                <c:pt idx="29">
                  <c:v>7.7999999999999901</c:v>
                </c:pt>
                <c:pt idx="30">
                  <c:v>7.8999999999999897</c:v>
                </c:pt>
                <c:pt idx="31">
                  <c:v>7.9999999999999893</c:v>
                </c:pt>
                <c:pt idx="32">
                  <c:v>8.099999999999989</c:v>
                </c:pt>
                <c:pt idx="33">
                  <c:v>8.1999999999999886</c:v>
                </c:pt>
                <c:pt idx="34">
                  <c:v>8.2999999999999883</c:v>
                </c:pt>
                <c:pt idx="35">
                  <c:v>8.3999999999999879</c:v>
                </c:pt>
                <c:pt idx="36">
                  <c:v>8.4999999999999876</c:v>
                </c:pt>
                <c:pt idx="37">
                  <c:v>8.5999999999999872</c:v>
                </c:pt>
                <c:pt idx="38">
                  <c:v>8.6999999999999869</c:v>
                </c:pt>
                <c:pt idx="39">
                  <c:v>8.7999999999999865</c:v>
                </c:pt>
                <c:pt idx="40">
                  <c:v>8.8999999999999861</c:v>
                </c:pt>
                <c:pt idx="41">
                  <c:v>8.9999999999999858</c:v>
                </c:pt>
                <c:pt idx="42">
                  <c:v>9.0999999999999854</c:v>
                </c:pt>
                <c:pt idx="43">
                  <c:v>9.1999999999999851</c:v>
                </c:pt>
                <c:pt idx="44">
                  <c:v>9.2999999999999847</c:v>
                </c:pt>
                <c:pt idx="45">
                  <c:v>9.3999999999999844</c:v>
                </c:pt>
                <c:pt idx="46">
                  <c:v>9.499999999999984</c:v>
                </c:pt>
                <c:pt idx="47">
                  <c:v>9.5999999999999837</c:v>
                </c:pt>
                <c:pt idx="48">
                  <c:v>9.6999999999999833</c:v>
                </c:pt>
                <c:pt idx="49">
                  <c:v>9.7999999999999829</c:v>
                </c:pt>
                <c:pt idx="50">
                  <c:v>9.8999999999999826</c:v>
                </c:pt>
                <c:pt idx="51">
                  <c:v>9.9999999999999822</c:v>
                </c:pt>
                <c:pt idx="52">
                  <c:v>10.099999999999982</c:v>
                </c:pt>
                <c:pt idx="53">
                  <c:v>10.199999999999982</c:v>
                </c:pt>
                <c:pt idx="54">
                  <c:v>10.299999999999981</c:v>
                </c:pt>
                <c:pt idx="55">
                  <c:v>10.399999999999981</c:v>
                </c:pt>
                <c:pt idx="56">
                  <c:v>10.49999999999998</c:v>
                </c:pt>
                <c:pt idx="57">
                  <c:v>10.59999999999998</c:v>
                </c:pt>
                <c:pt idx="58">
                  <c:v>10.69999999999998</c:v>
                </c:pt>
                <c:pt idx="59">
                  <c:v>10.799999999999979</c:v>
                </c:pt>
                <c:pt idx="60">
                  <c:v>10.899999999999979</c:v>
                </c:pt>
                <c:pt idx="61">
                  <c:v>10.999999999999979</c:v>
                </c:pt>
                <c:pt idx="62">
                  <c:v>11.099999999999978</c:v>
                </c:pt>
                <c:pt idx="63">
                  <c:v>11.199999999999978</c:v>
                </c:pt>
                <c:pt idx="64">
                  <c:v>11.299999999999978</c:v>
                </c:pt>
                <c:pt idx="65">
                  <c:v>11.399999999999977</c:v>
                </c:pt>
                <c:pt idx="66">
                  <c:v>11.499999999999977</c:v>
                </c:pt>
                <c:pt idx="67">
                  <c:v>11.599999999999977</c:v>
                </c:pt>
                <c:pt idx="68">
                  <c:v>11.699999999999976</c:v>
                </c:pt>
                <c:pt idx="69">
                  <c:v>11.799999999999976</c:v>
                </c:pt>
                <c:pt idx="70">
                  <c:v>11.899999999999975</c:v>
                </c:pt>
                <c:pt idx="71">
                  <c:v>11.999999999999975</c:v>
                </c:pt>
                <c:pt idx="72">
                  <c:v>12.099999999999975</c:v>
                </c:pt>
                <c:pt idx="73">
                  <c:v>12.199999999999974</c:v>
                </c:pt>
                <c:pt idx="74">
                  <c:v>12.299999999999974</c:v>
                </c:pt>
                <c:pt idx="75">
                  <c:v>12.399999999999974</c:v>
                </c:pt>
                <c:pt idx="76">
                  <c:v>12.499999999999973</c:v>
                </c:pt>
                <c:pt idx="77">
                  <c:v>12.599999999999973</c:v>
                </c:pt>
                <c:pt idx="78">
                  <c:v>12.699999999999973</c:v>
                </c:pt>
                <c:pt idx="79">
                  <c:v>12.799999999999972</c:v>
                </c:pt>
                <c:pt idx="80">
                  <c:v>12.899999999999972</c:v>
                </c:pt>
                <c:pt idx="81">
                  <c:v>12.999999999999972</c:v>
                </c:pt>
                <c:pt idx="82">
                  <c:v>13.099999999999971</c:v>
                </c:pt>
                <c:pt idx="83">
                  <c:v>13.199999999999971</c:v>
                </c:pt>
                <c:pt idx="84">
                  <c:v>13.299999999999971</c:v>
                </c:pt>
                <c:pt idx="85">
                  <c:v>13.39999999999997</c:v>
                </c:pt>
                <c:pt idx="86">
                  <c:v>13.49999999999997</c:v>
                </c:pt>
                <c:pt idx="87">
                  <c:v>13.599999999999969</c:v>
                </c:pt>
                <c:pt idx="88">
                  <c:v>13.699999999999969</c:v>
                </c:pt>
                <c:pt idx="89">
                  <c:v>13.799999999999969</c:v>
                </c:pt>
                <c:pt idx="90">
                  <c:v>13.899999999999968</c:v>
                </c:pt>
                <c:pt idx="91">
                  <c:v>13.999999999999968</c:v>
                </c:pt>
                <c:pt idx="92">
                  <c:v>14.099999999999968</c:v>
                </c:pt>
                <c:pt idx="93">
                  <c:v>14.199999999999967</c:v>
                </c:pt>
                <c:pt idx="94">
                  <c:v>14.299999999999967</c:v>
                </c:pt>
                <c:pt idx="95">
                  <c:v>14.399999999999967</c:v>
                </c:pt>
                <c:pt idx="96">
                  <c:v>14.499999999999966</c:v>
                </c:pt>
                <c:pt idx="97">
                  <c:v>14.599999999999966</c:v>
                </c:pt>
                <c:pt idx="98">
                  <c:v>14.699999999999966</c:v>
                </c:pt>
                <c:pt idx="99">
                  <c:v>14.799999999999965</c:v>
                </c:pt>
                <c:pt idx="100">
                  <c:v>14.899999999999965</c:v>
                </c:pt>
                <c:pt idx="101">
                  <c:v>14.999999999999964</c:v>
                </c:pt>
                <c:pt idx="102">
                  <c:v>15.099999999999964</c:v>
                </c:pt>
                <c:pt idx="103">
                  <c:v>15.199999999999964</c:v>
                </c:pt>
                <c:pt idx="104">
                  <c:v>15.299999999999963</c:v>
                </c:pt>
                <c:pt idx="105">
                  <c:v>15.399999999999963</c:v>
                </c:pt>
                <c:pt idx="106">
                  <c:v>15.499999999999963</c:v>
                </c:pt>
                <c:pt idx="107">
                  <c:v>15.599999999999962</c:v>
                </c:pt>
                <c:pt idx="108">
                  <c:v>15.699999999999962</c:v>
                </c:pt>
                <c:pt idx="109">
                  <c:v>15.799999999999962</c:v>
                </c:pt>
                <c:pt idx="110">
                  <c:v>15.899999999999961</c:v>
                </c:pt>
                <c:pt idx="111">
                  <c:v>15.999999999999961</c:v>
                </c:pt>
                <c:pt idx="112">
                  <c:v>16.099999999999962</c:v>
                </c:pt>
                <c:pt idx="113">
                  <c:v>16.199999999999964</c:v>
                </c:pt>
                <c:pt idx="114">
                  <c:v>16.299999999999965</c:v>
                </c:pt>
                <c:pt idx="115">
                  <c:v>16.399999999999967</c:v>
                </c:pt>
                <c:pt idx="116">
                  <c:v>16.499999999999968</c:v>
                </c:pt>
                <c:pt idx="117">
                  <c:v>16.599999999999969</c:v>
                </c:pt>
                <c:pt idx="118">
                  <c:v>16.699999999999971</c:v>
                </c:pt>
                <c:pt idx="119">
                  <c:v>16.799999999999972</c:v>
                </c:pt>
                <c:pt idx="120">
                  <c:v>16.899999999999974</c:v>
                </c:pt>
                <c:pt idx="121">
                  <c:v>16.999999999999975</c:v>
                </c:pt>
                <c:pt idx="122">
                  <c:v>17.099999999999977</c:v>
                </c:pt>
                <c:pt idx="123">
                  <c:v>17.199999999999978</c:v>
                </c:pt>
                <c:pt idx="124">
                  <c:v>17.299999999999979</c:v>
                </c:pt>
                <c:pt idx="125">
                  <c:v>17.399999999999981</c:v>
                </c:pt>
                <c:pt idx="126">
                  <c:v>17.499999999999982</c:v>
                </c:pt>
                <c:pt idx="127">
                  <c:v>17.599999999999984</c:v>
                </c:pt>
                <c:pt idx="128">
                  <c:v>17.699999999999985</c:v>
                </c:pt>
                <c:pt idx="129">
                  <c:v>17.799999999999986</c:v>
                </c:pt>
                <c:pt idx="130">
                  <c:v>17.899999999999988</c:v>
                </c:pt>
                <c:pt idx="131">
                  <c:v>17.999999999999989</c:v>
                </c:pt>
                <c:pt idx="132">
                  <c:v>18.099999999999991</c:v>
                </c:pt>
                <c:pt idx="133">
                  <c:v>18.199999999999992</c:v>
                </c:pt>
                <c:pt idx="134">
                  <c:v>18.299999999999994</c:v>
                </c:pt>
                <c:pt idx="135">
                  <c:v>18.399999999999995</c:v>
                </c:pt>
                <c:pt idx="136">
                  <c:v>18.499999999999996</c:v>
                </c:pt>
                <c:pt idx="137">
                  <c:v>18.599999999999998</c:v>
                </c:pt>
                <c:pt idx="138">
                  <c:v>18.7</c:v>
                </c:pt>
                <c:pt idx="139">
                  <c:v>18.8</c:v>
                </c:pt>
                <c:pt idx="140">
                  <c:v>18.900000000000002</c:v>
                </c:pt>
                <c:pt idx="141">
                  <c:v>19.000000000000004</c:v>
                </c:pt>
                <c:pt idx="142">
                  <c:v>19.100000000000005</c:v>
                </c:pt>
                <c:pt idx="143">
                  <c:v>19.200000000000006</c:v>
                </c:pt>
                <c:pt idx="144">
                  <c:v>19.300000000000008</c:v>
                </c:pt>
                <c:pt idx="145">
                  <c:v>19.400000000000009</c:v>
                </c:pt>
                <c:pt idx="146">
                  <c:v>19.500000000000011</c:v>
                </c:pt>
                <c:pt idx="147">
                  <c:v>19.600000000000012</c:v>
                </c:pt>
                <c:pt idx="148">
                  <c:v>19.700000000000014</c:v>
                </c:pt>
                <c:pt idx="149">
                  <c:v>19.800000000000015</c:v>
                </c:pt>
                <c:pt idx="150">
                  <c:v>19.900000000000016</c:v>
                </c:pt>
                <c:pt idx="151">
                  <c:v>20.000000000000018</c:v>
                </c:pt>
                <c:pt idx="152">
                  <c:v>20.100000000000019</c:v>
                </c:pt>
                <c:pt idx="153">
                  <c:v>20.200000000000021</c:v>
                </c:pt>
                <c:pt idx="154">
                  <c:v>20.300000000000022</c:v>
                </c:pt>
                <c:pt idx="155">
                  <c:v>20.400000000000023</c:v>
                </c:pt>
                <c:pt idx="156">
                  <c:v>20.500000000000025</c:v>
                </c:pt>
                <c:pt idx="157">
                  <c:v>20.600000000000026</c:v>
                </c:pt>
                <c:pt idx="158">
                  <c:v>20.700000000000028</c:v>
                </c:pt>
                <c:pt idx="159">
                  <c:v>20.800000000000029</c:v>
                </c:pt>
                <c:pt idx="160">
                  <c:v>20.900000000000031</c:v>
                </c:pt>
                <c:pt idx="161">
                  <c:v>21.000000000000032</c:v>
                </c:pt>
                <c:pt idx="162">
                  <c:v>21.100000000000033</c:v>
                </c:pt>
                <c:pt idx="163">
                  <c:v>21.200000000000035</c:v>
                </c:pt>
                <c:pt idx="164">
                  <c:v>21.300000000000036</c:v>
                </c:pt>
                <c:pt idx="165">
                  <c:v>21.400000000000038</c:v>
                </c:pt>
                <c:pt idx="166">
                  <c:v>21.500000000000039</c:v>
                </c:pt>
                <c:pt idx="167">
                  <c:v>21.600000000000041</c:v>
                </c:pt>
                <c:pt idx="168">
                  <c:v>21.700000000000042</c:v>
                </c:pt>
                <c:pt idx="169">
                  <c:v>21.800000000000043</c:v>
                </c:pt>
                <c:pt idx="170">
                  <c:v>21.900000000000045</c:v>
                </c:pt>
                <c:pt idx="171">
                  <c:v>22.000000000000046</c:v>
                </c:pt>
                <c:pt idx="172">
                  <c:v>22.100000000000048</c:v>
                </c:pt>
                <c:pt idx="173">
                  <c:v>22.200000000000049</c:v>
                </c:pt>
                <c:pt idx="174">
                  <c:v>22.30000000000005</c:v>
                </c:pt>
                <c:pt idx="175">
                  <c:v>22.400000000000052</c:v>
                </c:pt>
                <c:pt idx="176">
                  <c:v>22.500000000000053</c:v>
                </c:pt>
                <c:pt idx="177">
                  <c:v>22.600000000000055</c:v>
                </c:pt>
                <c:pt idx="178">
                  <c:v>22.700000000000056</c:v>
                </c:pt>
                <c:pt idx="179">
                  <c:v>22.800000000000058</c:v>
                </c:pt>
                <c:pt idx="180">
                  <c:v>22.900000000000059</c:v>
                </c:pt>
                <c:pt idx="181">
                  <c:v>23.00000000000006</c:v>
                </c:pt>
                <c:pt idx="182">
                  <c:v>23.100000000000062</c:v>
                </c:pt>
                <c:pt idx="183">
                  <c:v>23.200000000000063</c:v>
                </c:pt>
                <c:pt idx="184">
                  <c:v>23.300000000000065</c:v>
                </c:pt>
                <c:pt idx="185">
                  <c:v>23.400000000000066</c:v>
                </c:pt>
                <c:pt idx="186">
                  <c:v>23.500000000000068</c:v>
                </c:pt>
                <c:pt idx="187">
                  <c:v>23.600000000000069</c:v>
                </c:pt>
                <c:pt idx="188">
                  <c:v>23.70000000000007</c:v>
                </c:pt>
                <c:pt idx="189">
                  <c:v>23.800000000000072</c:v>
                </c:pt>
                <c:pt idx="190">
                  <c:v>23.900000000000073</c:v>
                </c:pt>
                <c:pt idx="191">
                  <c:v>24.000000000000075</c:v>
                </c:pt>
                <c:pt idx="192">
                  <c:v>24.100000000000076</c:v>
                </c:pt>
                <c:pt idx="193">
                  <c:v>24.200000000000077</c:v>
                </c:pt>
                <c:pt idx="194">
                  <c:v>24.300000000000079</c:v>
                </c:pt>
                <c:pt idx="195">
                  <c:v>24.40000000000008</c:v>
                </c:pt>
                <c:pt idx="196">
                  <c:v>24.500000000000082</c:v>
                </c:pt>
                <c:pt idx="197">
                  <c:v>24.600000000000083</c:v>
                </c:pt>
                <c:pt idx="198">
                  <c:v>24.700000000000085</c:v>
                </c:pt>
                <c:pt idx="199">
                  <c:v>24.800000000000086</c:v>
                </c:pt>
                <c:pt idx="200">
                  <c:v>24.900000000000087</c:v>
                </c:pt>
                <c:pt idx="201">
                  <c:v>25.000000000000089</c:v>
                </c:pt>
                <c:pt idx="202">
                  <c:v>25.10000000000009</c:v>
                </c:pt>
                <c:pt idx="203">
                  <c:v>25.200000000000092</c:v>
                </c:pt>
                <c:pt idx="204">
                  <c:v>25.300000000000093</c:v>
                </c:pt>
                <c:pt idx="205">
                  <c:v>25.400000000000095</c:v>
                </c:pt>
                <c:pt idx="206">
                  <c:v>25.500000000000096</c:v>
                </c:pt>
                <c:pt idx="207">
                  <c:v>25.600000000000097</c:v>
                </c:pt>
                <c:pt idx="208">
                  <c:v>25.700000000000099</c:v>
                </c:pt>
                <c:pt idx="209">
                  <c:v>25.8000000000001</c:v>
                </c:pt>
                <c:pt idx="210">
                  <c:v>25.900000000000102</c:v>
                </c:pt>
                <c:pt idx="211">
                  <c:v>26.000000000000103</c:v>
                </c:pt>
                <c:pt idx="212">
                  <c:v>26.100000000000104</c:v>
                </c:pt>
                <c:pt idx="213">
                  <c:v>26.200000000000106</c:v>
                </c:pt>
                <c:pt idx="214">
                  <c:v>26.300000000000107</c:v>
                </c:pt>
                <c:pt idx="215">
                  <c:v>26.400000000000109</c:v>
                </c:pt>
                <c:pt idx="216">
                  <c:v>26.50000000000011</c:v>
                </c:pt>
                <c:pt idx="217">
                  <c:v>26.600000000000112</c:v>
                </c:pt>
                <c:pt idx="218">
                  <c:v>26.700000000000113</c:v>
                </c:pt>
                <c:pt idx="219">
                  <c:v>26.800000000000114</c:v>
                </c:pt>
                <c:pt idx="220">
                  <c:v>26.900000000000116</c:v>
                </c:pt>
                <c:pt idx="221">
                  <c:v>27.000000000000117</c:v>
                </c:pt>
                <c:pt idx="222">
                  <c:v>27.100000000000119</c:v>
                </c:pt>
                <c:pt idx="223">
                  <c:v>27.20000000000012</c:v>
                </c:pt>
                <c:pt idx="224">
                  <c:v>27.300000000000122</c:v>
                </c:pt>
                <c:pt idx="225">
                  <c:v>27.400000000000123</c:v>
                </c:pt>
                <c:pt idx="226">
                  <c:v>27.500000000000124</c:v>
                </c:pt>
                <c:pt idx="227">
                  <c:v>27.600000000000126</c:v>
                </c:pt>
                <c:pt idx="228">
                  <c:v>27.700000000000127</c:v>
                </c:pt>
                <c:pt idx="229">
                  <c:v>27.800000000000129</c:v>
                </c:pt>
                <c:pt idx="230">
                  <c:v>27.90000000000013</c:v>
                </c:pt>
                <c:pt idx="231">
                  <c:v>28.000000000000131</c:v>
                </c:pt>
                <c:pt idx="232">
                  <c:v>28.100000000000133</c:v>
                </c:pt>
                <c:pt idx="233">
                  <c:v>28.200000000000134</c:v>
                </c:pt>
                <c:pt idx="234">
                  <c:v>28.300000000000136</c:v>
                </c:pt>
                <c:pt idx="235">
                  <c:v>28.400000000000137</c:v>
                </c:pt>
                <c:pt idx="236">
                  <c:v>28.500000000000139</c:v>
                </c:pt>
                <c:pt idx="237">
                  <c:v>28.60000000000014</c:v>
                </c:pt>
                <c:pt idx="238">
                  <c:v>28.700000000000141</c:v>
                </c:pt>
                <c:pt idx="239">
                  <c:v>28.800000000000143</c:v>
                </c:pt>
                <c:pt idx="240">
                  <c:v>28.900000000000144</c:v>
                </c:pt>
                <c:pt idx="241">
                  <c:v>29.000000000000146</c:v>
                </c:pt>
                <c:pt idx="242">
                  <c:v>29.100000000000147</c:v>
                </c:pt>
                <c:pt idx="243">
                  <c:v>29.200000000000149</c:v>
                </c:pt>
                <c:pt idx="244">
                  <c:v>29.30000000000015</c:v>
                </c:pt>
                <c:pt idx="245">
                  <c:v>29.400000000000151</c:v>
                </c:pt>
                <c:pt idx="246">
                  <c:v>29.500000000000153</c:v>
                </c:pt>
                <c:pt idx="247">
                  <c:v>29.600000000000154</c:v>
                </c:pt>
                <c:pt idx="248">
                  <c:v>29.700000000000156</c:v>
                </c:pt>
                <c:pt idx="249">
                  <c:v>29.800000000000157</c:v>
                </c:pt>
                <c:pt idx="250">
                  <c:v>29.900000000000158</c:v>
                </c:pt>
                <c:pt idx="251">
                  <c:v>30.00000000000016</c:v>
                </c:pt>
                <c:pt idx="252">
                  <c:v>30.100000000000161</c:v>
                </c:pt>
                <c:pt idx="253">
                  <c:v>30.200000000000163</c:v>
                </c:pt>
                <c:pt idx="254">
                  <c:v>30.300000000000164</c:v>
                </c:pt>
                <c:pt idx="255">
                  <c:v>30.400000000000166</c:v>
                </c:pt>
                <c:pt idx="256">
                  <c:v>30.500000000000167</c:v>
                </c:pt>
                <c:pt idx="257">
                  <c:v>30.600000000000168</c:v>
                </c:pt>
                <c:pt idx="258">
                  <c:v>30.70000000000017</c:v>
                </c:pt>
                <c:pt idx="259">
                  <c:v>30.800000000000171</c:v>
                </c:pt>
                <c:pt idx="260">
                  <c:v>30.900000000000173</c:v>
                </c:pt>
                <c:pt idx="261">
                  <c:v>31.000000000000174</c:v>
                </c:pt>
                <c:pt idx="262">
                  <c:v>31.100000000000176</c:v>
                </c:pt>
                <c:pt idx="263">
                  <c:v>31.200000000000177</c:v>
                </c:pt>
                <c:pt idx="264">
                  <c:v>31.300000000000178</c:v>
                </c:pt>
                <c:pt idx="265">
                  <c:v>31.40000000000018</c:v>
                </c:pt>
                <c:pt idx="266">
                  <c:v>31.500000000000181</c:v>
                </c:pt>
                <c:pt idx="267">
                  <c:v>31.600000000000183</c:v>
                </c:pt>
                <c:pt idx="268">
                  <c:v>31.700000000000184</c:v>
                </c:pt>
                <c:pt idx="269">
                  <c:v>31.800000000000185</c:v>
                </c:pt>
                <c:pt idx="270">
                  <c:v>31.900000000000187</c:v>
                </c:pt>
                <c:pt idx="271">
                  <c:v>32.000000000000185</c:v>
                </c:pt>
                <c:pt idx="272">
                  <c:v>32.100000000000186</c:v>
                </c:pt>
                <c:pt idx="273">
                  <c:v>32.200000000000188</c:v>
                </c:pt>
                <c:pt idx="274">
                  <c:v>32.300000000000189</c:v>
                </c:pt>
                <c:pt idx="275">
                  <c:v>32.40000000000019</c:v>
                </c:pt>
                <c:pt idx="276">
                  <c:v>32.500000000000192</c:v>
                </c:pt>
                <c:pt idx="277">
                  <c:v>32.600000000000193</c:v>
                </c:pt>
                <c:pt idx="278">
                  <c:v>32.700000000000195</c:v>
                </c:pt>
                <c:pt idx="279">
                  <c:v>32.800000000000196</c:v>
                </c:pt>
                <c:pt idx="280">
                  <c:v>32.900000000000198</c:v>
                </c:pt>
                <c:pt idx="281">
                  <c:v>33.000000000000199</c:v>
                </c:pt>
                <c:pt idx="282">
                  <c:v>33.1000000000002</c:v>
                </c:pt>
                <c:pt idx="283">
                  <c:v>33.200000000000202</c:v>
                </c:pt>
                <c:pt idx="284">
                  <c:v>33.300000000000203</c:v>
                </c:pt>
                <c:pt idx="285">
                  <c:v>33.400000000000205</c:v>
                </c:pt>
                <c:pt idx="286">
                  <c:v>33.500000000000206</c:v>
                </c:pt>
                <c:pt idx="287">
                  <c:v>33.600000000000207</c:v>
                </c:pt>
                <c:pt idx="288">
                  <c:v>33.700000000000209</c:v>
                </c:pt>
                <c:pt idx="289">
                  <c:v>33.80000000000021</c:v>
                </c:pt>
                <c:pt idx="290">
                  <c:v>33.900000000000212</c:v>
                </c:pt>
                <c:pt idx="291">
                  <c:v>34.000000000000213</c:v>
                </c:pt>
                <c:pt idx="292">
                  <c:v>34.100000000000215</c:v>
                </c:pt>
                <c:pt idx="293">
                  <c:v>34.200000000000216</c:v>
                </c:pt>
                <c:pt idx="294">
                  <c:v>34.300000000000217</c:v>
                </c:pt>
                <c:pt idx="295">
                  <c:v>34.400000000000219</c:v>
                </c:pt>
                <c:pt idx="296">
                  <c:v>34.50000000000022</c:v>
                </c:pt>
                <c:pt idx="297">
                  <c:v>34.600000000000222</c:v>
                </c:pt>
                <c:pt idx="298">
                  <c:v>34.700000000000223</c:v>
                </c:pt>
                <c:pt idx="299">
                  <c:v>34.800000000000225</c:v>
                </c:pt>
                <c:pt idx="300">
                  <c:v>34.900000000000226</c:v>
                </c:pt>
                <c:pt idx="301">
                  <c:v>35.000000000000227</c:v>
                </c:pt>
                <c:pt idx="302">
                  <c:v>35.100000000000229</c:v>
                </c:pt>
                <c:pt idx="303">
                  <c:v>35.20000000000023</c:v>
                </c:pt>
                <c:pt idx="304">
                  <c:v>35.300000000000232</c:v>
                </c:pt>
                <c:pt idx="305">
                  <c:v>35.400000000000233</c:v>
                </c:pt>
                <c:pt idx="306">
                  <c:v>35.500000000000234</c:v>
                </c:pt>
                <c:pt idx="307">
                  <c:v>35.600000000000236</c:v>
                </c:pt>
                <c:pt idx="308">
                  <c:v>35.700000000000237</c:v>
                </c:pt>
                <c:pt idx="309">
                  <c:v>35.800000000000239</c:v>
                </c:pt>
                <c:pt idx="310">
                  <c:v>35.90000000000024</c:v>
                </c:pt>
                <c:pt idx="311">
                  <c:v>36.000000000000242</c:v>
                </c:pt>
                <c:pt idx="312">
                  <c:v>36.100000000000243</c:v>
                </c:pt>
                <c:pt idx="313">
                  <c:v>36.200000000000244</c:v>
                </c:pt>
                <c:pt idx="314">
                  <c:v>36.300000000000246</c:v>
                </c:pt>
                <c:pt idx="315">
                  <c:v>36.400000000000247</c:v>
                </c:pt>
                <c:pt idx="316">
                  <c:v>36.500000000000249</c:v>
                </c:pt>
                <c:pt idx="317">
                  <c:v>36.60000000000025</c:v>
                </c:pt>
                <c:pt idx="318">
                  <c:v>36.700000000000252</c:v>
                </c:pt>
                <c:pt idx="319">
                  <c:v>36.800000000000253</c:v>
                </c:pt>
                <c:pt idx="320">
                  <c:v>36.900000000000254</c:v>
                </c:pt>
                <c:pt idx="321">
                  <c:v>37.000000000000256</c:v>
                </c:pt>
                <c:pt idx="322">
                  <c:v>37.100000000000257</c:v>
                </c:pt>
                <c:pt idx="323">
                  <c:v>37.200000000000259</c:v>
                </c:pt>
                <c:pt idx="324">
                  <c:v>37.30000000000026</c:v>
                </c:pt>
                <c:pt idx="325">
                  <c:v>37.400000000000261</c:v>
                </c:pt>
                <c:pt idx="326">
                  <c:v>37.500000000000263</c:v>
                </c:pt>
                <c:pt idx="327">
                  <c:v>37.600000000000264</c:v>
                </c:pt>
                <c:pt idx="328">
                  <c:v>37.700000000000266</c:v>
                </c:pt>
                <c:pt idx="329">
                  <c:v>37.800000000000267</c:v>
                </c:pt>
                <c:pt idx="330">
                  <c:v>37.900000000000269</c:v>
                </c:pt>
                <c:pt idx="331">
                  <c:v>38.00000000000027</c:v>
                </c:pt>
                <c:pt idx="332">
                  <c:v>38.100000000000271</c:v>
                </c:pt>
                <c:pt idx="333">
                  <c:v>38.200000000000273</c:v>
                </c:pt>
                <c:pt idx="334">
                  <c:v>38.300000000000274</c:v>
                </c:pt>
                <c:pt idx="335">
                  <c:v>38.400000000000276</c:v>
                </c:pt>
                <c:pt idx="336">
                  <c:v>38.500000000000277</c:v>
                </c:pt>
                <c:pt idx="337">
                  <c:v>38.600000000000279</c:v>
                </c:pt>
                <c:pt idx="338">
                  <c:v>38.70000000000028</c:v>
                </c:pt>
                <c:pt idx="339">
                  <c:v>38.800000000000281</c:v>
                </c:pt>
                <c:pt idx="340">
                  <c:v>38.900000000000283</c:v>
                </c:pt>
                <c:pt idx="341">
                  <c:v>39.000000000000284</c:v>
                </c:pt>
                <c:pt idx="342">
                  <c:v>39.100000000000286</c:v>
                </c:pt>
                <c:pt idx="343">
                  <c:v>39.200000000000287</c:v>
                </c:pt>
                <c:pt idx="344">
                  <c:v>39.300000000000288</c:v>
                </c:pt>
                <c:pt idx="345">
                  <c:v>39.40000000000029</c:v>
                </c:pt>
                <c:pt idx="346">
                  <c:v>39.500000000000291</c:v>
                </c:pt>
                <c:pt idx="347">
                  <c:v>39.600000000000293</c:v>
                </c:pt>
                <c:pt idx="348">
                  <c:v>39.700000000000294</c:v>
                </c:pt>
                <c:pt idx="349">
                  <c:v>39.800000000000296</c:v>
                </c:pt>
                <c:pt idx="350">
                  <c:v>39.900000000000297</c:v>
                </c:pt>
                <c:pt idx="351">
                  <c:v>40.000000000000298</c:v>
                </c:pt>
                <c:pt idx="352">
                  <c:v>40.1000000000003</c:v>
                </c:pt>
                <c:pt idx="353">
                  <c:v>40.200000000000301</c:v>
                </c:pt>
                <c:pt idx="354">
                  <c:v>40.300000000000303</c:v>
                </c:pt>
                <c:pt idx="355">
                  <c:v>40.400000000000304</c:v>
                </c:pt>
                <c:pt idx="356">
                  <c:v>40.500000000000306</c:v>
                </c:pt>
                <c:pt idx="357">
                  <c:v>40.600000000000307</c:v>
                </c:pt>
                <c:pt idx="358">
                  <c:v>40.700000000000308</c:v>
                </c:pt>
                <c:pt idx="359">
                  <c:v>40.80000000000031</c:v>
                </c:pt>
                <c:pt idx="360">
                  <c:v>40.900000000000311</c:v>
                </c:pt>
                <c:pt idx="361">
                  <c:v>41.000000000000313</c:v>
                </c:pt>
                <c:pt idx="362">
                  <c:v>41.100000000000314</c:v>
                </c:pt>
                <c:pt idx="363">
                  <c:v>41.200000000000315</c:v>
                </c:pt>
                <c:pt idx="364">
                  <c:v>41.300000000000317</c:v>
                </c:pt>
                <c:pt idx="365">
                  <c:v>41.400000000000318</c:v>
                </c:pt>
                <c:pt idx="366">
                  <c:v>41.50000000000032</c:v>
                </c:pt>
                <c:pt idx="367">
                  <c:v>41.600000000000321</c:v>
                </c:pt>
                <c:pt idx="368">
                  <c:v>41.700000000000323</c:v>
                </c:pt>
                <c:pt idx="369">
                  <c:v>41.800000000000324</c:v>
                </c:pt>
                <c:pt idx="370">
                  <c:v>41.900000000000325</c:v>
                </c:pt>
                <c:pt idx="371">
                  <c:v>42.000000000000327</c:v>
                </c:pt>
                <c:pt idx="372">
                  <c:v>42.100000000000328</c:v>
                </c:pt>
                <c:pt idx="373">
                  <c:v>42.20000000000033</c:v>
                </c:pt>
                <c:pt idx="374">
                  <c:v>42.300000000000331</c:v>
                </c:pt>
                <c:pt idx="375">
                  <c:v>42.400000000000333</c:v>
                </c:pt>
                <c:pt idx="376">
                  <c:v>42.500000000000334</c:v>
                </c:pt>
                <c:pt idx="377">
                  <c:v>42.600000000000335</c:v>
                </c:pt>
                <c:pt idx="378">
                  <c:v>42.700000000000337</c:v>
                </c:pt>
                <c:pt idx="379">
                  <c:v>42.800000000000338</c:v>
                </c:pt>
                <c:pt idx="380">
                  <c:v>42.90000000000034</c:v>
                </c:pt>
                <c:pt idx="381">
                  <c:v>43.000000000000341</c:v>
                </c:pt>
                <c:pt idx="382">
                  <c:v>43.100000000000342</c:v>
                </c:pt>
                <c:pt idx="383">
                  <c:v>43.200000000000344</c:v>
                </c:pt>
                <c:pt idx="384">
                  <c:v>43.300000000000345</c:v>
                </c:pt>
                <c:pt idx="385">
                  <c:v>43.400000000000347</c:v>
                </c:pt>
                <c:pt idx="386">
                  <c:v>43.500000000000348</c:v>
                </c:pt>
                <c:pt idx="387">
                  <c:v>43.60000000000035</c:v>
                </c:pt>
                <c:pt idx="388">
                  <c:v>43.700000000000351</c:v>
                </c:pt>
                <c:pt idx="389">
                  <c:v>43.800000000000352</c:v>
                </c:pt>
                <c:pt idx="390">
                  <c:v>43.900000000000354</c:v>
                </c:pt>
                <c:pt idx="391">
                  <c:v>44.000000000000355</c:v>
                </c:pt>
                <c:pt idx="392">
                  <c:v>44.100000000000357</c:v>
                </c:pt>
                <c:pt idx="393">
                  <c:v>44.200000000000358</c:v>
                </c:pt>
                <c:pt idx="394">
                  <c:v>44.30000000000036</c:v>
                </c:pt>
                <c:pt idx="395">
                  <c:v>44.400000000000361</c:v>
                </c:pt>
                <c:pt idx="396">
                  <c:v>44.500000000000362</c:v>
                </c:pt>
                <c:pt idx="397">
                  <c:v>44.600000000000364</c:v>
                </c:pt>
                <c:pt idx="398">
                  <c:v>44.700000000000365</c:v>
                </c:pt>
                <c:pt idx="399">
                  <c:v>44.800000000000367</c:v>
                </c:pt>
                <c:pt idx="400">
                  <c:v>44.900000000000368</c:v>
                </c:pt>
                <c:pt idx="401">
                  <c:v>45.000000000000369</c:v>
                </c:pt>
                <c:pt idx="402">
                  <c:v>45.100000000000371</c:v>
                </c:pt>
                <c:pt idx="403">
                  <c:v>45.200000000000372</c:v>
                </c:pt>
                <c:pt idx="404">
                  <c:v>45.300000000000374</c:v>
                </c:pt>
                <c:pt idx="405">
                  <c:v>45.400000000000375</c:v>
                </c:pt>
                <c:pt idx="406">
                  <c:v>45.500000000000377</c:v>
                </c:pt>
                <c:pt idx="407">
                  <c:v>45.600000000000378</c:v>
                </c:pt>
                <c:pt idx="408">
                  <c:v>45.700000000000379</c:v>
                </c:pt>
                <c:pt idx="409">
                  <c:v>45.800000000000381</c:v>
                </c:pt>
                <c:pt idx="410">
                  <c:v>45.900000000000382</c:v>
                </c:pt>
                <c:pt idx="411">
                  <c:v>46.000000000000384</c:v>
                </c:pt>
                <c:pt idx="412">
                  <c:v>46.100000000000385</c:v>
                </c:pt>
                <c:pt idx="413">
                  <c:v>46.200000000000387</c:v>
                </c:pt>
                <c:pt idx="414">
                  <c:v>46.300000000000388</c:v>
                </c:pt>
                <c:pt idx="415">
                  <c:v>46.400000000000389</c:v>
                </c:pt>
                <c:pt idx="416">
                  <c:v>46.500000000000391</c:v>
                </c:pt>
                <c:pt idx="417">
                  <c:v>46.600000000000392</c:v>
                </c:pt>
                <c:pt idx="418">
                  <c:v>46.700000000000394</c:v>
                </c:pt>
                <c:pt idx="419">
                  <c:v>46.800000000000395</c:v>
                </c:pt>
                <c:pt idx="420">
                  <c:v>46.900000000000396</c:v>
                </c:pt>
                <c:pt idx="421">
                  <c:v>47.000000000000398</c:v>
                </c:pt>
                <c:pt idx="422">
                  <c:v>47.100000000000399</c:v>
                </c:pt>
                <c:pt idx="423">
                  <c:v>47.200000000000401</c:v>
                </c:pt>
                <c:pt idx="424">
                  <c:v>47.300000000000402</c:v>
                </c:pt>
                <c:pt idx="425">
                  <c:v>47.400000000000404</c:v>
                </c:pt>
                <c:pt idx="426">
                  <c:v>47.500000000000405</c:v>
                </c:pt>
                <c:pt idx="427">
                  <c:v>47.600000000000406</c:v>
                </c:pt>
                <c:pt idx="428">
                  <c:v>47.700000000000408</c:v>
                </c:pt>
                <c:pt idx="429">
                  <c:v>47.800000000000409</c:v>
                </c:pt>
                <c:pt idx="430">
                  <c:v>47.900000000000411</c:v>
                </c:pt>
                <c:pt idx="431">
                  <c:v>48.000000000000412</c:v>
                </c:pt>
                <c:pt idx="432">
                  <c:v>48.100000000000414</c:v>
                </c:pt>
                <c:pt idx="433">
                  <c:v>48.200000000000415</c:v>
                </c:pt>
                <c:pt idx="434">
                  <c:v>48.300000000000416</c:v>
                </c:pt>
                <c:pt idx="435">
                  <c:v>48.400000000000418</c:v>
                </c:pt>
                <c:pt idx="436">
                  <c:v>48.500000000000419</c:v>
                </c:pt>
                <c:pt idx="437">
                  <c:v>48.600000000000421</c:v>
                </c:pt>
                <c:pt idx="438">
                  <c:v>48.700000000000422</c:v>
                </c:pt>
                <c:pt idx="439">
                  <c:v>48.800000000000423</c:v>
                </c:pt>
                <c:pt idx="440">
                  <c:v>48.900000000000425</c:v>
                </c:pt>
                <c:pt idx="441">
                  <c:v>49.000000000000426</c:v>
                </c:pt>
                <c:pt idx="442">
                  <c:v>49.100000000000428</c:v>
                </c:pt>
                <c:pt idx="443">
                  <c:v>49.200000000000429</c:v>
                </c:pt>
                <c:pt idx="444">
                  <c:v>49.300000000000431</c:v>
                </c:pt>
                <c:pt idx="445">
                  <c:v>49.400000000000432</c:v>
                </c:pt>
                <c:pt idx="446">
                  <c:v>49.500000000000433</c:v>
                </c:pt>
                <c:pt idx="447">
                  <c:v>49.600000000000435</c:v>
                </c:pt>
                <c:pt idx="448">
                  <c:v>49.700000000000436</c:v>
                </c:pt>
                <c:pt idx="449">
                  <c:v>49.800000000000438</c:v>
                </c:pt>
                <c:pt idx="450">
                  <c:v>49.900000000000439</c:v>
                </c:pt>
                <c:pt idx="451">
                  <c:v>50.000000000000441</c:v>
                </c:pt>
                <c:pt idx="452">
                  <c:v>50.100000000000442</c:v>
                </c:pt>
                <c:pt idx="453">
                  <c:v>50.200000000000443</c:v>
                </c:pt>
                <c:pt idx="454">
                  <c:v>50.300000000000445</c:v>
                </c:pt>
                <c:pt idx="455">
                  <c:v>50.400000000000446</c:v>
                </c:pt>
                <c:pt idx="456">
                  <c:v>50.500000000000448</c:v>
                </c:pt>
                <c:pt idx="457">
                  <c:v>50.600000000000449</c:v>
                </c:pt>
                <c:pt idx="458">
                  <c:v>50.70000000000045</c:v>
                </c:pt>
                <c:pt idx="459">
                  <c:v>50.800000000000452</c:v>
                </c:pt>
                <c:pt idx="460">
                  <c:v>50.900000000000453</c:v>
                </c:pt>
                <c:pt idx="461">
                  <c:v>51.000000000000455</c:v>
                </c:pt>
                <c:pt idx="462">
                  <c:v>51.100000000000456</c:v>
                </c:pt>
                <c:pt idx="463">
                  <c:v>51.200000000000458</c:v>
                </c:pt>
                <c:pt idx="464">
                  <c:v>51.300000000000459</c:v>
                </c:pt>
                <c:pt idx="465">
                  <c:v>51.40000000000046</c:v>
                </c:pt>
                <c:pt idx="466">
                  <c:v>51.500000000000462</c:v>
                </c:pt>
                <c:pt idx="467">
                  <c:v>51.600000000000463</c:v>
                </c:pt>
                <c:pt idx="468">
                  <c:v>51.700000000000465</c:v>
                </c:pt>
                <c:pt idx="469">
                  <c:v>51.800000000000466</c:v>
                </c:pt>
                <c:pt idx="470">
                  <c:v>51.900000000000468</c:v>
                </c:pt>
                <c:pt idx="471">
                  <c:v>52.000000000000469</c:v>
                </c:pt>
                <c:pt idx="472">
                  <c:v>52.10000000000047</c:v>
                </c:pt>
                <c:pt idx="473">
                  <c:v>52.200000000000472</c:v>
                </c:pt>
                <c:pt idx="474">
                  <c:v>52.300000000000473</c:v>
                </c:pt>
                <c:pt idx="475">
                  <c:v>52.400000000000475</c:v>
                </c:pt>
                <c:pt idx="476">
                  <c:v>52.500000000000476</c:v>
                </c:pt>
                <c:pt idx="477">
                  <c:v>52.600000000000477</c:v>
                </c:pt>
                <c:pt idx="478">
                  <c:v>52.700000000000479</c:v>
                </c:pt>
                <c:pt idx="479">
                  <c:v>52.80000000000048</c:v>
                </c:pt>
                <c:pt idx="480">
                  <c:v>52.900000000000482</c:v>
                </c:pt>
                <c:pt idx="481">
                  <c:v>53.000000000000483</c:v>
                </c:pt>
                <c:pt idx="482">
                  <c:v>53.100000000000485</c:v>
                </c:pt>
                <c:pt idx="483">
                  <c:v>53.200000000000486</c:v>
                </c:pt>
                <c:pt idx="484">
                  <c:v>53.300000000000487</c:v>
                </c:pt>
                <c:pt idx="485">
                  <c:v>53.400000000000489</c:v>
                </c:pt>
                <c:pt idx="486">
                  <c:v>53.50000000000049</c:v>
                </c:pt>
                <c:pt idx="487">
                  <c:v>53.600000000000492</c:v>
                </c:pt>
                <c:pt idx="488">
                  <c:v>53.700000000000493</c:v>
                </c:pt>
                <c:pt idx="489">
                  <c:v>53.800000000000495</c:v>
                </c:pt>
                <c:pt idx="490">
                  <c:v>53.900000000000496</c:v>
                </c:pt>
                <c:pt idx="491">
                  <c:v>54.000000000000497</c:v>
                </c:pt>
                <c:pt idx="492">
                  <c:v>54.100000000000499</c:v>
                </c:pt>
                <c:pt idx="493">
                  <c:v>54.2000000000005</c:v>
                </c:pt>
                <c:pt idx="494">
                  <c:v>54.300000000000502</c:v>
                </c:pt>
                <c:pt idx="495">
                  <c:v>54.400000000000503</c:v>
                </c:pt>
                <c:pt idx="496">
                  <c:v>54.500000000000504</c:v>
                </c:pt>
                <c:pt idx="497">
                  <c:v>54.600000000000506</c:v>
                </c:pt>
                <c:pt idx="498">
                  <c:v>54.700000000000507</c:v>
                </c:pt>
                <c:pt idx="499">
                  <c:v>54.800000000000509</c:v>
                </c:pt>
                <c:pt idx="500">
                  <c:v>54.90000000000051</c:v>
                </c:pt>
                <c:pt idx="501">
                  <c:v>55.000000000000512</c:v>
                </c:pt>
                <c:pt idx="502">
                  <c:v>55.100000000000513</c:v>
                </c:pt>
                <c:pt idx="503">
                  <c:v>55.200000000000514</c:v>
                </c:pt>
                <c:pt idx="504">
                  <c:v>55.300000000000516</c:v>
                </c:pt>
                <c:pt idx="505">
                  <c:v>55.400000000000517</c:v>
                </c:pt>
                <c:pt idx="506">
                  <c:v>55.500000000000519</c:v>
                </c:pt>
                <c:pt idx="507">
                  <c:v>55.60000000000052</c:v>
                </c:pt>
                <c:pt idx="508">
                  <c:v>55.700000000000522</c:v>
                </c:pt>
                <c:pt idx="509">
                  <c:v>55.800000000000523</c:v>
                </c:pt>
                <c:pt idx="510">
                  <c:v>55.900000000000524</c:v>
                </c:pt>
                <c:pt idx="511">
                  <c:v>56.000000000000526</c:v>
                </c:pt>
                <c:pt idx="512">
                  <c:v>56.100000000000527</c:v>
                </c:pt>
                <c:pt idx="513">
                  <c:v>56.200000000000529</c:v>
                </c:pt>
                <c:pt idx="514">
                  <c:v>56.30000000000053</c:v>
                </c:pt>
                <c:pt idx="515">
                  <c:v>56.400000000000531</c:v>
                </c:pt>
                <c:pt idx="516">
                  <c:v>56.500000000000533</c:v>
                </c:pt>
                <c:pt idx="517">
                  <c:v>56.600000000000534</c:v>
                </c:pt>
                <c:pt idx="518">
                  <c:v>56.700000000000536</c:v>
                </c:pt>
                <c:pt idx="519">
                  <c:v>56.800000000000537</c:v>
                </c:pt>
                <c:pt idx="520">
                  <c:v>56.900000000000539</c:v>
                </c:pt>
                <c:pt idx="521">
                  <c:v>57.00000000000054</c:v>
                </c:pt>
                <c:pt idx="522">
                  <c:v>57.100000000000541</c:v>
                </c:pt>
                <c:pt idx="523">
                  <c:v>57.200000000000543</c:v>
                </c:pt>
                <c:pt idx="524">
                  <c:v>57.300000000000544</c:v>
                </c:pt>
                <c:pt idx="525">
                  <c:v>57.400000000000546</c:v>
                </c:pt>
                <c:pt idx="526">
                  <c:v>57.500000000000547</c:v>
                </c:pt>
                <c:pt idx="527">
                  <c:v>57.600000000000549</c:v>
                </c:pt>
                <c:pt idx="528">
                  <c:v>57.70000000000055</c:v>
                </c:pt>
                <c:pt idx="529">
                  <c:v>57.800000000000551</c:v>
                </c:pt>
                <c:pt idx="530">
                  <c:v>57.900000000000553</c:v>
                </c:pt>
                <c:pt idx="531">
                  <c:v>58.000000000000554</c:v>
                </c:pt>
                <c:pt idx="532">
                  <c:v>58.100000000000556</c:v>
                </c:pt>
                <c:pt idx="533">
                  <c:v>58.200000000000557</c:v>
                </c:pt>
                <c:pt idx="534">
                  <c:v>58.300000000000558</c:v>
                </c:pt>
                <c:pt idx="535">
                  <c:v>58.40000000000056</c:v>
                </c:pt>
                <c:pt idx="536">
                  <c:v>58.500000000000561</c:v>
                </c:pt>
                <c:pt idx="537">
                  <c:v>58.600000000000563</c:v>
                </c:pt>
                <c:pt idx="538">
                  <c:v>58.700000000000564</c:v>
                </c:pt>
                <c:pt idx="539">
                  <c:v>58.800000000000566</c:v>
                </c:pt>
                <c:pt idx="540">
                  <c:v>58.900000000000567</c:v>
                </c:pt>
                <c:pt idx="541">
                  <c:v>59.000000000000568</c:v>
                </c:pt>
                <c:pt idx="542">
                  <c:v>59.10000000000057</c:v>
                </c:pt>
                <c:pt idx="543">
                  <c:v>59.200000000000571</c:v>
                </c:pt>
                <c:pt idx="544">
                  <c:v>59.300000000000573</c:v>
                </c:pt>
                <c:pt idx="545">
                  <c:v>59.400000000000574</c:v>
                </c:pt>
                <c:pt idx="546">
                  <c:v>59.500000000000576</c:v>
                </c:pt>
                <c:pt idx="547">
                  <c:v>59.600000000000577</c:v>
                </c:pt>
                <c:pt idx="548">
                  <c:v>59.700000000000578</c:v>
                </c:pt>
                <c:pt idx="549">
                  <c:v>59.80000000000058</c:v>
                </c:pt>
                <c:pt idx="550">
                  <c:v>59.900000000000581</c:v>
                </c:pt>
                <c:pt idx="551">
                  <c:v>60.000000000000583</c:v>
                </c:pt>
                <c:pt idx="552">
                  <c:v>60.100000000000584</c:v>
                </c:pt>
                <c:pt idx="553">
                  <c:v>60.200000000000585</c:v>
                </c:pt>
                <c:pt idx="554">
                  <c:v>60.300000000000587</c:v>
                </c:pt>
                <c:pt idx="555">
                  <c:v>60.400000000000588</c:v>
                </c:pt>
                <c:pt idx="556">
                  <c:v>60.50000000000059</c:v>
                </c:pt>
                <c:pt idx="557">
                  <c:v>60.600000000000591</c:v>
                </c:pt>
                <c:pt idx="558">
                  <c:v>60.700000000000593</c:v>
                </c:pt>
                <c:pt idx="559">
                  <c:v>60.800000000000594</c:v>
                </c:pt>
                <c:pt idx="560">
                  <c:v>60.900000000000595</c:v>
                </c:pt>
                <c:pt idx="561">
                  <c:v>61.000000000000597</c:v>
                </c:pt>
                <c:pt idx="562">
                  <c:v>61.100000000000598</c:v>
                </c:pt>
                <c:pt idx="563">
                  <c:v>61.2000000000006</c:v>
                </c:pt>
                <c:pt idx="564">
                  <c:v>61.300000000000601</c:v>
                </c:pt>
                <c:pt idx="565">
                  <c:v>61.400000000000603</c:v>
                </c:pt>
                <c:pt idx="566">
                  <c:v>61.500000000000604</c:v>
                </c:pt>
                <c:pt idx="567">
                  <c:v>61.600000000000605</c:v>
                </c:pt>
                <c:pt idx="568">
                  <c:v>61.700000000000607</c:v>
                </c:pt>
                <c:pt idx="569">
                  <c:v>61.800000000000608</c:v>
                </c:pt>
                <c:pt idx="570">
                  <c:v>61.90000000000061</c:v>
                </c:pt>
                <c:pt idx="571">
                  <c:v>62.000000000000611</c:v>
                </c:pt>
                <c:pt idx="572">
                  <c:v>62.100000000000612</c:v>
                </c:pt>
                <c:pt idx="573">
                  <c:v>62.200000000000614</c:v>
                </c:pt>
                <c:pt idx="574">
                  <c:v>62.300000000000615</c:v>
                </c:pt>
                <c:pt idx="575">
                  <c:v>62.400000000000617</c:v>
                </c:pt>
                <c:pt idx="576">
                  <c:v>62.500000000000618</c:v>
                </c:pt>
                <c:pt idx="577">
                  <c:v>62.60000000000062</c:v>
                </c:pt>
                <c:pt idx="578">
                  <c:v>62.700000000000621</c:v>
                </c:pt>
                <c:pt idx="579">
                  <c:v>62.800000000000622</c:v>
                </c:pt>
                <c:pt idx="580">
                  <c:v>62.900000000000624</c:v>
                </c:pt>
                <c:pt idx="581">
                  <c:v>63.000000000000625</c:v>
                </c:pt>
                <c:pt idx="582">
                  <c:v>63.100000000000627</c:v>
                </c:pt>
                <c:pt idx="583">
                  <c:v>63.200000000000628</c:v>
                </c:pt>
                <c:pt idx="584">
                  <c:v>63.30000000000063</c:v>
                </c:pt>
                <c:pt idx="585">
                  <c:v>63.400000000000631</c:v>
                </c:pt>
                <c:pt idx="586">
                  <c:v>63.500000000000632</c:v>
                </c:pt>
              </c:numCache>
            </c:numRef>
          </c:xVal>
          <c:yVal>
            <c:numRef>
              <c:f>'booster test at angle'!$O$111:$O$697</c:f>
              <c:numCache>
                <c:formatCode>General</c:formatCode>
                <c:ptCount val="587"/>
                <c:pt idx="0">
                  <c:v>-4.7286910255894545</c:v>
                </c:pt>
                <c:pt idx="1">
                  <c:v>-5.0108303123196798</c:v>
                </c:pt>
                <c:pt idx="2">
                  <c:v>-8.0160201041281915</c:v>
                </c:pt>
                <c:pt idx="3">
                  <c:v>-7.8693350872208523</c:v>
                </c:pt>
                <c:pt idx="4">
                  <c:v>-7.6946152839630448</c:v>
                </c:pt>
                <c:pt idx="5">
                  <c:v>-7.5214015192384167</c:v>
                </c:pt>
                <c:pt idx="6">
                  <c:v>-7.3501437973515911</c:v>
                </c:pt>
                <c:pt idx="7">
                  <c:v>-7.1808363371280821</c:v>
                </c:pt>
                <c:pt idx="8">
                  <c:v>-7.0134793919363974</c:v>
                </c:pt>
                <c:pt idx="9">
                  <c:v>-6.8480818940843484</c:v>
                </c:pt>
                <c:pt idx="10">
                  <c:v>-6.6846608309733719</c:v>
                </c:pt>
                <c:pt idx="11">
                  <c:v>-6.5232400203224046</c:v>
                </c:pt>
                <c:pt idx="12">
                  <c:v>-6.3638489581694104</c:v>
                </c:pt>
                <c:pt idx="13">
                  <c:v>-6.2065217438986595</c:v>
                </c:pt>
                <c:pt idx="14">
                  <c:v>-6.0512960823221515</c:v>
                </c:pt>
                <c:pt idx="15">
                  <c:v>-5.8982123607918666</c:v>
                </c:pt>
                <c:pt idx="16">
                  <c:v>-5.7473127994448552</c:v>
                </c:pt>
                <c:pt idx="17">
                  <c:v>-5.5986406727464013</c:v>
                </c:pt>
                <c:pt idx="18">
                  <c:v>-5.4494756556046164</c:v>
                </c:pt>
                <c:pt idx="19">
                  <c:v>-5.2994879171262141</c:v>
                </c:pt>
                <c:pt idx="20">
                  <c:v>-5.1526988605169946</c:v>
                </c:pt>
                <c:pt idx="21">
                  <c:v>-5.0092680512457317</c:v>
                </c:pt>
                <c:pt idx="22">
                  <c:v>-4.8692785212925536</c:v>
                </c:pt>
                <c:pt idx="23">
                  <c:v>-4.732788955672663</c:v>
                </c:pt>
                <c:pt idx="24">
                  <c:v>-4.5998369989656931</c:v>
                </c:pt>
                <c:pt idx="25">
                  <c:v>-4.4704417264688239</c:v>
                </c:pt>
                <c:pt idx="26">
                  <c:v>-4.3446059168157998</c:v>
                </c:pt>
                <c:pt idx="27">
                  <c:v>-4.2223181372581786</c:v>
                </c:pt>
                <c:pt idx="28">
                  <c:v>-4.1035546471243833</c:v>
                </c:pt>
                <c:pt idx="29">
                  <c:v>-3.9882811268294347</c:v>
                </c:pt>
                <c:pt idx="30">
                  <c:v>-3.8764542412097174</c:v>
                </c:pt>
                <c:pt idx="31">
                  <c:v>-3.7680230468813973</c:v>
                </c:pt>
                <c:pt idx="32">
                  <c:v>-3.6629302538567803</c:v>
                </c:pt>
                <c:pt idx="33">
                  <c:v>-3.5602603943056335</c:v>
                </c:pt>
                <c:pt idx="34">
                  <c:v>-3.4561862407483011</c:v>
                </c:pt>
                <c:pt idx="35">
                  <c:v>-3.3563126551407696</c:v>
                </c:pt>
                <c:pt idx="36">
                  <c:v>-3.2606929065359367</c:v>
                </c:pt>
                <c:pt idx="37">
                  <c:v>-3.1692715337514996</c:v>
                </c:pt>
                <c:pt idx="38">
                  <c:v>-3.0819700443540774</c:v>
                </c:pt>
                <c:pt idx="39">
                  <c:v>-2.998692874609715</c:v>
                </c:pt>
                <c:pt idx="40">
                  <c:v>-2.9193314884934827</c:v>
                </c:pt>
                <c:pt idx="41">
                  <c:v>-2.8437678360480407</c:v>
                </c:pt>
                <c:pt idx="42">
                  <c:v>-2.7718772595070926</c:v>
                </c:pt>
                <c:pt idx="43">
                  <c:v>-2.7035309156716361</c:v>
                </c:pt>
                <c:pt idx="44">
                  <c:v>-2.6385977779257792</c:v>
                </c:pt>
                <c:pt idx="45">
                  <c:v>-2.5808225346309914</c:v>
                </c:pt>
                <c:pt idx="46">
                  <c:v>-2.5270930218078589</c:v>
                </c:pt>
                <c:pt idx="47">
                  <c:v>-2.476187149906762</c:v>
                </c:pt>
                <c:pt idx="48">
                  <c:v>-2.4278975558329305</c:v>
                </c:pt>
                <c:pt idx="49">
                  <c:v>-2.3820449650973559</c:v>
                </c:pt>
                <c:pt idx="50">
                  <c:v>-2.338465662442557</c:v>
                </c:pt>
                <c:pt idx="51">
                  <c:v>-2.2970097673789587</c:v>
                </c:pt>
                <c:pt idx="52">
                  <c:v>-2.2575398186614737</c:v>
                </c:pt>
                <c:pt idx="53">
                  <c:v>-2.2199295286381724</c:v>
                </c:pt>
                <c:pt idx="54">
                  <c:v>-2.1840626834185208</c:v>
                </c:pt>
                <c:pt idx="55">
                  <c:v>-2.1498321694205069</c:v>
                </c:pt>
                <c:pt idx="56">
                  <c:v>-2.1171391097620114</c:v>
                </c:pt>
                <c:pt idx="57">
                  <c:v>-2.0858920963800189</c:v>
                </c:pt>
                <c:pt idx="58">
                  <c:v>-2.056006505789739</c:v>
                </c:pt>
                <c:pt idx="59">
                  <c:v>-2.0274038881027709</c:v>
                </c:pt>
                <c:pt idx="60">
                  <c:v>-2.0000114203646868</c:v>
                </c:pt>
                <c:pt idx="61">
                  <c:v>-1.9737614164933488</c:v>
                </c:pt>
                <c:pt idx="62">
                  <c:v>-1.9485908871357471</c:v>
                </c:pt>
                <c:pt idx="63">
                  <c:v>-1.9244411436447577</c:v>
                </c:pt>
                <c:pt idx="64">
                  <c:v>-1.9012574411310974</c:v>
                </c:pt>
                <c:pt idx="65">
                  <c:v>-1.8789886561922997</c:v>
                </c:pt>
                <c:pt idx="66">
                  <c:v>-1.8575869954749147</c:v>
                </c:pt>
                <c:pt idx="67">
                  <c:v>-1.8370077317037221</c:v>
                </c:pt>
                <c:pt idx="68">
                  <c:v>-1.8172089642237983</c:v>
                </c:pt>
                <c:pt idx="69">
                  <c:v>-1.7981514014573226</c:v>
                </c:pt>
                <c:pt idx="70">
                  <c:v>-1.7797994475956678</c:v>
                </c:pt>
                <c:pt idx="71">
                  <c:v>-1.7621240306232684</c:v>
                </c:pt>
                <c:pt idx="72">
                  <c:v>-1.7450856487342996</c:v>
                </c:pt>
                <c:pt idx="73">
                  <c:v>-1.7286535747859444</c:v>
                </c:pt>
                <c:pt idx="74">
                  <c:v>-1.7127988995709582</c:v>
                </c:pt>
                <c:pt idx="75">
                  <c:v>-1.6974943690108506</c:v>
                </c:pt>
                <c:pt idx="76">
                  <c:v>-1.6827142683422849</c:v>
                </c:pt>
                <c:pt idx="77">
                  <c:v>-1.6684343160082902</c:v>
                </c:pt>
                <c:pt idx="78">
                  <c:v>-1.6546315661560427</c:v>
                </c:pt>
                <c:pt idx="79">
                  <c:v>-1.6412843189442092</c:v>
                </c:pt>
                <c:pt idx="80">
                  <c:v>-1.628372037946495</c:v>
                </c:pt>
                <c:pt idx="81">
                  <c:v>-1.6158752740113147</c:v>
                </c:pt>
                <c:pt idx="82">
                  <c:v>-1.6037755950025914</c:v>
                </c:pt>
                <c:pt idx="83">
                  <c:v>-1.5920555209040093</c:v>
                </c:pt>
                <c:pt idx="84">
                  <c:v>-1.5806984638204735</c:v>
                </c:pt>
                <c:pt idx="85">
                  <c:v>-1.5696886724561649</c:v>
                </c:pt>
                <c:pt idx="86">
                  <c:v>-1.559011180688967</c:v>
                </c:pt>
                <c:pt idx="87">
                  <c:v>-1.5486517598976974</c:v>
                </c:pt>
                <c:pt idx="88">
                  <c:v>-1.5385968747306971</c:v>
                </c:pt>
                <c:pt idx="89">
                  <c:v>-1.5288336420336024</c:v>
                </c:pt>
                <c:pt idx="90">
                  <c:v>-1.5193497926801207</c:v>
                </c:pt>
                <c:pt idx="91">
                  <c:v>-1.5101336360728852</c:v>
                </c:pt>
                <c:pt idx="92">
                  <c:v>-1.5011740271026182</c:v>
                </c:pt>
                <c:pt idx="93">
                  <c:v>-1.4924603353726484</c:v>
                </c:pt>
                <c:pt idx="94">
                  <c:v>-1.4839824165128488</c:v>
                </c:pt>
                <c:pt idx="95">
                  <c:v>-1.4757305854224914</c:v>
                </c:pt>
                <c:pt idx="96">
                  <c:v>-1.4676955912951688</c:v>
                </c:pt>
                <c:pt idx="97">
                  <c:v>-1.4598685942917855</c:v>
                </c:pt>
                <c:pt idx="98">
                  <c:v>-1.452241143738624</c:v>
                </c:pt>
                <c:pt idx="99">
                  <c:v>-1.4448051577379182</c:v>
                </c:pt>
                <c:pt idx="100">
                  <c:v>-1.4375529040877513</c:v>
                </c:pt>
                <c:pt idx="101">
                  <c:v>-1.4304769824163128</c:v>
                </c:pt>
                <c:pt idx="102">
                  <c:v>-1.4235703074434001</c:v>
                </c:pt>
                <c:pt idx="103">
                  <c:v>-1.4168260932890653</c:v>
                </c:pt>
                <c:pt idx="104">
                  <c:v>-1.4102378387554411</c:v>
                </c:pt>
                <c:pt idx="105">
                  <c:v>-1.4037993135137365</c:v>
                </c:pt>
                <c:pt idx="106">
                  <c:v>-1.3975045451337416</c:v>
                </c:pt>
                <c:pt idx="107">
                  <c:v>-1.3913478068976997</c:v>
                </c:pt>
                <c:pt idx="108">
                  <c:v>-1.3853236063451693</c:v>
                </c:pt>
                <c:pt idx="109">
                  <c:v>-1.3794266744991754</c:v>
                </c:pt>
                <c:pt idx="110">
                  <c:v>-1.373651955727992</c:v>
                </c:pt>
                <c:pt idx="111">
                  <c:v>-1.3679945981998416</c:v>
                </c:pt>
                <c:pt idx="112">
                  <c:v>-1.3624499448913316</c:v>
                </c:pt>
                <c:pt idx="113">
                  <c:v>-1.3570135251128783</c:v>
                </c:pt>
                <c:pt idx="114">
                  <c:v>-1.3516810465173521</c:v>
                </c:pt>
                <c:pt idx="115">
                  <c:v>-1.3464483875601803</c:v>
                </c:pt>
                <c:pt idx="116">
                  <c:v>-1.3413115903816595</c:v>
                </c:pt>
                <c:pt idx="117">
                  <c:v>-1.3362668540840894</c:v>
                </c:pt>
                <c:pt idx="118">
                  <c:v>-1.3313105283782354</c:v>
                </c:pt>
                <c:pt idx="119">
                  <c:v>-1.326439107575335</c:v>
                </c:pt>
                <c:pt idx="120">
                  <c:v>-1.3216492249025245</c:v>
                </c:pt>
                <c:pt idx="121">
                  <c:v>-1.3169376471208221</c:v>
                </c:pt>
                <c:pt idx="122">
                  <c:v>-1.3123012694264851</c:v>
                </c:pt>
                <c:pt idx="123">
                  <c:v>-1.3077371106173998</c:v>
                </c:pt>
                <c:pt idx="124">
                  <c:v>-1.3032423085077172</c:v>
                </c:pt>
                <c:pt idx="125">
                  <c:v>-1.2988141155747062</c:v>
                </c:pt>
                <c:pt idx="126">
                  <c:v>-1.2944498948229801</c:v>
                </c:pt>
                <c:pt idx="127">
                  <c:v>-1.2901471158521047</c:v>
                </c:pt>
                <c:pt idx="128">
                  <c:v>-1.285903351114396</c:v>
                </c:pt>
                <c:pt idx="129">
                  <c:v>-1.2817162723506992</c:v>
                </c:pt>
                <c:pt idx="130">
                  <c:v>-1.2775836471923943</c:v>
                </c:pt>
                <c:pt idx="131">
                  <c:v>-1.2735033359188672</c:v>
                </c:pt>
                <c:pt idx="132">
                  <c:v>-1.2694732883601003</c:v>
                </c:pt>
                <c:pt idx="133">
                  <c:v>-1.2654915409347873</c:v>
                </c:pt>
                <c:pt idx="134">
                  <c:v>-1.2615562138147824</c:v>
                </c:pt>
                <c:pt idx="135">
                  <c:v>-1.2576655082075074</c:v>
                </c:pt>
                <c:pt idx="136">
                  <c:v>-1.2538177037479878</c:v>
                </c:pt>
                <c:pt idx="137">
                  <c:v>-1.250011155993181</c:v>
                </c:pt>
                <c:pt idx="138">
                  <c:v>-1.2462442940112506</c:v>
                </c:pt>
                <c:pt idx="139">
                  <c:v>-1.2425156180591097</c:v>
                </c:pt>
                <c:pt idx="140">
                  <c:v>-1.2388236973418749</c:v>
                </c:pt>
                <c:pt idx="141">
                  <c:v>-1.2351671678482279</c:v>
                </c:pt>
                <c:pt idx="142">
                  <c:v>-1.2315447302560809</c:v>
                </c:pt>
                <c:pt idx="143">
                  <c:v>-1.2279551479031601</c:v>
                </c:pt>
                <c:pt idx="144">
                  <c:v>-1.2241153579510879</c:v>
                </c:pt>
                <c:pt idx="145">
                  <c:v>-1.219672899419401</c:v>
                </c:pt>
                <c:pt idx="146">
                  <c:v>-1.2152912747312909</c:v>
                </c:pt>
                <c:pt idx="147">
                  <c:v>-1.210971157046512</c:v>
                </c:pt>
                <c:pt idx="148">
                  <c:v>-1.2067116131235847</c:v>
                </c:pt>
                <c:pt idx="149">
                  <c:v>-1.2025117077567877</c:v>
                </c:pt>
                <c:pt idx="150">
                  <c:v>-1.1983705125917681</c:v>
                </c:pt>
                <c:pt idx="151">
                  <c:v>-1.1942871061300855</c:v>
                </c:pt>
                <c:pt idx="152">
                  <c:v>-1.1902605737095635</c:v>
                </c:pt>
                <c:pt idx="153">
                  <c:v>-1.1862900074818978</c:v>
                </c:pt>
                <c:pt idx="154">
                  <c:v>-1.1823745063906195</c:v>
                </c:pt>
                <c:pt idx="155">
                  <c:v>-1.1785131761496899</c:v>
                </c:pt>
                <c:pt idx="156">
                  <c:v>-1.174705129222801</c:v>
                </c:pt>
                <c:pt idx="157">
                  <c:v>-1.1709494848035555</c:v>
                </c:pt>
                <c:pt idx="158">
                  <c:v>-1.167245368796513</c:v>
                </c:pt>
                <c:pt idx="159">
                  <c:v>-1.1635919137994155</c:v>
                </c:pt>
                <c:pt idx="160">
                  <c:v>-1.1599882590864115</c:v>
                </c:pt>
                <c:pt idx="161">
                  <c:v>-1.1564335505925714</c:v>
                </c:pt>
                <c:pt idx="162">
                  <c:v>-1.1529269408996774</c:v>
                </c:pt>
                <c:pt idx="163">
                  <c:v>-1.1494675892232513</c:v>
                </c:pt>
                <c:pt idx="164">
                  <c:v>-1.1460546614010341</c:v>
                </c:pt>
                <c:pt idx="165">
                  <c:v>-1.1426873298828129</c:v>
                </c:pt>
                <c:pt idx="166">
                  <c:v>-1.1393647737215857</c:v>
                </c:pt>
                <c:pt idx="167">
                  <c:v>-1.1360861785662821</c:v>
                </c:pt>
                <c:pt idx="168">
                  <c:v>-1.1328507366557192</c:v>
                </c:pt>
                <c:pt idx="169">
                  <c:v>-1.1296576468141049</c:v>
                </c:pt>
                <c:pt idx="170">
                  <c:v>-1.1265061144477708</c:v>
                </c:pt>
                <c:pt idx="171">
                  <c:v>-1.1233953515433484</c:v>
                </c:pt>
                <c:pt idx="172">
                  <c:v>-1.1203245766672141</c:v>
                </c:pt>
                <c:pt idx="173">
                  <c:v>-1.1172930149661406</c:v>
                </c:pt>
                <c:pt idx="174">
                  <c:v>-1.1142998981691576</c:v>
                </c:pt>
                <c:pt idx="175">
                  <c:v>-1.1113444645905874</c:v>
                </c:pt>
                <c:pt idx="176">
                  <c:v>-1.1084259591340693</c:v>
                </c:pt>
                <c:pt idx="177">
                  <c:v>-1.1055436332975399</c:v>
                </c:pt>
                <c:pt idx="178">
                  <c:v>-1.102696745179218</c:v>
                </c:pt>
                <c:pt idx="179">
                  <c:v>-1.0998845594842075</c:v>
                </c:pt>
                <c:pt idx="180">
                  <c:v>-1.0971063475319951</c:v>
                </c:pt>
                <c:pt idx="181">
                  <c:v>-1.0943613872643452</c:v>
                </c:pt>
                <c:pt idx="182">
                  <c:v>-1.091648963253864</c:v>
                </c:pt>
                <c:pt idx="183">
                  <c:v>-1.08896836671282</c:v>
                </c:pt>
                <c:pt idx="184">
                  <c:v>-1.0863188955023064</c:v>
                </c:pt>
                <c:pt idx="185">
                  <c:v>-1.083699854141533</c:v>
                </c:pt>
                <c:pt idx="186">
                  <c:v>-1.0811105538171142</c:v>
                </c:pt>
                <c:pt idx="187">
                  <c:v>-1.0785503123923998</c:v>
                </c:pt>
                <c:pt idx="188">
                  <c:v>-1.0760184544164519</c:v>
                </c:pt>
                <c:pt idx="189">
                  <c:v>-1.0735143111328374</c:v>
                </c:pt>
                <c:pt idx="190">
                  <c:v>-1.0710372204879073</c:v>
                </c:pt>
                <c:pt idx="191">
                  <c:v>-1.0685865271385802</c:v>
                </c:pt>
                <c:pt idx="192">
                  <c:v>-1.0661615824594286</c:v>
                </c:pt>
                <c:pt idx="193">
                  <c:v>-1.0637617445490071</c:v>
                </c:pt>
                <c:pt idx="194">
                  <c:v>-1.0613863782353139</c:v>
                </c:pt>
                <c:pt idx="195">
                  <c:v>-1.0590348550802595</c:v>
                </c:pt>
                <c:pt idx="196">
                  <c:v>-1.0567065533830364</c:v>
                </c:pt>
                <c:pt idx="197">
                  <c:v>-1.054400858182357</c:v>
                </c:pt>
                <c:pt idx="198">
                  <c:v>-1.0521171612573963</c:v>
                </c:pt>
                <c:pt idx="199">
                  <c:v>-1.049854861127371</c:v>
                </c:pt>
                <c:pt idx="200">
                  <c:v>-1.0476133630498012</c:v>
                </c:pt>
                <c:pt idx="201">
                  <c:v>-1.0453920790171192</c:v>
                </c:pt>
                <c:pt idx="202">
                  <c:v>-1.0431904277518971</c:v>
                </c:pt>
                <c:pt idx="203">
                  <c:v>-1.0410078347003673</c:v>
                </c:pt>
                <c:pt idx="204">
                  <c:v>-1.0388437320243291</c:v>
                </c:pt>
                <c:pt idx="205">
                  <c:v>-1.0366975585914</c:v>
                </c:pt>
                <c:pt idx="206">
                  <c:v>-1.0345687599635163</c:v>
                </c:pt>
                <c:pt idx="207">
                  <c:v>-1.0324567883837261</c:v>
                </c:pt>
                <c:pt idx="208">
                  <c:v>-1.0303611027612858</c:v>
                </c:pt>
                <c:pt idx="209">
                  <c:v>-1.0282811686549271</c:v>
                </c:pt>
                <c:pt idx="210">
                  <c:v>-1.0262164582544819</c:v>
                </c:pt>
                <c:pt idx="211">
                  <c:v>-1.0241664503607695</c:v>
                </c:pt>
                <c:pt idx="212">
                  <c:v>-1.0221306303637654</c:v>
                </c:pt>
                <c:pt idx="213">
                  <c:v>-1.0201084902191857</c:v>
                </c:pt>
                <c:pt idx="214">
                  <c:v>-1.0180995284233794</c:v>
                </c:pt>
                <c:pt idx="215">
                  <c:v>-1.0161032499867306</c:v>
                </c:pt>
                <c:pt idx="216">
                  <c:v>-1.01411916640556</c:v>
                </c:pt>
                <c:pt idx="217">
                  <c:v>-1.0121467956325045</c:v>
                </c:pt>
                <c:pt idx="218">
                  <c:v>-1.0101856620456566</c:v>
                </c:pt>
                <c:pt idx="219">
                  <c:v>-1.0082352964163743</c:v>
                </c:pt>
                <c:pt idx="220">
                  <c:v>-1.0062952358758084</c:v>
                </c:pt>
                <c:pt idx="221">
                  <c:v>-1.0043650238805004</c:v>
                </c:pt>
                <c:pt idx="222">
                  <c:v>-1.0024442101767679</c:v>
                </c:pt>
                <c:pt idx="223">
                  <c:v>-1.0005323507643633</c:v>
                </c:pt>
                <c:pt idx="224">
                  <c:v>-0.99862900785916819</c:v>
                </c:pt>
                <c:pt idx="225">
                  <c:v>-0.99673374985526597</c:v>
                </c:pt>
                <c:pt idx="226">
                  <c:v>-0.9948461512864003</c:v>
                </c:pt>
                <c:pt idx="227">
                  <c:v>-0.99296579278695574</c:v>
                </c:pt>
                <c:pt idx="228">
                  <c:v>-0.99109226105249082</c:v>
                </c:pt>
                <c:pt idx="229">
                  <c:v>-0.98922514880010082</c:v>
                </c:pt>
                <c:pt idx="230">
                  <c:v>-0.98736405472854361</c:v>
                </c:pt>
                <c:pt idx="231">
                  <c:v>-0.98550858347832182</c:v>
                </c:pt>
                <c:pt idx="232">
                  <c:v>-0.98365834559186272</c:v>
                </c:pt>
                <c:pt idx="233">
                  <c:v>-0.98181295747378039</c:v>
                </c:pt>
                <c:pt idx="234">
                  <c:v>-0.97997204135147087</c:v>
                </c:pt>
                <c:pt idx="235">
                  <c:v>-0.97813522523598351</c:v>
                </c:pt>
                <c:pt idx="236">
                  <c:v>-0.97630214288336337</c:v>
                </c:pt>
                <c:pt idx="237">
                  <c:v>-0.97447243375657577</c:v>
                </c:pt>
                <c:pt idx="238">
                  <c:v>-0.97264574298792883</c:v>
                </c:pt>
                <c:pt idx="239">
                  <c:v>-0.97082172134230471</c:v>
                </c:pt>
                <c:pt idx="240">
                  <c:v>-0.96900002518105932</c:v>
                </c:pt>
                <c:pt idx="241">
                  <c:v>-0.96718031642678903</c:v>
                </c:pt>
                <c:pt idx="242">
                  <c:v>-0.96536226252895763</c:v>
                </c:pt>
                <c:pt idx="243">
                  <c:v>-0.96354553643047758</c:v>
                </c:pt>
                <c:pt idx="244">
                  <c:v>-0.96172981653522005</c:v>
                </c:pt>
                <c:pt idx="245">
                  <c:v>-0.95991478667657348</c:v>
                </c:pt>
                <c:pt idx="246">
                  <c:v>-0.95810013608702937</c:v>
                </c:pt>
                <c:pt idx="247">
                  <c:v>-0.95628555936880522</c:v>
                </c:pt>
                <c:pt idx="248">
                  <c:v>-0.95447075646555513</c:v>
                </c:pt>
                <c:pt idx="249">
                  <c:v>-0.95265543263515795</c:v>
                </c:pt>
                <c:pt idx="250">
                  <c:v>-0.95083929842362336</c:v>
                </c:pt>
                <c:pt idx="251">
                  <c:v>-0.94902206963996849</c:v>
                </c:pt>
                <c:pt idx="252">
                  <c:v>-0.94720346733224159</c:v>
                </c:pt>
                <c:pt idx="253">
                  <c:v>-0.94538321776458467</c:v>
                </c:pt>
                <c:pt idx="254">
                  <c:v>-0.94356105239520904</c:v>
                </c:pt>
                <c:pt idx="255">
                  <c:v>-0.94173670785545094</c:v>
                </c:pt>
                <c:pt idx="256">
                  <c:v>-0.93990992592972633</c:v>
                </c:pt>
                <c:pt idx="257">
                  <c:v>-0.93808045353633629</c:v>
                </c:pt>
                <c:pt idx="258">
                  <c:v>-0.93624804270919504</c:v>
                </c:pt>
                <c:pt idx="259">
                  <c:v>-0.93441245058026756</c:v>
                </c:pt>
                <c:pt idx="260">
                  <c:v>-0.93257343936281112</c:v>
                </c:pt>
                <c:pt idx="261">
                  <c:v>-0.93073077633519208</c:v>
                </c:pt>
                <c:pt idx="262">
                  <c:v>-0.92888423382541518</c:v>
                </c:pt>
                <c:pt idx="263">
                  <c:v>-0.92703358919612355</c:v>
                </c:pt>
                <c:pt idx="264">
                  <c:v>-0.92517862483001334</c:v>
                </c:pt>
                <c:pt idx="265">
                  <c:v>-0.92331912811577266</c:v>
                </c:pt>
                <c:pt idx="266">
                  <c:v>-0.92145489143424553</c:v>
                </c:pt>
                <c:pt idx="267">
                  <c:v>-0.91958571214481077</c:v>
                </c:pt>
                <c:pt idx="268">
                  <c:v>-0.91771139257203116</c:v>
                </c:pt>
                <c:pt idx="269">
                  <c:v>-0.91583173999227685</c:v>
                </c:pt>
                <c:pt idx="270">
                  <c:v>-0.91394656662043894</c:v>
                </c:pt>
                <c:pt idx="271">
                  <c:v>-0.9120556895965477</c:v>
                </c:pt>
                <c:pt idx="272">
                  <c:v>-0.91015893097227984</c:v>
                </c:pt>
                <c:pt idx="273">
                  <c:v>-0.90825611769717518</c:v>
                </c:pt>
                <c:pt idx="274">
                  <c:v>-0.90634708160466104</c:v>
                </c:pt>
                <c:pt idx="275">
                  <c:v>-0.90443165939766657</c:v>
                </c:pt>
                <c:pt idx="276">
                  <c:v>-0.90250969263382641</c:v>
                </c:pt>
                <c:pt idx="277">
                  <c:v>-0.90058102771019422</c:v>
                </c:pt>
                <c:pt idx="278">
                  <c:v>-0.89864551584736396</c:v>
                </c:pt>
                <c:pt idx="279">
                  <c:v>-0.89670301307303968</c:v>
                </c:pt>
                <c:pt idx="280">
                  <c:v>-0.89475338020485351</c:v>
                </c:pt>
                <c:pt idx="281">
                  <c:v>-0.89279648283253732</c:v>
                </c:pt>
                <c:pt idx="282">
                  <c:v>-0.89083219129924518</c:v>
                </c:pt>
                <c:pt idx="283">
                  <c:v>-0.88886038068206752</c:v>
                </c:pt>
                <c:pt idx="284">
                  <c:v>-0.88688093077165786</c:v>
                </c:pt>
                <c:pt idx="285">
                  <c:v>-0.88489372605101557</c:v>
                </c:pt>
                <c:pt idx="286">
                  <c:v>-0.88289865567319303</c:v>
                </c:pt>
                <c:pt idx="287">
                  <c:v>-0.88089561343814349</c:v>
                </c:pt>
                <c:pt idx="288">
                  <c:v>-0.87888449776843613</c:v>
                </c:pt>
                <c:pt idx="289">
                  <c:v>-0.87686521168403952</c:v>
                </c:pt>
                <c:pt idx="290">
                  <c:v>-0.87483766277598485</c:v>
                </c:pt>
                <c:pt idx="291">
                  <c:v>-0.87280176317893921</c:v>
                </c:pt>
                <c:pt idx="292">
                  <c:v>-0.87075742954270141</c:v>
                </c:pt>
                <c:pt idx="293">
                  <c:v>-0.86870458300260978</c:v>
                </c:pt>
                <c:pt idx="294">
                  <c:v>-0.86664314914880902</c:v>
                </c:pt>
                <c:pt idx="295">
                  <c:v>-0.86457305799438666</c:v>
                </c:pt>
                <c:pt idx="296">
                  <c:v>-0.86249424394244423</c:v>
                </c:pt>
                <c:pt idx="297">
                  <c:v>-0.86040664575203174</c:v>
                </c:pt>
                <c:pt idx="298">
                  <c:v>-0.85831020650290335</c:v>
                </c:pt>
                <c:pt idx="299">
                  <c:v>-0.85620487355928276</c:v>
                </c:pt>
                <c:pt idx="300">
                  <c:v>-0.85409059853250213</c:v>
                </c:pt>
                <c:pt idx="301">
                  <c:v>-0.85196733724247742</c:v>
                </c:pt>
                <c:pt idx="302">
                  <c:v>-0.84983504967831391</c:v>
                </c:pt>
                <c:pt idx="303">
                  <c:v>-0.84769369995767851</c:v>
                </c:pt>
                <c:pt idx="304">
                  <c:v>-0.84554325628526383</c:v>
                </c:pt>
                <c:pt idx="305">
                  <c:v>-0.84338369091029153</c:v>
                </c:pt>
                <c:pt idx="306">
                  <c:v>-0.84121498008292683</c:v>
                </c:pt>
                <c:pt idx="307">
                  <c:v>-0.83903710400989029</c:v>
                </c:pt>
                <c:pt idx="308">
                  <c:v>-0.83685004680908115</c:v>
                </c:pt>
                <c:pt idx="309">
                  <c:v>-0.83465379646334703</c:v>
                </c:pt>
                <c:pt idx="310">
                  <c:v>-0.83244834477343554</c:v>
                </c:pt>
                <c:pt idx="311">
                  <c:v>-0.83023368731011327</c:v>
                </c:pt>
                <c:pt idx="312">
                  <c:v>-0.82800982336551487</c:v>
                </c:pt>
                <c:pt idx="313">
                  <c:v>-0.82577675590375099</c:v>
                </c:pt>
                <c:pt idx="314">
                  <c:v>-0.82353449151086566</c:v>
                </c:pt>
                <c:pt idx="315">
                  <c:v>-0.82128304034405042</c:v>
                </c:pt>
                <c:pt idx="316">
                  <c:v>-0.81902241608032944</c:v>
                </c:pt>
                <c:pt idx="317">
                  <c:v>-0.81675263586459335</c:v>
                </c:pt>
                <c:pt idx="318">
                  <c:v>-0.81447372025710807</c:v>
                </c:pt>
                <c:pt idx="319">
                  <c:v>-0.81218569318057909</c:v>
                </c:pt>
                <c:pt idx="320">
                  <c:v>-0.80988858186664348</c:v>
                </c:pt>
                <c:pt idx="321">
                  <c:v>-0.8075824168020469</c:v>
                </c:pt>
                <c:pt idx="322">
                  <c:v>-0.8052672316743823</c:v>
                </c:pt>
                <c:pt idx="323">
                  <c:v>-0.80294306331747523</c:v>
                </c:pt>
                <c:pt idx="324">
                  <c:v>-0.80060995165652915</c:v>
                </c:pt>
                <c:pt idx="325">
                  <c:v>-0.79826793965297571</c:v>
                </c:pt>
                <c:pt idx="326">
                  <c:v>-0.79591707324904593</c:v>
                </c:pt>
                <c:pt idx="327">
                  <c:v>-0.79355740131224983</c:v>
                </c:pt>
                <c:pt idx="328">
                  <c:v>-0.79118897557968404</c:v>
                </c:pt>
                <c:pt idx="329">
                  <c:v>-0.78881185060215997</c:v>
                </c:pt>
                <c:pt idx="330">
                  <c:v>-0.78642608368836509</c:v>
                </c:pt>
                <c:pt idx="331">
                  <c:v>-0.78403173484891941</c:v>
                </c:pt>
                <c:pt idx="332">
                  <c:v>-0.78162886674045373</c:v>
                </c:pt>
                <c:pt idx="333">
                  <c:v>-0.77921754460974768</c:v>
                </c:pt>
                <c:pt idx="334">
                  <c:v>-0.77679783623784904</c:v>
                </c:pt>
                <c:pt idx="335">
                  <c:v>-0.77436981188439824</c:v>
                </c:pt>
                <c:pt idx="336">
                  <c:v>-0.77193354423206118</c:v>
                </c:pt>
                <c:pt idx="337">
                  <c:v>-0.76948910833108097</c:v>
                </c:pt>
                <c:pt idx="338">
                  <c:v>-0.76703658154405518</c:v>
                </c:pt>
                <c:pt idx="339">
                  <c:v>-0.7645760434909562</c:v>
                </c:pt>
                <c:pt idx="340">
                  <c:v>-0.76210757599436851</c:v>
                </c:pt>
                <c:pt idx="341">
                  <c:v>-0.75963126302502126</c:v>
                </c:pt>
                <c:pt idx="342">
                  <c:v>-0.75714719064765745</c:v>
                </c:pt>
                <c:pt idx="343">
                  <c:v>-0.75465544696719999</c:v>
                </c:pt>
                <c:pt idx="344">
                  <c:v>-0.75215612207524207</c:v>
                </c:pt>
                <c:pt idx="345">
                  <c:v>-0.74964930799706153</c:v>
                </c:pt>
                <c:pt idx="346">
                  <c:v>-0.74713509863881933</c:v>
                </c:pt>
                <c:pt idx="347">
                  <c:v>-0.74461358973536895</c:v>
                </c:pt>
                <c:pt idx="348">
                  <c:v>-0.74208487879842056</c:v>
                </c:pt>
                <c:pt idx="349">
                  <c:v>-0.73954906506521445</c:v>
                </c:pt>
                <c:pt idx="350">
                  <c:v>-0.73700624944762239</c:v>
                </c:pt>
                <c:pt idx="351">
                  <c:v>-0.73445653448176662</c:v>
                </c:pt>
                <c:pt idx="352">
                  <c:v>-0.73190002427825118</c:v>
                </c:pt>
                <c:pt idx="353">
                  <c:v>-0.72933682447270798</c:v>
                </c:pt>
                <c:pt idx="354">
                  <c:v>-0.72676704217714572</c:v>
                </c:pt>
                <c:pt idx="355">
                  <c:v>-0.72419078593170427</c:v>
                </c:pt>
                <c:pt idx="356">
                  <c:v>-0.72160816565692898</c:v>
                </c:pt>
                <c:pt idx="357">
                  <c:v>-0.71901929260684971</c:v>
                </c:pt>
                <c:pt idx="358">
                  <c:v>-0.71642427932244324</c:v>
                </c:pt>
                <c:pt idx="359">
                  <c:v>-0.71382323958574712</c:v>
                </c:pt>
                <c:pt idx="360">
                  <c:v>-0.71121628837475537</c:v>
                </c:pt>
                <c:pt idx="361">
                  <c:v>-0.70860354181860596</c:v>
                </c:pt>
                <c:pt idx="362">
                  <c:v>-0.70598511715383128</c:v>
                </c:pt>
                <c:pt idx="363">
                  <c:v>-0.70336113268078804</c:v>
                </c:pt>
                <c:pt idx="364">
                  <c:v>-0.70073170772112425</c:v>
                </c:pt>
                <c:pt idx="365">
                  <c:v>-0.69809696257566756</c:v>
                </c:pt>
                <c:pt idx="366">
                  <c:v>-0.69545701848300279</c:v>
                </c:pt>
                <c:pt idx="367">
                  <c:v>-0.69281199757883016</c:v>
                </c:pt>
                <c:pt idx="368">
                  <c:v>-0.69016202285578665</c:v>
                </c:pt>
                <c:pt idx="369">
                  <c:v>-0.68750721812412596</c:v>
                </c:pt>
                <c:pt idx="370">
                  <c:v>-0.6848477079729508</c:v>
                </c:pt>
                <c:pt idx="371">
                  <c:v>-0.68218361773211389</c:v>
                </c:pt>
                <c:pt idx="372">
                  <c:v>-0.67951507343490691</c:v>
                </c:pt>
                <c:pt idx="373">
                  <c:v>-0.67684220178125054</c:v>
                </c:pt>
                <c:pt idx="374">
                  <c:v>-0.67416513010168044</c:v>
                </c:pt>
                <c:pt idx="375">
                  <c:v>-0.67148398632197759</c:v>
                </c:pt>
                <c:pt idx="376">
                  <c:v>-0.66885375086625221</c:v>
                </c:pt>
                <c:pt idx="377">
                  <c:v>-0.66655711004942919</c:v>
                </c:pt>
                <c:pt idx="378">
                  <c:v>-0.66425874668373475</c:v>
                </c:pt>
                <c:pt idx="379">
                  <c:v>-0.66195805102576932</c:v>
                </c:pt>
                <c:pt idx="380">
                  <c:v>-0.65965499786960091</c:v>
                </c:pt>
                <c:pt idx="381">
                  <c:v>-0.65734956151785373</c:v>
                </c:pt>
                <c:pt idx="382">
                  <c:v>-0.65504171695872393</c:v>
                </c:pt>
                <c:pt idx="383">
                  <c:v>-0.65273143992530402</c:v>
                </c:pt>
                <c:pt idx="384">
                  <c:v>-0.65041870695147053</c:v>
                </c:pt>
                <c:pt idx="385">
                  <c:v>-0.64810349542591716</c:v>
                </c:pt>
                <c:pt idx="386">
                  <c:v>-0.64578578364526673</c:v>
                </c:pt>
                <c:pt idx="387">
                  <c:v>-0.64346555086684143</c:v>
                </c:pt>
                <c:pt idx="388">
                  <c:v>-0.64114277736054848</c:v>
                </c:pt>
                <c:pt idx="389">
                  <c:v>-0.63881744446009359</c:v>
                </c:pt>
                <c:pt idx="390">
                  <c:v>-0.6364895346133892</c:v>
                </c:pt>
                <c:pt idx="391">
                  <c:v>-0.63415903143224506</c:v>
                </c:pt>
                <c:pt idx="392">
                  <c:v>-0.63182591974104563</c:v>
                </c:pt>
                <c:pt idx="393">
                  <c:v>-0.62949018562477532</c:v>
                </c:pt>
                <c:pt idx="394">
                  <c:v>-0.62715181647588636</c:v>
                </c:pt>
                <c:pt idx="395">
                  <c:v>-0.62481080104036579</c:v>
                </c:pt>
                <c:pt idx="396">
                  <c:v>-0.62246712946280991</c:v>
                </c:pt>
                <c:pt idx="397">
                  <c:v>-0.62012079333048287</c:v>
                </c:pt>
                <c:pt idx="398">
                  <c:v>-0.61777178571622726</c:v>
                </c:pt>
                <c:pt idx="399">
                  <c:v>-0.61542010122055624</c:v>
                </c:pt>
                <c:pt idx="400">
                  <c:v>-0.61306573601232828</c:v>
                </c:pt>
                <c:pt idx="401">
                  <c:v>-0.6107086878686222</c:v>
                </c:pt>
                <c:pt idx="402">
                  <c:v>-0.60834895621318863</c:v>
                </c:pt>
                <c:pt idx="403">
                  <c:v>-0.60598654215399117</c:v>
                </c:pt>
                <c:pt idx="404">
                  <c:v>-0.60362144851938149</c:v>
                </c:pt>
                <c:pt idx="405">
                  <c:v>-0.60125367989306466</c:v>
                </c:pt>
                <c:pt idx="406">
                  <c:v>-0.59888324264799442</c:v>
                </c:pt>
                <c:pt idx="407">
                  <c:v>-0.59651014497884247</c:v>
                </c:pt>
                <c:pt idx="408">
                  <c:v>-0.59413439693330616</c:v>
                </c:pt>
                <c:pt idx="409">
                  <c:v>-0.5917560104420726</c:v>
                </c:pt>
                <c:pt idx="410">
                  <c:v>-0.58937499934759896</c:v>
                </c:pt>
                <c:pt idx="411">
                  <c:v>-0.58699137943134916</c:v>
                </c:pt>
                <c:pt idx="412">
                  <c:v>-0.58460516844001509</c:v>
                </c:pt>
                <c:pt idx="413">
                  <c:v>-0.5822163861101366</c:v>
                </c:pt>
                <c:pt idx="414">
                  <c:v>-0.57982505419149566</c:v>
                </c:pt>
                <c:pt idx="415">
                  <c:v>-0.57743119646914276</c:v>
                </c:pt>
                <c:pt idx="416">
                  <c:v>-0.57503483878401973</c:v>
                </c:pt>
                <c:pt idx="417">
                  <c:v>-0.57263600905225887</c:v>
                </c:pt>
                <c:pt idx="418">
                  <c:v>-0.57023473728302343</c:v>
                </c:pt>
                <c:pt idx="419">
                  <c:v>-0.56783105559501934</c:v>
                </c:pt>
                <c:pt idx="420">
                  <c:v>-0.56542499823162085</c:v>
                </c:pt>
                <c:pt idx="421">
                  <c:v>-0.56301660157451972</c:v>
                </c:pt>
                <c:pt idx="422">
                  <c:v>-0.5606059041560163</c:v>
                </c:pt>
                <c:pt idx="423">
                  <c:v>-0.55819294667000663</c:v>
                </c:pt>
                <c:pt idx="424">
                  <c:v>-0.5557777719813406</c:v>
                </c:pt>
                <c:pt idx="425">
                  <c:v>-0.5533604251339993</c:v>
                </c:pt>
                <c:pt idx="426">
                  <c:v>-0.55094095335767646</c:v>
                </c:pt>
                <c:pt idx="427">
                  <c:v>-0.54851940607318628</c:v>
                </c:pt>
                <c:pt idx="428">
                  <c:v>-0.54609583489623792</c:v>
                </c:pt>
                <c:pt idx="429">
                  <c:v>-0.54367029363989905</c:v>
                </c:pt>
                <c:pt idx="430">
                  <c:v>-0.54124283831578024</c:v>
                </c:pt>
                <c:pt idx="431">
                  <c:v>-0.53881352713368036</c:v>
                </c:pt>
                <c:pt idx="432">
                  <c:v>-0.53638242049990581</c:v>
                </c:pt>
                <c:pt idx="433">
                  <c:v>-0.53394958101426904</c:v>
                </c:pt>
                <c:pt idx="434">
                  <c:v>-0.53151507346565519</c:v>
                </c:pt>
                <c:pt idx="435">
                  <c:v>-0.52907896482626859</c:v>
                </c:pt>
                <c:pt idx="436">
                  <c:v>-0.52664132424454813</c:v>
                </c:pt>
                <c:pt idx="437">
                  <c:v>-0.52420222303679254</c:v>
                </c:pt>
                <c:pt idx="438">
                  <c:v>-0.52176173467728759</c:v>
                </c:pt>
                <c:pt idx="439">
                  <c:v>-0.51931993478745542</c:v>
                </c:pt>
                <c:pt idx="440">
                  <c:v>-0.51687690112329565</c:v>
                </c:pt>
                <c:pt idx="441">
                  <c:v>-0.51443271356201337</c:v>
                </c:pt>
                <c:pt idx="442">
                  <c:v>-0.51198745408694069</c:v>
                </c:pt>
                <c:pt idx="443">
                  <c:v>-0.50954120677162962</c:v>
                </c:pt>
                <c:pt idx="444">
                  <c:v>-0.50709405776236505</c:v>
                </c:pt>
                <c:pt idx="445">
                  <c:v>-0.50464609525968473</c:v>
                </c:pt>
                <c:pt idx="446">
                  <c:v>-0.50219740949868363</c:v>
                </c:pt>
                <c:pt idx="447">
                  <c:v>-0.49974809272811299</c:v>
                </c:pt>
                <c:pt idx="448">
                  <c:v>-0.49729823918831106</c:v>
                </c:pt>
                <c:pt idx="449">
                  <c:v>-0.49484794508806329</c:v>
                </c:pt>
                <c:pt idx="450">
                  <c:v>-0.49239730858040542</c:v>
                </c:pt>
                <c:pt idx="451">
                  <c:v>-0.48994642973716251</c:v>
                </c:pt>
                <c:pt idx="452">
                  <c:v>-0.48749541052261802</c:v>
                </c:pt>
                <c:pt idx="453">
                  <c:v>-0.48504435476612912</c:v>
                </c:pt>
                <c:pt idx="454">
                  <c:v>-0.48259336813360859</c:v>
                </c:pt>
                <c:pt idx="455">
                  <c:v>-0.48014255809808259</c:v>
                </c:pt>
                <c:pt idx="456">
                  <c:v>-0.47769203390946074</c:v>
                </c:pt>
                <c:pt idx="457">
                  <c:v>-0.47524190656307119</c:v>
                </c:pt>
                <c:pt idx="458">
                  <c:v>-0.47279228876749924</c:v>
                </c:pt>
                <c:pt idx="459">
                  <c:v>-0.47034329491157162</c:v>
                </c:pt>
                <c:pt idx="460">
                  <c:v>-0.46789504103029261</c:v>
                </c:pt>
                <c:pt idx="461">
                  <c:v>-0.46544764477018169</c:v>
                </c:pt>
                <c:pt idx="462">
                  <c:v>-0.46300122535372196</c:v>
                </c:pt>
                <c:pt idx="463">
                  <c:v>-0.46055590354300041</c:v>
                </c:pt>
                <c:pt idx="464">
                  <c:v>-0.45811180160268583</c:v>
                </c:pt>
                <c:pt idx="465">
                  <c:v>-0.4556690432623231</c:v>
                </c:pt>
                <c:pt idx="466">
                  <c:v>-0.45322775367782137</c:v>
                </c:pt>
                <c:pt idx="467">
                  <c:v>-0.45078805939253103</c:v>
                </c:pt>
                <c:pt idx="468">
                  <c:v>-0.44835008829739309</c:v>
                </c:pt>
                <c:pt idx="469">
                  <c:v>-0.44591396959085489</c:v>
                </c:pt>
                <c:pt idx="470">
                  <c:v>-0.44347983373790806</c:v>
                </c:pt>
                <c:pt idx="471">
                  <c:v>-0.44104781242886304</c:v>
                </c:pt>
                <c:pt idx="472">
                  <c:v>-0.4386180385375088</c:v>
                </c:pt>
                <c:pt idx="473">
                  <c:v>-0.43619064607879676</c:v>
                </c:pt>
                <c:pt idx="474">
                  <c:v>-0.43376577016615725</c:v>
                </c:pt>
                <c:pt idx="475">
                  <c:v>-0.43134354696844063</c:v>
                </c:pt>
                <c:pt idx="476">
                  <c:v>-0.42892411366635719</c:v>
                </c:pt>
                <c:pt idx="477">
                  <c:v>-0.42650760840881341</c:v>
                </c:pt>
                <c:pt idx="478">
                  <c:v>-0.4240941702686738</c:v>
                </c:pt>
                <c:pt idx="479">
                  <c:v>-0.42168393919841329</c:v>
                </c:pt>
                <c:pt idx="480">
                  <c:v>-0.41927705598560916</c:v>
                </c:pt>
                <c:pt idx="481">
                  <c:v>-0.41687366220800159</c:v>
                </c:pt>
                <c:pt idx="482">
                  <c:v>-0.41447390018850044</c:v>
                </c:pt>
                <c:pt idx="483">
                  <c:v>-0.41207791295004009</c:v>
                </c:pt>
                <c:pt idx="484">
                  <c:v>-0.40968584417035803</c:v>
                </c:pt>
                <c:pt idx="485">
                  <c:v>-0.4072978381365035</c:v>
                </c:pt>
                <c:pt idx="486">
                  <c:v>-0.40491403969949918</c:v>
                </c:pt>
                <c:pt idx="487">
                  <c:v>-0.40253459422880805</c:v>
                </c:pt>
                <c:pt idx="488">
                  <c:v>-0.40015964756691069</c:v>
                </c:pt>
                <c:pt idx="489">
                  <c:v>-0.39778934598377402</c:v>
                </c:pt>
                <c:pt idx="490">
                  <c:v>-0.39542383613156762</c:v>
                </c:pt>
                <c:pt idx="491">
                  <c:v>-0.39306326499919303</c:v>
                </c:pt>
                <c:pt idx="492">
                  <c:v>-0.390707779867142</c:v>
                </c:pt>
                <c:pt idx="493">
                  <c:v>-0.38835752826230463</c:v>
                </c:pt>
                <c:pt idx="494">
                  <c:v>-0.38601265791318207</c:v>
                </c:pt>
                <c:pt idx="495">
                  <c:v>-0.38367331670488003</c:v>
                </c:pt>
                <c:pt idx="496">
                  <c:v>-0.38133965263477138</c:v>
                </c:pt>
                <c:pt idx="497">
                  <c:v>-0.37901181376794923</c:v>
                </c:pt>
                <c:pt idx="498">
                  <c:v>-0.37668994819324569</c:v>
                </c:pt>
                <c:pt idx="499">
                  <c:v>-0.37437420397928406</c:v>
                </c:pt>
                <c:pt idx="500">
                  <c:v>-0.37206472913103072</c:v>
                </c:pt>
                <c:pt idx="501">
                  <c:v>-0.36976167154655354</c:v>
                </c:pt>
                <c:pt idx="502">
                  <c:v>-0.36746517897393211</c:v>
                </c:pt>
                <c:pt idx="503">
                  <c:v>-0.36517539896892176</c:v>
                </c:pt>
                <c:pt idx="504">
                  <c:v>-0.36289247885260295</c:v>
                </c:pt>
                <c:pt idx="505">
                  <c:v>-0.36061656566962319</c:v>
                </c:pt>
                <c:pt idx="506">
                  <c:v>-0.35834780614667866</c:v>
                </c:pt>
                <c:pt idx="507">
                  <c:v>-0.35608634665160871</c:v>
                </c:pt>
                <c:pt idx="508">
                  <c:v>-0.35383233315275664</c:v>
                </c:pt>
                <c:pt idx="509">
                  <c:v>-0.35158591117881755</c:v>
                </c:pt>
                <c:pt idx="510">
                  <c:v>-0.34934722577912891</c:v>
                </c:pt>
                <c:pt idx="511">
                  <c:v>-0.34711642148452515</c:v>
                </c:pt>
                <c:pt idx="512">
                  <c:v>-0.3448936422684431</c:v>
                </c:pt>
                <c:pt idx="513">
                  <c:v>-0.34267903150874535</c:v>
                </c:pt>
                <c:pt idx="514">
                  <c:v>-0.34047273194996341</c:v>
                </c:pt>
                <c:pt idx="515">
                  <c:v>-0.33827488566593567</c:v>
                </c:pt>
                <c:pt idx="516">
                  <c:v>-0.33608563402308456</c:v>
                </c:pt>
                <c:pt idx="517">
                  <c:v>-0.33390511764415948</c:v>
                </c:pt>
                <c:pt idx="518">
                  <c:v>-0.33173347637259648</c:v>
                </c:pt>
                <c:pt idx="519">
                  <c:v>-0.32957084923707952</c:v>
                </c:pt>
                <c:pt idx="520">
                  <c:v>-0.32741737441708391</c:v>
                </c:pt>
                <c:pt idx="521">
                  <c:v>-0.32527318920861426</c:v>
                </c:pt>
                <c:pt idx="522">
                  <c:v>-0.32313842999060871</c:v>
                </c:pt>
                <c:pt idx="523">
                  <c:v>-0.32101323219185973</c:v>
                </c:pt>
                <c:pt idx="524">
                  <c:v>-0.31889773025835111</c:v>
                </c:pt>
                <c:pt idx="525">
                  <c:v>-0.31679205762141716</c:v>
                </c:pt>
                <c:pt idx="526">
                  <c:v>-0.31469634666603008</c:v>
                </c:pt>
                <c:pt idx="527">
                  <c:v>-0.31261072869992895</c:v>
                </c:pt>
                <c:pt idx="528">
                  <c:v>-0.3105353339230964</c:v>
                </c:pt>
                <c:pt idx="529">
                  <c:v>-0.30847029139792409</c:v>
                </c:pt>
                <c:pt idx="530">
                  <c:v>-0.30641572901959646</c:v>
                </c:pt>
                <c:pt idx="531">
                  <c:v>-0.30437177348718053</c:v>
                </c:pt>
                <c:pt idx="532">
                  <c:v>-0.3023385502753459</c:v>
                </c:pt>
                <c:pt idx="533">
                  <c:v>-0.30031618360614321</c:v>
                </c:pt>
                <c:pt idx="534">
                  <c:v>-0.2983047964216502</c:v>
                </c:pt>
                <c:pt idx="535">
                  <c:v>-0.29630451035700878</c:v>
                </c:pt>
                <c:pt idx="536">
                  <c:v>-0.29431544571369112</c:v>
                </c:pt>
                <c:pt idx="537">
                  <c:v>-0.29233772143346021</c:v>
                </c:pt>
                <c:pt idx="538">
                  <c:v>-0.29037145507270945</c:v>
                </c:pt>
                <c:pt idx="539">
                  <c:v>-0.2884167627771449</c:v>
                </c:pt>
                <c:pt idx="540">
                  <c:v>-0.28647375925688179</c:v>
                </c:pt>
                <c:pt idx="541">
                  <c:v>-0.28454255776203613</c:v>
                </c:pt>
                <c:pt idx="542">
                  <c:v>-0.28262327005866988</c:v>
                </c:pt>
                <c:pt idx="543">
                  <c:v>-0.28071600640492994</c:v>
                </c:pt>
                <c:pt idx="544">
                  <c:v>-0.27882087552781842</c:v>
                </c:pt>
                <c:pt idx="545">
                  <c:v>-0.27693798460002678</c:v>
                </c:pt>
                <c:pt idx="546">
                  <c:v>-0.2750674392173168</c:v>
                </c:pt>
                <c:pt idx="547">
                  <c:v>-0.27320934337611558</c:v>
                </c:pt>
                <c:pt idx="548">
                  <c:v>-0.27136379945131195</c:v>
                </c:pt>
                <c:pt idx="549">
                  <c:v>-0.26953090817449099</c:v>
                </c:pt>
                <c:pt idx="550">
                  <c:v>-0.26771076861223586</c:v>
                </c:pt>
                <c:pt idx="551">
                  <c:v>-0.26590347814496534</c:v>
                </c:pt>
                <c:pt idx="552">
                  <c:v>-0.26410913244568185</c:v>
                </c:pt>
                <c:pt idx="553">
                  <c:v>-0.26232782545903072</c:v>
                </c:pt>
                <c:pt idx="554">
                  <c:v>-0.26055964938067672</c:v>
                </c:pt>
                <c:pt idx="555">
                  <c:v>-0.25880469463684963</c:v>
                </c:pt>
                <c:pt idx="556">
                  <c:v>-0.25706304986378009</c:v>
                </c:pt>
                <c:pt idx="557">
                  <c:v>-0.25533480188755592</c:v>
                </c:pt>
                <c:pt idx="558">
                  <c:v>-0.25362003570425334</c:v>
                </c:pt>
                <c:pt idx="559">
                  <c:v>-0.25191883445959429</c:v>
                </c:pt>
                <c:pt idx="560">
                  <c:v>-0.2502312794295446</c:v>
                </c:pt>
                <c:pt idx="561">
                  <c:v>-0.24855745000024959</c:v>
                </c:pt>
                <c:pt idx="562">
                  <c:v>-0.24689742364846218</c:v>
                </c:pt>
                <c:pt idx="563">
                  <c:v>-0.24525127592214149</c:v>
                </c:pt>
                <c:pt idx="564">
                  <c:v>-0.24361908042072483</c:v>
                </c:pt>
                <c:pt idx="565">
                  <c:v>-0.24200090877576297</c:v>
                </c:pt>
                <c:pt idx="566">
                  <c:v>-0.24039683063163694</c:v>
                </c:pt>
                <c:pt idx="567">
                  <c:v>-0.23880691362605683</c:v>
                </c:pt>
                <c:pt idx="568">
                  <c:v>-0.23723122337087157</c:v>
                </c:pt>
                <c:pt idx="569">
                  <c:v>-0.23566982343278003</c:v>
                </c:pt>
                <c:pt idx="570">
                  <c:v>-0.23412277531408335</c:v>
                </c:pt>
                <c:pt idx="571">
                  <c:v>-0.23259013843350035</c:v>
                </c:pt>
                <c:pt idx="572">
                  <c:v>-0.23107197010709504</c:v>
                </c:pt>
                <c:pt idx="573">
                  <c:v>-0.22956832552899606</c:v>
                </c:pt>
                <c:pt idx="574">
                  <c:v>-0.22807925775254584</c:v>
                </c:pt>
                <c:pt idx="575">
                  <c:v>-0.22660481767107452</c:v>
                </c:pt>
                <c:pt idx="576">
                  <c:v>-0.2251450539990926</c:v>
                </c:pt>
                <c:pt idx="577">
                  <c:v>-0.22370001325332695</c:v>
                </c:pt>
                <c:pt idx="578">
                  <c:v>-0.22226973973383857</c:v>
                </c:pt>
                <c:pt idx="579">
                  <c:v>-0.22085427550541664</c:v>
                </c:pt>
                <c:pt idx="580">
                  <c:v>-0.21945366037896516</c:v>
                </c:pt>
                <c:pt idx="581">
                  <c:v>-0.21806793189280296</c:v>
                </c:pt>
                <c:pt idx="582">
                  <c:v>-0.21669712529453605</c:v>
                </c:pt>
                <c:pt idx="583">
                  <c:v>-0.21534127352277965</c:v>
                </c:pt>
                <c:pt idx="584">
                  <c:v>-0.21400040718913538</c:v>
                </c:pt>
                <c:pt idx="585">
                  <c:v>-0.21267455456041584</c:v>
                </c:pt>
                <c:pt idx="586">
                  <c:v>-0.21136374154109736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A8F-4E41-807A-C6CC4AD3A2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2626992"/>
        <c:axId val="932634064"/>
      </c:scatterChart>
      <c:valAx>
        <c:axId val="932626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'booster test at angle'!$D$19</c:f>
              <c:strCache>
                <c:ptCount val="1"/>
                <c:pt idx="0">
                  <c:v>time [s]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932634064"/>
        <c:crosses val="autoZero"/>
        <c:crossBetween val="midCat"/>
      </c:valAx>
      <c:valAx>
        <c:axId val="93263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'booster test at angle'!$O$19</c:f>
              <c:strCache>
                <c:ptCount val="1"/>
                <c:pt idx="0">
                  <c:v>G [-]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932626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Altitude</a:t>
            </a:r>
            <a:r>
              <a:rPr lang="en-US"/>
              <a:t> </a:t>
            </a:r>
            <a:r>
              <a:rPr lang="pl-PL"/>
              <a:t>with</a:t>
            </a:r>
            <a:r>
              <a:rPr lang="pl-PL" baseline="0"/>
              <a:t> PRD-240 booster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>
        <c:manualLayout>
          <c:layoutTarget val="inner"/>
          <c:xMode val="edge"/>
          <c:yMode val="edge"/>
          <c:x val="4.8073706073055458E-2"/>
          <c:y val="7.2282295271049596E-2"/>
          <c:w val="0.90101605153540731"/>
          <c:h val="0.8780261437908496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'booster test at angle'!$AD$5</c:f>
              <c:strCache>
                <c:ptCount val="1"/>
                <c:pt idx="0">
                  <c:v>  Boost phase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'booster test at angle'!$Q$20:$Q$78</c:f>
              <c:numCache>
                <c:formatCode>General</c:formatCode>
                <c:ptCount val="59"/>
                <c:pt idx="0">
                  <c:v>0</c:v>
                </c:pt>
                <c:pt idx="1">
                  <c:v>0</c:v>
                </c:pt>
                <c:pt idx="2">
                  <c:v>1.3646322228858798E-3</c:v>
                </c:pt>
                <c:pt idx="3">
                  <c:v>7.6633069261002502E-3</c:v>
                </c:pt>
                <c:pt idx="4">
                  <c:v>2.2303567949276178E-2</c:v>
                </c:pt>
                <c:pt idx="5">
                  <c:v>4.702196455421391E-2</c:v>
                </c:pt>
                <c:pt idx="6">
                  <c:v>8.2583386387359833E-2</c:v>
                </c:pt>
                <c:pt idx="7">
                  <c:v>0.12924869044975559</c:v>
                </c:pt>
                <c:pt idx="8">
                  <c:v>0.18693314020765095</c:v>
                </c:pt>
                <c:pt idx="9">
                  <c:v>0.25539186744217518</c:v>
                </c:pt>
                <c:pt idx="10">
                  <c:v>0.33440391815914799</c:v>
                </c:pt>
                <c:pt idx="11">
                  <c:v>0.42377981153537481</c:v>
                </c:pt>
                <c:pt idx="12">
                  <c:v>1.8554809037333801</c:v>
                </c:pt>
                <c:pt idx="13">
                  <c:v>4.2294077364991729</c:v>
                </c:pt>
                <c:pt idx="14">
                  <c:v>7.500303971885188</c:v>
                </c:pt>
                <c:pt idx="15">
                  <c:v>11.647960305362901</c:v>
                </c:pt>
                <c:pt idx="16">
                  <c:v>16.662069204022053</c:v>
                </c:pt>
                <c:pt idx="17">
                  <c:v>22.533523766061414</c:v>
                </c:pt>
                <c:pt idx="18">
                  <c:v>29.254257006342453</c:v>
                </c:pt>
                <c:pt idx="19">
                  <c:v>36.81832638658922</c:v>
                </c:pt>
                <c:pt idx="20">
                  <c:v>45.220149829500563</c:v>
                </c:pt>
                <c:pt idx="21">
                  <c:v>54.453657514192223</c:v>
                </c:pt>
                <c:pt idx="22">
                  <c:v>64.51304096899969</c:v>
                </c:pt>
                <c:pt idx="23">
                  <c:v>75.39358580006845</c:v>
                </c:pt>
                <c:pt idx="24">
                  <c:v>87.092256040990222</c:v>
                </c:pt>
                <c:pt idx="25">
                  <c:v>99.608165676069603</c:v>
                </c:pt>
                <c:pt idx="26">
                  <c:v>112.94235995180725</c:v>
                </c:pt>
                <c:pt idx="27">
                  <c:v>127.09723306110068</c:v>
                </c:pt>
                <c:pt idx="28">
                  <c:v>142.07613915670416</c:v>
                </c:pt>
                <c:pt idx="29">
                  <c:v>157.88308961817577</c:v>
                </c:pt>
                <c:pt idx="30">
                  <c:v>174.52238896252172</c:v>
                </c:pt>
                <c:pt idx="31">
                  <c:v>191.99837155092612</c:v>
                </c:pt>
                <c:pt idx="32">
                  <c:v>210.31525716628209</c:v>
                </c:pt>
                <c:pt idx="33">
                  <c:v>229.47696374672518</c:v>
                </c:pt>
                <c:pt idx="34">
                  <c:v>249.48686157876665</c:v>
                </c:pt>
                <c:pt idx="35">
                  <c:v>270.34729432483414</c:v>
                </c:pt>
                <c:pt idx="36">
                  <c:v>292.05931079796278</c:v>
                </c:pt>
                <c:pt idx="37">
                  <c:v>314.62342623452537</c:v>
                </c:pt>
                <c:pt idx="38">
                  <c:v>338.04084494093701</c:v>
                </c:pt>
                <c:pt idx="39">
                  <c:v>362.3140861601824</c:v>
                </c:pt>
                <c:pt idx="40">
                  <c:v>387.44689484582688</c:v>
                </c:pt>
                <c:pt idx="41">
                  <c:v>413.44434210406553</c:v>
                </c:pt>
                <c:pt idx="42">
                  <c:v>440.31358405479369</c:v>
                </c:pt>
                <c:pt idx="43">
                  <c:v>468.06478053644054</c:v>
                </c:pt>
                <c:pt idx="44">
                  <c:v>496.71217450476684</c:v>
                </c:pt>
                <c:pt idx="45">
                  <c:v>526.27359593699146</c:v>
                </c:pt>
                <c:pt idx="46">
                  <c:v>556.75988692230885</c:v>
                </c:pt>
                <c:pt idx="47">
                  <c:v>588.14457244932044</c:v>
                </c:pt>
                <c:pt idx="48">
                  <c:v>620.33693521409316</c:v>
                </c:pt>
                <c:pt idx="49">
                  <c:v>653.17661235584978</c:v>
                </c:pt>
                <c:pt idx="50">
                  <c:v>686.46377682560706</c:v>
                </c:pt>
                <c:pt idx="51">
                  <c:v>720.02574787412698</c:v>
                </c:pt>
                <c:pt idx="52">
                  <c:v>753.74208472676969</c:v>
                </c:pt>
                <c:pt idx="53">
                  <c:v>787.51904744298633</c:v>
                </c:pt>
                <c:pt idx="54">
                  <c:v>821.27551073476047</c:v>
                </c:pt>
                <c:pt idx="55">
                  <c:v>854.94231045009326</c:v>
                </c:pt>
                <c:pt idx="56">
                  <c:v>888.46148287411688</c:v>
                </c:pt>
                <c:pt idx="57">
                  <c:v>921.78463660701129</c:v>
                </c:pt>
                <c:pt idx="58">
                  <c:v>954.87115118979591</c:v>
                </c:pt>
              </c:numCache>
            </c:numRef>
          </c:xVal>
          <c:yVal>
            <c:numRef>
              <c:f>'booster test at angle'!$P$20:$P$78</c:f>
              <c:numCache>
                <c:formatCode>General</c:formatCode>
                <c:ptCount val="59"/>
                <c:pt idx="0">
                  <c:v>0</c:v>
                </c:pt>
                <c:pt idx="1">
                  <c:v>0</c:v>
                </c:pt>
                <c:pt idx="2">
                  <c:v>1.6263053541940699E-3</c:v>
                </c:pt>
                <c:pt idx="3">
                  <c:v>9.132773560332064E-3</c:v>
                </c:pt>
                <c:pt idx="4">
                  <c:v>2.6580357231218956E-2</c:v>
                </c:pt>
                <c:pt idx="5">
                  <c:v>5.6038595188322021E-2</c:v>
                </c:pt>
                <c:pt idx="6">
                  <c:v>9.8419047415731847E-2</c:v>
                </c:pt>
                <c:pt idx="7">
                  <c:v>0.15403259118159318</c:v>
                </c:pt>
                <c:pt idx="8">
                  <c:v>0.22277824141738514</c:v>
                </c:pt>
                <c:pt idx="9">
                  <c:v>0.30436417554355655</c:v>
                </c:pt>
                <c:pt idx="10">
                  <c:v>0.39852707084374472</c:v>
                </c:pt>
                <c:pt idx="11">
                  <c:v>0.50504111286618014</c:v>
                </c:pt>
                <c:pt idx="12">
                  <c:v>2.2112760330142072</c:v>
                </c:pt>
                <c:pt idx="13">
                  <c:v>5.0404118645186342</c:v>
                </c:pt>
                <c:pt idx="14">
                  <c:v>8.9385142040427947</c:v>
                </c:pt>
                <c:pt idx="15">
                  <c:v>13.881498540310988</c:v>
                </c:pt>
                <c:pt idx="16">
                  <c:v>19.857080833946625</c:v>
                </c:pt>
                <c:pt idx="17">
                  <c:v>26.854407902010699</c:v>
                </c:pt>
                <c:pt idx="18">
                  <c:v>34.863865885982953</c:v>
                </c:pt>
                <c:pt idx="19">
                  <c:v>43.878372744523894</c:v>
                </c:pt>
                <c:pt idx="20">
                  <c:v>53.891276016955743</c:v>
                </c:pt>
                <c:pt idx="21">
                  <c:v>64.895341972433272</c:v>
                </c:pt>
                <c:pt idx="22">
                  <c:v>76.883648343982827</c:v>
                </c:pt>
                <c:pt idx="23">
                  <c:v>89.850576735791378</c:v>
                </c:pt>
                <c:pt idx="24">
                  <c:v>103.79250902398488</c:v>
                </c:pt>
                <c:pt idx="25">
                  <c:v>118.70838929617523</c:v>
                </c:pt>
                <c:pt idx="26">
                  <c:v>134.5994632286347</c:v>
                </c:pt>
                <c:pt idx="27">
                  <c:v>151.46858410935033</c:v>
                </c:pt>
                <c:pt idx="28">
                  <c:v>169.31974926191708</c:v>
                </c:pt>
                <c:pt idx="29">
                  <c:v>188.15773926233456</c:v>
                </c:pt>
                <c:pt idx="30">
                  <c:v>207.98768403420934</c:v>
                </c:pt>
                <c:pt idx="31">
                  <c:v>228.81474906805414</c:v>
                </c:pt>
                <c:pt idx="32">
                  <c:v>250.64396330529181</c:v>
                </c:pt>
                <c:pt idx="33">
                  <c:v>273.479995962771</c:v>
                </c:pt>
                <c:pt idx="34">
                  <c:v>297.32686359154951</c:v>
                </c:pt>
                <c:pt idx="35">
                  <c:v>322.18735925974534</c:v>
                </c:pt>
                <c:pt idx="36">
                  <c:v>348.06273289406101</c:v>
                </c:pt>
                <c:pt idx="37">
                  <c:v>374.95359852929499</c:v>
                </c:pt>
                <c:pt idx="38">
                  <c:v>402.86139140194388</c:v>
                </c:pt>
                <c:pt idx="39">
                  <c:v>431.78911382888543</c:v>
                </c:pt>
                <c:pt idx="40">
                  <c:v>461.74122887198524</c:v>
                </c:pt>
                <c:pt idx="41">
                  <c:v>492.72378004026962</c:v>
                </c:pt>
                <c:pt idx="42">
                  <c:v>524.74529566533295</c:v>
                </c:pt>
                <c:pt idx="43">
                  <c:v>557.81788377112343</c:v>
                </c:pt>
                <c:pt idx="44">
                  <c:v>591.95851845133802</c:v>
                </c:pt>
                <c:pt idx="45">
                  <c:v>627.18844864538312</c:v>
                </c:pt>
                <c:pt idx="46">
                  <c:v>663.52059545200768</c:v>
                </c:pt>
                <c:pt idx="47">
                  <c:v>700.9234071812632</c:v>
                </c:pt>
                <c:pt idx="48">
                  <c:v>739.28877116027718</c:v>
                </c:pt>
                <c:pt idx="49">
                  <c:v>778.4255743735996</c:v>
                </c:pt>
                <c:pt idx="50">
                  <c:v>818.09567221770715</c:v>
                </c:pt>
                <c:pt idx="51">
                  <c:v>858.09327178932358</c:v>
                </c:pt>
                <c:pt idx="52">
                  <c:v>898.27483736257716</c:v>
                </c:pt>
                <c:pt idx="53">
                  <c:v>938.52865402654891</c:v>
                </c:pt>
                <c:pt idx="54">
                  <c:v>978.75804042779544</c:v>
                </c:pt>
                <c:pt idx="55">
                  <c:v>1018.8805699396929</c:v>
                </c:pt>
                <c:pt idx="56">
                  <c:v>1058.8271640968078</c:v>
                </c:pt>
                <c:pt idx="57">
                  <c:v>1098.540152274554</c:v>
                </c:pt>
                <c:pt idx="58">
                  <c:v>1137.9711248950082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56-4345-BCA3-97701C190084}"/>
            </c:ext>
          </c:extLst>
        </c:ser>
        <c:ser>
          <c:idx val="1"/>
          <c:order val="1"/>
          <c:tx>
            <c:strRef>
              <c:f>'booster test at angle'!$AD$7</c:f>
              <c:strCache>
                <c:ptCount val="1"/>
                <c:pt idx="0">
                  <c:v>  Unpowered acsent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'booster test at angle'!$Q$112:$Q$362</c:f>
              <c:numCache>
                <c:formatCode>General</c:formatCode>
                <c:ptCount val="251"/>
                <c:pt idx="0">
                  <c:v>987.68749384359307</c:v>
                </c:pt>
                <c:pt idx="1">
                  <c:v>1020.207728441731</c:v>
                </c:pt>
                <c:pt idx="2">
                  <c:v>1052.3815487578624</c:v>
                </c:pt>
                <c:pt idx="3">
                  <c:v>1084.1369987353767</c:v>
                </c:pt>
                <c:pt idx="4">
                  <c:v>1115.4463684404832</c:v>
                </c:pt>
                <c:pt idx="5">
                  <c:v>1146.3197628442315</c:v>
                </c:pt>
                <c:pt idx="6">
                  <c:v>1176.7674886777077</c:v>
                </c:pt>
                <c:pt idx="7">
                  <c:v>1206.799712153781</c:v>
                </c:pt>
                <c:pt idx="8">
                  <c:v>1236.4264994794376</c:v>
                </c:pt>
                <c:pt idx="9">
                  <c:v>1265.6578180032382</c:v>
                </c:pt>
                <c:pt idx="10">
                  <c:v>1294.50353604968</c:v>
                </c:pt>
                <c:pt idx="11">
                  <c:v>1322.9734220758351</c:v>
                </c:pt>
                <c:pt idx="12">
                  <c:v>1351.0771433765849</c:v>
                </c:pt>
                <c:pt idx="13">
                  <c:v>1378.8242644115205</c:v>
                </c:pt>
                <c:pt idx="14">
                  <c:v>1406.2242448189727</c:v>
                </c:pt>
                <c:pt idx="15">
                  <c:v>1433.2864371777159</c:v>
                </c:pt>
                <c:pt idx="16">
                  <c:v>1460.0200845725972</c:v>
                </c:pt>
                <c:pt idx="17">
                  <c:v>1486.4343180161668</c:v>
                </c:pt>
                <c:pt idx="18">
                  <c:v>1512.5381988028114</c:v>
                </c:pt>
                <c:pt idx="19">
                  <c:v>1538.3408122486096</c:v>
                </c:pt>
                <c:pt idx="20">
                  <c:v>1563.8512580476417</c:v>
                </c:pt>
                <c:pt idx="21">
                  <c:v>1589.0785224381236</c:v>
                </c:pt>
                <c:pt idx="22">
                  <c:v>1614.031405923949</c:v>
                </c:pt>
                <c:pt idx="23">
                  <c:v>1638.7185165694968</c:v>
                </c:pt>
                <c:pt idx="24">
                  <c:v>1663.1482656072851</c:v>
                </c:pt>
                <c:pt idx="25">
                  <c:v>1687.3288643739975</c:v>
                </c:pt>
                <c:pt idx="26">
                  <c:v>1711.2683224155121</c:v>
                </c:pt>
                <c:pt idx="27">
                  <c:v>1734.9744466227123</c:v>
                </c:pt>
                <c:pt idx="28">
                  <c:v>1758.4548412709651</c:v>
                </c:pt>
                <c:pt idx="29">
                  <c:v>1781.7169088468738</c:v>
                </c:pt>
                <c:pt idx="30">
                  <c:v>1804.7678515562627</c:v>
                </c:pt>
                <c:pt idx="31">
                  <c:v>1827.6146734172057</c:v>
                </c:pt>
                <c:pt idx="32">
                  <c:v>1850.2641828512478</c:v>
                </c:pt>
                <c:pt idx="33">
                  <c:v>1872.7230101828104</c:v>
                </c:pt>
                <c:pt idx="34">
                  <c:v>1894.9977042184692</c:v>
                </c:pt>
                <c:pt idx="35">
                  <c:v>1917.0947826387492</c:v>
                </c:pt>
                <c:pt idx="36">
                  <c:v>1939.0206053383972</c:v>
                </c:pt>
                <c:pt idx="37">
                  <c:v>1960.7812770846003</c:v>
                </c:pt>
                <c:pt idx="38">
                  <c:v>1982.3826481725291</c:v>
                </c:pt>
                <c:pt idx="39">
                  <c:v>2003.8303179663176</c:v>
                </c:pt>
                <c:pt idx="40">
                  <c:v>2025.1296396189148</c:v>
                </c:pt>
                <c:pt idx="41">
                  <c:v>2046.2857256886391</c:v>
                </c:pt>
                <c:pt idx="42">
                  <c:v>2067.3034544286647</c:v>
                </c:pt>
                <c:pt idx="43">
                  <c:v>2088.1874765605853</c:v>
                </c:pt>
                <c:pt idx="44">
                  <c:v>2108.9422223737211</c:v>
                </c:pt>
                <c:pt idx="45">
                  <c:v>2129.571840005653</c:v>
                </c:pt>
                <c:pt idx="46">
                  <c:v>2150.0801172001479</c:v>
                </c:pt>
                <c:pt idx="47">
                  <c:v>2170.470543881966</c:v>
                </c:pt>
                <c:pt idx="48">
                  <c:v>2190.7464121563189</c:v>
                </c:pt>
                <c:pt idx="49">
                  <c:v>2210.9108469277585</c:v>
                </c:pt>
                <c:pt idx="50">
                  <c:v>2230.966817398722</c:v>
                </c:pt>
                <c:pt idx="51">
                  <c:v>2250.9171473962624</c:v>
                </c:pt>
                <c:pt idx="52">
                  <c:v>2270.7645248227168</c:v>
                </c:pt>
                <c:pt idx="53">
                  <c:v>2290.5115103218559</c:v>
                </c:pt>
                <c:pt idx="54">
                  <c:v>2310.1605452394319</c:v>
                </c:pt>
                <c:pt idx="55">
                  <c:v>2329.7139589477811</c:v>
                </c:pt>
                <c:pt idx="56">
                  <c:v>2349.1739755961148</c:v>
                </c:pt>
                <c:pt idx="57">
                  <c:v>2368.5427203411705</c:v>
                </c:pt>
                <c:pt idx="58">
                  <c:v>2387.8222251068169</c:v>
                </c:pt>
                <c:pt idx="59">
                  <c:v>2407.0144339159165</c:v>
                </c:pt>
                <c:pt idx="60">
                  <c:v>2426.1212078330927</c:v>
                </c:pt>
                <c:pt idx="61">
                  <c:v>2445.1443295529862</c:v>
                </c:pt>
                <c:pt idx="62">
                  <c:v>2464.0855076649837</c:v>
                </c:pt>
                <c:pt idx="63">
                  <c:v>2482.946380622257</c:v>
                </c:pt>
                <c:pt idx="64">
                  <c:v>2501.7285204401433</c:v>
                </c:pt>
                <c:pt idx="65">
                  <c:v>2520.4334361464262</c:v>
                </c:pt>
                <c:pt idx="66">
                  <c:v>2539.0625770038896</c:v>
                </c:pt>
                <c:pt idx="67">
                  <c:v>2557.6173355235501</c:v>
                </c:pt>
                <c:pt idx="68">
                  <c:v>2576.099050285251</c:v>
                </c:pt>
                <c:pt idx="69">
                  <c:v>2594.5090085807356</c:v>
                </c:pt>
                <c:pt idx="70">
                  <c:v>2612.8484488671174</c:v>
                </c:pt>
                <c:pt idx="71">
                  <c:v>2631.1185629300876</c:v>
                </c:pt>
                <c:pt idx="72">
                  <c:v>2649.3204979582229</c:v>
                </c:pt>
                <c:pt idx="73">
                  <c:v>2667.4553587662931</c:v>
                </c:pt>
                <c:pt idx="74">
                  <c:v>2685.5242098749941</c:v>
                </c:pt>
                <c:pt idx="75">
                  <c:v>2703.5280773406012</c:v>
                </c:pt>
                <c:pt idx="76">
                  <c:v>2721.4679504803121</c:v>
                </c:pt>
                <c:pt idx="77">
                  <c:v>2739.3447835013176</c:v>
                </c:pt>
                <c:pt idx="78">
                  <c:v>2757.1594970402962</c:v>
                </c:pt>
                <c:pt idx="79">
                  <c:v>2774.9129796194784</c:v>
                </c:pt>
                <c:pt idx="80">
                  <c:v>2792.6060890249391</c:v>
                </c:pt>
                <c:pt idx="81">
                  <c:v>2810.2396536123192</c:v>
                </c:pt>
                <c:pt idx="82">
                  <c:v>2827.8144735447772</c:v>
                </c:pt>
                <c:pt idx="83">
                  <c:v>2845.3313219675997</c:v>
                </c:pt>
                <c:pt idx="84">
                  <c:v>2862.7909461235531</c:v>
                </c:pt>
                <c:pt idx="85">
                  <c:v>2880.1940684127617</c:v>
                </c:pt>
                <c:pt idx="86">
                  <c:v>2897.5413874006017</c:v>
                </c:pt>
                <c:pt idx="87">
                  <c:v>2914.8335787768533</c:v>
                </c:pt>
                <c:pt idx="88">
                  <c:v>2932.07129626911</c:v>
                </c:pt>
                <c:pt idx="89">
                  <c:v>2949.255172513223</c:v>
                </c:pt>
                <c:pt idx="90">
                  <c:v>2966.3858198833727</c:v>
                </c:pt>
                <c:pt idx="91">
                  <c:v>2983.4638312841585</c:v>
                </c:pt>
                <c:pt idx="92">
                  <c:v>3000.4897809069439</c:v>
                </c:pt>
                <c:pt idx="93">
                  <c:v>3017.4642249525295</c:v>
                </c:pt>
                <c:pt idx="94">
                  <c:v>3034.387702322088</c:v>
                </c:pt>
                <c:pt idx="95">
                  <c:v>3051.2607352781606</c:v>
                </c:pt>
                <c:pt idx="96">
                  <c:v>3068.0838300773958</c:v>
                </c:pt>
                <c:pt idx="97">
                  <c:v>3084.8574775765915</c:v>
                </c:pt>
                <c:pt idx="98">
                  <c:v>3101.5821538135078</c:v>
                </c:pt>
                <c:pt idx="99">
                  <c:v>3118.2583205638111</c:v>
                </c:pt>
                <c:pt idx="100">
                  <c:v>3134.8864258754256</c:v>
                </c:pt>
                <c:pt idx="101">
                  <c:v>3151.4669045814876</c:v>
                </c:pt>
                <c:pt idx="102">
                  <c:v>3168.0001787930137</c:v>
                </c:pt>
                <c:pt idx="103">
                  <c:v>3184.4866583723287</c:v>
                </c:pt>
                <c:pt idx="104">
                  <c:v>3200.9267413882326</c:v>
                </c:pt>
                <c:pt idx="105">
                  <c:v>3217.320814553816</c:v>
                </c:pt>
                <c:pt idx="106">
                  <c:v>3233.6692536477899</c:v>
                </c:pt>
                <c:pt idx="107">
                  <c:v>3249.9724239201255</c:v>
                </c:pt>
                <c:pt idx="108">
                  <c:v>3266.2306804827649</c:v>
                </c:pt>
                <c:pt idx="109">
                  <c:v>3282.4443686861036</c:v>
                </c:pt>
                <c:pt idx="110">
                  <c:v>3298.6138244819149</c:v>
                </c:pt>
                <c:pt idx="111">
                  <c:v>3314.7393747733322</c:v>
                </c:pt>
                <c:pt idx="112">
                  <c:v>3330.8213377524808</c:v>
                </c:pt>
                <c:pt idx="113">
                  <c:v>3346.8600232262997</c:v>
                </c:pt>
                <c:pt idx="114">
                  <c:v>3362.8557329310788</c:v>
                </c:pt>
                <c:pt idx="115">
                  <c:v>3378.8087608361884</c:v>
                </c:pt>
                <c:pt idx="116">
                  <c:v>3394.7193934374591</c:v>
                </c:pt>
                <c:pt idx="117">
                  <c:v>3410.5879100406382</c:v>
                </c:pt>
                <c:pt idx="118">
                  <c:v>3426.4145830353291</c:v>
                </c:pt>
                <c:pt idx="119">
                  <c:v>3442.1996781597836</c:v>
                </c:pt>
                <c:pt idx="120">
                  <c:v>3457.9434547569103</c:v>
                </c:pt>
                <c:pt idx="121">
                  <c:v>3473.646166021827</c:v>
                </c:pt>
                <c:pt idx="122">
                  <c:v>3489.3080592412748</c:v>
                </c:pt>
                <c:pt idx="123">
                  <c:v>3504.929376025188</c:v>
                </c:pt>
                <c:pt idx="124">
                  <c:v>3520.5103525306949</c:v>
                </c:pt>
                <c:pt idx="125">
                  <c:v>3536.0512196788145</c:v>
                </c:pt>
                <c:pt idx="126">
                  <c:v>3551.5522033640923</c:v>
                </c:pt>
                <c:pt idx="127">
                  <c:v>3567.0135246574059</c:v>
                </c:pt>
                <c:pt idx="128">
                  <c:v>3582.4354000021581</c:v>
                </c:pt>
                <c:pt idx="129">
                  <c:v>3597.8180414040621</c:v>
                </c:pt>
                <c:pt idx="130">
                  <c:v>3613.1616566147095</c:v>
                </c:pt>
                <c:pt idx="131">
                  <c:v>3628.4664493091045</c:v>
                </c:pt>
                <c:pt idx="132">
                  <c:v>3643.7326192573314</c:v>
                </c:pt>
                <c:pt idx="133">
                  <c:v>3658.9603624905171</c:v>
                </c:pt>
                <c:pt idx="134">
                  <c:v>3674.1498714612403</c:v>
                </c:pt>
                <c:pt idx="135">
                  <c:v>3689.3013351985273</c:v>
                </c:pt>
                <c:pt idx="136">
                  <c:v>3704.4149394575707</c:v>
                </c:pt>
                <c:pt idx="137">
                  <c:v>3719.4908668642947</c:v>
                </c:pt>
                <c:pt idx="138">
                  <c:v>3734.5292970548899</c:v>
                </c:pt>
                <c:pt idx="139">
                  <c:v>3749.5304068104233</c:v>
                </c:pt>
                <c:pt idx="140">
                  <c:v>3764.49437018664</c:v>
                </c:pt>
                <c:pt idx="141">
                  <c:v>3779.4213586390451</c:v>
                </c:pt>
                <c:pt idx="142">
                  <c:v>3794.3115411433737</c:v>
                </c:pt>
                <c:pt idx="143">
                  <c:v>3809.1650843115281</c:v>
                </c:pt>
                <c:pt idx="144">
                  <c:v>3823.9821619405784</c:v>
                </c:pt>
                <c:pt idx="145">
                  <c:v>3838.762986148628</c:v>
                </c:pt>
                <c:pt idx="146">
                  <c:v>3853.5078191745652</c:v>
                </c:pt>
                <c:pt idx="147">
                  <c:v>3868.2169414653517</c:v>
                </c:pt>
                <c:pt idx="148">
                  <c:v>3882.8906295705142</c:v>
                </c:pt>
                <c:pt idx="149">
                  <c:v>3897.5291561225772</c:v>
                </c:pt>
                <c:pt idx="150">
                  <c:v>3912.132789871378</c:v>
                </c:pt>
                <c:pt idx="151">
                  <c:v>3926.7017957181715</c:v>
                </c:pt>
                <c:pt idx="152">
                  <c:v>3941.2364347494636</c:v>
                </c:pt>
                <c:pt idx="153">
                  <c:v>3955.7369642705789</c:v>
                </c:pt>
                <c:pt idx="154">
                  <c:v>3970.2036378389689</c:v>
                </c:pt>
                <c:pt idx="155">
                  <c:v>3984.6367052972646</c:v>
                </c:pt>
                <c:pt idx="156">
                  <c:v>3999.036412806081</c:v>
                </c:pt>
                <c:pt idx="157">
                  <c:v>4013.4030028765774</c:v>
                </c:pt>
                <c:pt idx="158">
                  <c:v>4027.7367144027785</c:v>
                </c:pt>
                <c:pt idx="159">
                  <c:v>4042.037782693666</c:v>
                </c:pt>
                <c:pt idx="160">
                  <c:v>4056.3064395050405</c:v>
                </c:pt>
                <c:pt idx="161">
                  <c:v>4070.5429130711636</c:v>
                </c:pt>
                <c:pt idx="162">
                  <c:v>4084.7474281361838</c:v>
                </c:pt>
                <c:pt idx="163">
                  <c:v>4098.9202059853515</c:v>
                </c:pt>
                <c:pt idx="164">
                  <c:v>4113.0614644760308</c:v>
                </c:pt>
                <c:pt idx="165">
                  <c:v>4127.1714180685103</c:v>
                </c:pt>
                <c:pt idx="166">
                  <c:v>4141.2502778566177</c:v>
                </c:pt>
                <c:pt idx="167">
                  <c:v>4155.2982515981485</c:v>
                </c:pt>
                <c:pt idx="168">
                  <c:v>4169.3155437451087</c:v>
                </c:pt>
                <c:pt idx="169">
                  <c:v>4183.3023554737756</c:v>
                </c:pt>
                <c:pt idx="170">
                  <c:v>4197.2588847145889</c:v>
                </c:pt>
                <c:pt idx="171">
                  <c:v>4211.1853261818642</c:v>
                </c:pt>
                <c:pt idx="172">
                  <c:v>4225.0818714033458</c:v>
                </c:pt>
                <c:pt idx="173">
                  <c:v>4238.9487087495963</c:v>
                </c:pt>
                <c:pt idx="174">
                  <c:v>4252.786023463228</c:v>
                </c:pt>
                <c:pt idx="175">
                  <c:v>4266.5939976879772</c:v>
                </c:pt>
                <c:pt idx="176">
                  <c:v>4280.3728104976335</c:v>
                </c:pt>
                <c:pt idx="177">
                  <c:v>4294.1226379248155</c:v>
                </c:pt>
                <c:pt idx="178">
                  <c:v>4307.8436529896098</c:v>
                </c:pt>
                <c:pt idx="179">
                  <c:v>4321.5360257280608</c:v>
                </c:pt>
                <c:pt idx="180">
                  <c:v>4335.1999232205289</c:v>
                </c:pt>
                <c:pt idx="181">
                  <c:v>4348.8355096199102</c:v>
                </c:pt>
                <c:pt idx="182">
                  <c:v>4362.4429461797208</c:v>
                </c:pt>
                <c:pt idx="183">
                  <c:v>4376.0223912820538</c:v>
                </c:pt>
                <c:pt idx="184">
                  <c:v>4389.5740004654044</c:v>
                </c:pt>
                <c:pt idx="185">
                  <c:v>4403.0979264523676</c:v>
                </c:pt>
                <c:pt idx="186">
                  <c:v>4416.5943191772112</c:v>
                </c:pt>
                <c:pt idx="187">
                  <c:v>4430.0633258133203</c:v>
                </c:pt>
                <c:pt idx="188">
                  <c:v>4443.5050908005205</c:v>
                </c:pt>
                <c:pt idx="189">
                  <c:v>4456.9197558722781</c:v>
                </c:pt>
                <c:pt idx="190">
                  <c:v>4470.3074600827758</c:v>
                </c:pt>
                <c:pt idx="191">
                  <c:v>4483.6683398338664</c:v>
                </c:pt>
                <c:pt idx="192">
                  <c:v>4497.0025289019086</c:v>
                </c:pt>
                <c:pt idx="193">
                  <c:v>4510.3101584644746</c:v>
                </c:pt>
                <c:pt idx="194">
                  <c:v>4523.5913571269402</c:v>
                </c:pt>
                <c:pt idx="195">
                  <c:v>4536.8462509489509</c:v>
                </c:pt>
                <c:pt idx="196">
                  <c:v>4550.0749634707663</c:v>
                </c:pt>
                <c:pt idx="197">
                  <c:v>4563.2776157394792</c:v>
                </c:pt>
                <c:pt idx="198">
                  <c:v>4576.4543263351143</c:v>
                </c:pt>
                <c:pt idx="199">
                  <c:v>4589.605211396597</c:v>
                </c:pt>
                <c:pt idx="200">
                  <c:v>4602.7303846476034</c:v>
                </c:pt>
                <c:pt idx="201">
                  <c:v>4615.8299574222765</c:v>
                </c:pt>
                <c:pt idx="202">
                  <c:v>4628.9040386908164</c:v>
                </c:pt>
                <c:pt idx="203">
                  <c:v>4641.9527350849457</c:v>
                </c:pt>
                <c:pt idx="204">
                  <c:v>4654.9761509232394</c:v>
                </c:pt>
                <c:pt idx="205">
                  <c:v>4667.9743882363255</c:v>
                </c:pt>
                <c:pt idx="206">
                  <c:v>4680.9475467919501</c:v>
                </c:pt>
                <c:pt idx="207">
                  <c:v>4693.8957241199123</c:v>
                </c:pt>
                <c:pt idx="208">
                  <c:v>4706.8190155368611</c:v>
                </c:pt>
                <c:pt idx="209">
                  <c:v>4719.717514170954</c:v>
                </c:pt>
                <c:pt idx="210">
                  <c:v>4732.5913109863795</c:v>
                </c:pt>
                <c:pt idx="211">
                  <c:v>4745.4404948077372</c:v>
                </c:pt>
                <c:pt idx="212">
                  <c:v>4758.265152344281</c:v>
                </c:pt>
                <c:pt idx="213">
                  <c:v>4771.0653682140146</c:v>
                </c:pt>
                <c:pt idx="214">
                  <c:v>4783.8412249676512</c:v>
                </c:pt>
                <c:pt idx="215">
                  <c:v>4796.5928031124195</c:v>
                </c:pt>
                <c:pt idx="216">
                  <c:v>4809.3201811357339</c:v>
                </c:pt>
                <c:pt idx="217">
                  <c:v>4822.0234355287103</c:v>
                </c:pt>
                <c:pt idx="218">
                  <c:v>4834.7026408095426</c:v>
                </c:pt>
                <c:pt idx="219">
                  <c:v>4847.3578695467249</c:v>
                </c:pt>
                <c:pt idx="220">
                  <c:v>4859.9891923821306</c:v>
                </c:pt>
                <c:pt idx="221">
                  <c:v>4872.5966780539411</c:v>
                </c:pt>
                <c:pt idx="222">
                  <c:v>4885.1803934194268</c:v>
                </c:pt>
                <c:pt idx="223">
                  <c:v>4897.7404034775773</c:v>
                </c:pt>
                <c:pt idx="224">
                  <c:v>4910.2767713915864</c:v>
                </c:pt>
                <c:pt idx="225">
                  <c:v>4922.7895585111874</c:v>
                </c:pt>
                <c:pt idx="226">
                  <c:v>4935.2788243948389</c:v>
                </c:pt>
                <c:pt idx="227">
                  <c:v>4947.7446268317663</c:v>
                </c:pt>
                <c:pt idx="228">
                  <c:v>4960.1870218638533</c:v>
                </c:pt>
                <c:pt idx="229">
                  <c:v>4972.6060638073905</c:v>
                </c:pt>
                <c:pt idx="230">
                  <c:v>4985.0018052746782</c:v>
                </c:pt>
                <c:pt idx="231">
                  <c:v>4997.3742971954853</c:v>
                </c:pt>
                <c:pt idx="232">
                  <c:v>5009.7235888383648</c:v>
                </c:pt>
                <c:pt idx="233">
                  <c:v>5022.0497278318317</c:v>
                </c:pt>
                <c:pt idx="234">
                  <c:v>5034.3527601853993</c:v>
                </c:pt>
                <c:pt idx="235">
                  <c:v>5046.6327303104781</c:v>
                </c:pt>
                <c:pt idx="236">
                  <c:v>5058.8896810411397</c:v>
                </c:pt>
                <c:pt idx="237">
                  <c:v>5071.1236536547476</c:v>
                </c:pt>
                <c:pt idx="238">
                  <c:v>5083.3346878924567</c:v>
                </c:pt>
                <c:pt idx="239">
                  <c:v>5095.5228219795827</c:v>
                </c:pt>
                <c:pt idx="240">
                  <c:v>5107.6880926458434</c:v>
                </c:pt>
                <c:pt idx="241">
                  <c:v>5119.8305351454801</c:v>
                </c:pt>
                <c:pt idx="242">
                  <c:v>5131.9501832772521</c:v>
                </c:pt>
                <c:pt idx="243">
                  <c:v>5144.0470694043161</c:v>
                </c:pt>
                <c:pt idx="244">
                  <c:v>5156.1212244739845</c:v>
                </c:pt>
                <c:pt idx="245">
                  <c:v>5168.1726780373747</c:v>
                </c:pt>
                <c:pt idx="246">
                  <c:v>5180.2014582689426</c:v>
                </c:pt>
                <c:pt idx="247">
                  <c:v>5192.2075919859099</c:v>
                </c:pt>
                <c:pt idx="248">
                  <c:v>5204.191104667585</c:v>
                </c:pt>
                <c:pt idx="249">
                  <c:v>5216.1520204745839</c:v>
                </c:pt>
                <c:pt idx="250">
                  <c:v>5228.0903622679434</c:v>
                </c:pt>
              </c:numCache>
            </c:numRef>
          </c:xVal>
          <c:yVal>
            <c:numRef>
              <c:f>'booster test at angle'!$P$112:$P$362</c:f>
              <c:numCache>
                <c:formatCode>General</c:formatCode>
                <c:ptCount val="251"/>
                <c:pt idx="0">
                  <c:v>1177.0801191484736</c:v>
                </c:pt>
                <c:pt idx="1">
                  <c:v>1215.836225562811</c:v>
                </c:pt>
                <c:pt idx="2">
                  <c:v>1254.1549665120413</c:v>
                </c:pt>
                <c:pt idx="3">
                  <c:v>1291.9016231829785</c:v>
                </c:pt>
                <c:pt idx="4">
                  <c:v>1329.0190686039805</c:v>
                </c:pt>
                <c:pt idx="5">
                  <c:v>1365.5202615121564</c:v>
                </c:pt>
                <c:pt idx="6">
                  <c:v>1401.418711717585</c:v>
                </c:pt>
                <c:pt idx="7">
                  <c:v>1436.7278076975933</c:v>
                </c:pt>
                <c:pt idx="8">
                  <c:v>1471.4607747810426</c:v>
                </c:pt>
                <c:pt idx="9">
                  <c:v>1505.6306743159405</c:v>
                </c:pt>
                <c:pt idx="10">
                  <c:v>1539.2504028307267</c:v>
                </c:pt>
                <c:pt idx="11">
                  <c:v>1572.3326907344679</c:v>
                </c:pt>
                <c:pt idx="12">
                  <c:v>1604.8901005233865</c:v>
                </c:pt>
                <c:pt idx="13">
                  <c:v>1636.9350245807659</c:v>
                </c:pt>
                <c:pt idx="14">
                  <c:v>1668.4796826535089</c:v>
                </c:pt>
                <c:pt idx="15">
                  <c:v>1699.5361190829165</c:v>
                </c:pt>
                <c:pt idx="16">
                  <c:v>1730.1161998612567</c:v>
                </c:pt>
                <c:pt idx="17">
                  <c:v>1760.2316095798592</c:v>
                </c:pt>
                <c:pt idx="18">
                  <c:v>1789.8938996666989</c:v>
                </c:pt>
                <c:pt idx="19">
                  <c:v>1819.1145947366188</c:v>
                </c:pt>
                <c:pt idx="20">
                  <c:v>1847.9051804949086</c:v>
                </c:pt>
                <c:pt idx="21">
                  <c:v>1876.2769575536483</c:v>
                </c:pt>
                <c:pt idx="22">
                  <c:v>1904.2409596466912</c:v>
                </c:pt>
                <c:pt idx="23">
                  <c:v>1931.8079469967834</c:v>
                </c:pt>
                <c:pt idx="24">
                  <c:v>1958.9884024424275</c:v>
                </c:pt>
                <c:pt idx="25">
                  <c:v>1985.7925291774779</c:v>
                </c:pt>
                <c:pt idx="26">
                  <c:v>2012.2302499002203</c:v>
                </c:pt>
                <c:pt idx="27">
                  <c:v>2038.3112071964144</c:v>
                </c:pt>
                <c:pt idx="28">
                  <c:v>2064.0447649956081</c:v>
                </c:pt>
                <c:pt idx="29">
                  <c:v>2089.4400109542303</c:v>
                </c:pt>
                <c:pt idx="30">
                  <c:v>2114.5057596325728</c:v>
                </c:pt>
                <c:pt idx="31">
                  <c:v>2139.2505563456539</c:v>
                </c:pt>
                <c:pt idx="32">
                  <c:v>2163.6826815800728</c:v>
                </c:pt>
                <c:pt idx="33">
                  <c:v>2187.8101715086545</c:v>
                </c:pt>
                <c:pt idx="34">
                  <c:v>2211.6409233398831</c:v>
                </c:pt>
                <c:pt idx="35">
                  <c:v>2235.1827501661069</c:v>
                </c:pt>
                <c:pt idx="36">
                  <c:v>2258.4432453408972</c:v>
                </c:pt>
                <c:pt idx="37">
                  <c:v>2281.4296796584422</c:v>
                </c:pt>
                <c:pt idx="38">
                  <c:v>2304.149004709805</c:v>
                </c:pt>
                <c:pt idx="39">
                  <c:v>2326.6078593556217</c:v>
                </c:pt>
                <c:pt idx="40">
                  <c:v>2348.8125774449263</c:v>
                </c:pt>
                <c:pt idx="41">
                  <c:v>2370.7691964526816</c:v>
                </c:pt>
                <c:pt idx="42">
                  <c:v>2392.4834667785149</c:v>
                </c:pt>
                <c:pt idx="43">
                  <c:v>2413.9608614913373</c:v>
                </c:pt>
                <c:pt idx="44">
                  <c:v>2435.2065863411367</c:v>
                </c:pt>
                <c:pt idx="45">
                  <c:v>2456.2255192456046</c:v>
                </c:pt>
                <c:pt idx="46">
                  <c:v>2477.0221335168035</c:v>
                </c:pt>
                <c:pt idx="47">
                  <c:v>2497.6005659457155</c:v>
                </c:pt>
                <c:pt idx="48">
                  <c:v>2517.9647223709603</c:v>
                </c:pt>
                <c:pt idx="49">
                  <c:v>2538.1183112010081</c:v>
                </c:pt>
                <c:pt idx="50">
                  <c:v>2558.0648570919484</c:v>
                </c:pt>
                <c:pt idx="51">
                  <c:v>2577.80771326069</c:v>
                </c:pt>
                <c:pt idx="52">
                  <c:v>2597.350072754517</c:v>
                </c:pt>
                <c:pt idx="53">
                  <c:v>2616.6949787859267</c:v>
                </c:pt>
                <c:pt idx="54">
                  <c:v>2635.8453342267367</c:v>
                </c:pt>
                <c:pt idx="55">
                  <c:v>2654.803910344408</c:v>
                </c:pt>
                <c:pt idx="56">
                  <c:v>2673.5733548539724</c:v>
                </c:pt>
                <c:pt idx="57">
                  <c:v>2692.1561993506657</c:v>
                </c:pt>
                <c:pt idx="58">
                  <c:v>2710.5548661811335</c:v>
                </c:pt>
                <c:pt idx="59">
                  <c:v>2728.7716748047606</c:v>
                </c:pt>
                <c:pt idx="60">
                  <c:v>2746.8088476911462</c:v>
                </c:pt>
                <c:pt idx="61">
                  <c:v>2764.6685157948928</c:v>
                </c:pt>
                <c:pt idx="62">
                  <c:v>2782.3527236446043</c:v>
                </c:pt>
                <c:pt idx="63">
                  <c:v>2799.8634340792214</c:v>
                </c:pt>
                <c:pt idx="64">
                  <c:v>2817.2025326614967</c:v>
                </c:pt>
                <c:pt idx="65">
                  <c:v>2834.3718317954645</c:v>
                </c:pt>
                <c:pt idx="66">
                  <c:v>2851.3730745721427</c:v>
                </c:pt>
                <c:pt idx="67">
                  <c:v>2868.2079383653827</c:v>
                </c:pt>
                <c:pt idx="68">
                  <c:v>2884.8780381977085</c:v>
                </c:pt>
                <c:pt idx="69">
                  <c:v>2901.3849298941459</c:v>
                </c:pt>
                <c:pt idx="70">
                  <c:v>2917.7301130172245</c:v>
                </c:pt>
                <c:pt idx="71">
                  <c:v>2933.915033497593</c:v>
                </c:pt>
                <c:pt idx="72">
                  <c:v>2949.9410861448855</c:v>
                </c:pt>
                <c:pt idx="73">
                  <c:v>2965.8096172531436</c:v>
                </c:pt>
                <c:pt idx="74">
                  <c:v>2981.5219270397133</c:v>
                </c:pt>
                <c:pt idx="75">
                  <c:v>2997.079271825653</c:v>
                </c:pt>
                <c:pt idx="76">
                  <c:v>3012.4828660914259</c:v>
                </c:pt>
                <c:pt idx="77">
                  <c:v>3027.7338844172086</c:v>
                </c:pt>
                <c:pt idx="78">
                  <c:v>3042.8334633157797</c:v>
                </c:pt>
                <c:pt idx="79">
                  <c:v>3057.7827029652876</c:v>
                </c:pt>
                <c:pt idx="80">
                  <c:v>3072.5826688486181</c:v>
                </c:pt>
                <c:pt idx="81">
                  <c:v>3087.2343933055463</c:v>
                </c:pt>
                <c:pt idx="82">
                  <c:v>3101.7388770033699</c:v>
                </c:pt>
                <c:pt idx="83">
                  <c:v>3116.0970903312809</c:v>
                </c:pt>
                <c:pt idx="84">
                  <c:v>3130.3099747233314</c:v>
                </c:pt>
                <c:pt idx="85">
                  <c:v>3144.3784439144761</c:v>
                </c:pt>
                <c:pt idx="86">
                  <c:v>3158.3033851338446</c:v>
                </c:pt>
                <c:pt idx="87">
                  <c:v>3172.0856602390827</c:v>
                </c:pt>
                <c:pt idx="88">
                  <c:v>3185.7261067953245</c:v>
                </c:pt>
                <c:pt idx="89">
                  <c:v>3199.2255391020963</c:v>
                </c:pt>
                <c:pt idx="90">
                  <c:v>3212.5847491712207</c:v>
                </c:pt>
                <c:pt idx="91">
                  <c:v>3225.8045076585636</c:v>
                </c:pt>
                <c:pt idx="92">
                  <c:v>3238.885564752276</c:v>
                </c:pt>
                <c:pt idx="93">
                  <c:v>3251.8286510199887</c:v>
                </c:pt>
                <c:pt idx="94">
                  <c:v>3264.6344782172609</c:v>
                </c:pt>
                <c:pt idx="95">
                  <c:v>3277.3037400594103</c:v>
                </c:pt>
                <c:pt idx="96">
                  <c:v>3289.8371129587258</c:v>
                </c:pt>
                <c:pt idx="97">
                  <c:v>3302.2352567289181</c:v>
                </c:pt>
                <c:pt idx="98">
                  <c:v>3314.4988152585433</c:v>
                </c:pt>
                <c:pt idx="99">
                  <c:v>3326.6284171550265</c:v>
                </c:pt>
                <c:pt idx="100">
                  <c:v>3338.6246763607969</c:v>
                </c:pt>
                <c:pt idx="101">
                  <c:v>3350.4881927429565</c:v>
                </c:pt>
                <c:pt idx="102">
                  <c:v>3362.2195526578107</c:v>
                </c:pt>
                <c:pt idx="103">
                  <c:v>3373.8193294915054</c:v>
                </c:pt>
                <c:pt idx="104">
                  <c:v>3385.2880841779343</c:v>
                </c:pt>
                <c:pt idx="105">
                  <c:v>3396.626365695015</c:v>
                </c:pt>
                <c:pt idx="106">
                  <c:v>3407.8347115403581</c:v>
                </c:pt>
                <c:pt idx="107">
                  <c:v>3418.9136481872933</c:v>
                </c:pt>
                <c:pt idx="108">
                  <c:v>3429.8636915221591</c:v>
                </c:pt>
                <c:pt idx="109">
                  <c:v>3440.6853472637085</c:v>
                </c:pt>
                <c:pt idx="110">
                  <c:v>3451.3791113654315</c:v>
                </c:pt>
                <c:pt idx="111">
                  <c:v>3461.9454704015488</c:v>
                </c:pt>
                <c:pt idx="112">
                  <c:v>3472.3849019373861</c:v>
                </c:pt>
                <c:pt idx="113">
                  <c:v>3482.6978748848005</c:v>
                </c:pt>
                <c:pt idx="114">
                  <c:v>3492.8848498432912</c:v>
                </c:pt>
                <c:pt idx="115">
                  <c:v>3502.9462794273877</c:v>
                </c:pt>
                <c:pt idx="116">
                  <c:v>3512.8826085808801</c:v>
                </c:pt>
                <c:pt idx="117">
                  <c:v>3522.6942748784231</c:v>
                </c:pt>
                <c:pt idx="118">
                  <c:v>3532.3817088150181</c:v>
                </c:pt>
                <c:pt idx="119">
                  <c:v>3541.9453340838472</c:v>
                </c:pt>
                <c:pt idx="120">
                  <c:v>3551.3855678429104</c:v>
                </c:pt>
                <c:pt idx="121">
                  <c:v>3560.7028209708956</c:v>
                </c:pt>
                <c:pt idx="122">
                  <c:v>3569.8974983126832</c:v>
                </c:pt>
                <c:pt idx="123">
                  <c:v>3578.9699989148735</c:v>
                </c:pt>
                <c:pt idx="124">
                  <c:v>3587.9207162516991</c:v>
                </c:pt>
                <c:pt idx="125">
                  <c:v>3596.750038441673</c:v>
                </c:pt>
                <c:pt idx="126">
                  <c:v>3605.4583484553032</c:v>
                </c:pt>
                <c:pt idx="127">
                  <c:v>3614.0460243141852</c:v>
                </c:pt>
                <c:pt idx="128">
                  <c:v>3622.5134392817804</c:v>
                </c:pt>
                <c:pt idx="129">
                  <c:v>3630.8609620461611</c:v>
                </c:pt>
                <c:pt idx="130">
                  <c:v>3639.0889568950001</c:v>
                </c:pt>
                <c:pt idx="131">
                  <c:v>3647.1977838830676</c:v>
                </c:pt>
                <c:pt idx="132">
                  <c:v>3655.1877989924874</c:v>
                </c:pt>
                <c:pt idx="133">
                  <c:v>3663.059354285991</c:v>
                </c:pt>
                <c:pt idx="134">
                  <c:v>3670.8127980534091</c:v>
                </c:pt>
                <c:pt idx="135">
                  <c:v>3678.4484749516137</c:v>
                </c:pt>
                <c:pt idx="136">
                  <c:v>3685.9667261381355</c:v>
                </c:pt>
                <c:pt idx="137">
                  <c:v>3693.3678893986589</c:v>
                </c:pt>
                <c:pt idx="138">
                  <c:v>3700.6522992685955</c:v>
                </c:pt>
                <c:pt idx="139">
                  <c:v>3707.8202871489302</c:v>
                </c:pt>
                <c:pt idx="140">
                  <c:v>3714.8721814165301</c:v>
                </c:pt>
                <c:pt idx="141">
                  <c:v>3721.8083075290942</c:v>
                </c:pt>
                <c:pt idx="142">
                  <c:v>3728.6289881249245</c:v>
                </c:pt>
                <c:pt idx="143">
                  <c:v>3735.3345431176876</c:v>
                </c:pt>
                <c:pt idx="144">
                  <c:v>3741.92529404685</c:v>
                </c:pt>
                <c:pt idx="145">
                  <c:v>3748.4015779020647</c:v>
                </c:pt>
                <c:pt idx="146">
                  <c:v>3754.7637518085035</c:v>
                </c:pt>
                <c:pt idx="147">
                  <c:v>3761.0121781142566</c:v>
                </c:pt>
                <c:pt idx="148">
                  <c:v>3767.1472143272149</c:v>
                </c:pt>
                <c:pt idx="149">
                  <c:v>3773.169213168786</c:v>
                </c:pt>
                <c:pt idx="150">
                  <c:v>3779.0785226518155</c:v>
                </c:pt>
                <c:pt idx="151">
                  <c:v>3784.8754861581269</c:v>
                </c:pt>
                <c:pt idx="152">
                  <c:v>3790.5604425154766</c:v>
                </c:pt>
                <c:pt idx="153">
                  <c:v>3796.1337260739251</c:v>
                </c:pt>
                <c:pt idx="154">
                  <c:v>3801.5956667816299</c:v>
                </c:pt>
                <c:pt idx="155">
                  <c:v>3806.9465902600614</c:v>
                </c:pt>
                <c:pt idx="156">
                  <c:v>3812.186817878649</c:v>
                </c:pt>
                <c:pt idx="157">
                  <c:v>3817.316666828855</c:v>
                </c:pt>
                <c:pt idx="158">
                  <c:v>3822.3364501976862</c:v>
                </c:pt>
                <c:pt idx="159">
                  <c:v>3827.2464770406405</c:v>
                </c:pt>
                <c:pt idx="160">
                  <c:v>3832.0470524540938</c:v>
                </c:pt>
                <c:pt idx="161">
                  <c:v>3836.7384776471326</c:v>
                </c:pt>
                <c:pt idx="162">
                  <c:v>3841.3210500128289</c:v>
                </c:pt>
                <c:pt idx="163">
                  <c:v>3845.7950631989652</c:v>
                </c:pt>
                <c:pt idx="164">
                  <c:v>3850.1608071782116</c:v>
                </c:pt>
                <c:pt idx="165">
                  <c:v>3854.4185683177516</c:v>
                </c:pt>
                <c:pt idx="166">
                  <c:v>3858.5686294483667</c:v>
                </c:pt>
                <c:pt idx="167">
                  <c:v>3862.6112699329747</c:v>
                </c:pt>
                <c:pt idx="168">
                  <c:v>3866.5467657346294</c:v>
                </c:pt>
                <c:pt idx="169">
                  <c:v>3870.3753894839761</c:v>
                </c:pt>
                <c:pt idx="170">
                  <c:v>3874.0974105461714</c:v>
                </c:pt>
                <c:pt idx="171">
                  <c:v>3877.7130950872652</c:v>
                </c:pt>
                <c:pt idx="172">
                  <c:v>3881.2227061400445</c:v>
                </c:pt>
                <c:pt idx="173">
                  <c:v>3884.6265036693421</c:v>
                </c:pt>
                <c:pt idx="174">
                  <c:v>3887.9247446368122</c:v>
                </c:pt>
                <c:pt idx="175">
                  <c:v>3891.1176830651693</c:v>
                </c:pt>
                <c:pt idx="176">
                  <c:v>3894.205570101894</c:v>
                </c:pt>
                <c:pt idx="177">
                  <c:v>3897.1886540824066</c:v>
                </c:pt>
                <c:pt idx="178">
                  <c:v>3900.0671805927059</c:v>
                </c:pt>
                <c:pt idx="179">
                  <c:v>3902.8413925314767</c:v>
                </c:pt>
                <c:pt idx="180">
                  <c:v>3905.5115301716619</c:v>
                </c:pt>
                <c:pt idx="181">
                  <c:v>3908.0778312215043</c:v>
                </c:pt>
                <c:pt idx="182">
                  <c:v>3910.5405308850527</c:v>
                </c:pt>
                <c:pt idx="183">
                  <c:v>3912.8998619221366</c:v>
                </c:pt>
                <c:pt idx="184">
                  <c:v>3915.1560547078066</c:v>
                </c:pt>
                <c:pt idx="185">
                  <c:v>3917.309337291239</c:v>
                </c:pt>
                <c:pt idx="186">
                  <c:v>3919.3599354541102</c:v>
                </c:pt>
                <c:pt idx="187">
                  <c:v>3921.3080727684314</c:v>
                </c:pt>
                <c:pt idx="188">
                  <c:v>3923.153970653852</c:v>
                </c:pt>
                <c:pt idx="189">
                  <c:v>3924.8978484344248</c:v>
                </c:pt>
                <c:pt idx="190">
                  <c:v>3926.5399233948374</c:v>
                </c:pt>
                <c:pt idx="191">
                  <c:v>3928.0804108361053</c:v>
                </c:pt>
                <c:pt idx="192">
                  <c:v>3929.5195241307292</c:v>
                </c:pt>
                <c:pt idx="193">
                  <c:v>3930.8574747773146</c:v>
                </c:pt>
                <c:pt idx="194">
                  <c:v>3932.0944724546544</c:v>
                </c:pt>
                <c:pt idx="195">
                  <c:v>3933.2307250752729</c:v>
                </c:pt>
                <c:pt idx="196">
                  <c:v>3934.2664388384328</c:v>
                </c:pt>
                <c:pt idx="197">
                  <c:v>3935.2018182826037</c:v>
                </c:pt>
                <c:pt idx="198">
                  <c:v>3936.0370663373906</c:v>
                </c:pt>
                <c:pt idx="199">
                  <c:v>3936.7723843749286</c:v>
                </c:pt>
                <c:pt idx="200">
                  <c:v>3937.4079722607344</c:v>
                </c:pt>
                <c:pt idx="201">
                  <c:v>3937.9440284040234</c:v>
                </c:pt>
                <c:pt idx="202">
                  <c:v>3938.380749807488</c:v>
                </c:pt>
                <c:pt idx="203">
                  <c:v>3938.7183321165385</c:v>
                </c:pt>
                <c:pt idx="204">
                  <c:v>3938.9569696680082</c:v>
                </c:pt>
                <c:pt idx="205">
                  <c:v>3939.096855538322</c:v>
                </c:pt>
                <c:pt idx="206">
                  <c:v>3939.1381815911286</c:v>
                </c:pt>
                <c:pt idx="207">
                  <c:v>3939.0811385244019</c:v>
                </c:pt>
                <c:pt idx="208">
                  <c:v>3938.9259159170047</c:v>
                </c:pt>
                <c:pt idx="209">
                  <c:v>3938.6727022747223</c:v>
                </c:pt>
                <c:pt idx="210">
                  <c:v>3938.3216850757658</c:v>
                </c:pt>
                <c:pt idx="211">
                  <c:v>3937.8730508157437</c:v>
                </c:pt>
                <c:pt idx="212">
                  <c:v>3937.3269850521074</c:v>
                </c:pt>
                <c:pt idx="213">
                  <c:v>3936.6836724480681</c:v>
                </c:pt>
                <c:pt idx="214">
                  <c:v>3935.9432968159899</c:v>
                </c:pt>
                <c:pt idx="215">
                  <c:v>3935.1060411602607</c:v>
                </c:pt>
                <c:pt idx="216">
                  <c:v>3934.1720877196385</c:v>
                </c:pt>
                <c:pt idx="217">
                  <c:v>3933.1416180090819</c:v>
                </c:pt>
                <c:pt idx="218">
                  <c:v>3932.0148128610626</c:v>
                </c:pt>
                <c:pt idx="219">
                  <c:v>3930.7918524663605</c:v>
                </c:pt>
                <c:pt idx="220">
                  <c:v>3929.4729164143496</c:v>
                </c:pt>
                <c:pt idx="221">
                  <c:v>3928.0581837327691</c:v>
                </c:pt>
                <c:pt idx="222">
                  <c:v>3926.5478329269908</c:v>
                </c:pt>
                <c:pt idx="223">
                  <c:v>3924.9420420187776</c:v>
                </c:pt>
                <c:pt idx="224">
                  <c:v>3923.2409885845382</c:v>
                </c:pt>
                <c:pt idx="225">
                  <c:v>3921.444849793083</c:v>
                </c:pt>
                <c:pt idx="226">
                  <c:v>3919.5538024428811</c:v>
                </c:pt>
                <c:pt idx="227">
                  <c:v>3917.5680229988188</c:v>
                </c:pt>
                <c:pt idx="228">
                  <c:v>3915.4876876284679</c:v>
                </c:pt>
                <c:pt idx="229">
                  <c:v>3913.3129722378608</c:v>
                </c:pt>
                <c:pt idx="230">
                  <c:v>3911.0440525067766</c:v>
                </c:pt>
                <c:pt idx="231">
                  <c:v>3908.6811039235431</c:v>
                </c:pt>
                <c:pt idx="232">
                  <c:v>3906.2243018193531</c:v>
                </c:pt>
                <c:pt idx="233">
                  <c:v>3903.6738214021002</c:v>
                </c:pt>
                <c:pt idx="234">
                  <c:v>3901.0298377897352</c:v>
                </c:pt>
                <c:pt idx="235">
                  <c:v>3898.2925260431443</c:v>
                </c:pt>
                <c:pt idx="236">
                  <c:v>3895.4620611985556</c:v>
                </c:pt>
                <c:pt idx="237">
                  <c:v>3892.5386182994689</c:v>
                </c:pt>
                <c:pt idx="238">
                  <c:v>3889.5223724281182</c:v>
                </c:pt>
                <c:pt idx="239">
                  <c:v>3886.4134987364632</c:v>
                </c:pt>
                <c:pt idx="240">
                  <c:v>3883.2121724767158</c:v>
                </c:pt>
                <c:pt idx="241">
                  <c:v>3879.9185690313984</c:v>
                </c:pt>
                <c:pt idx="242">
                  <c:v>3876.5328639429426</c:v>
                </c:pt>
                <c:pt idx="243">
                  <c:v>3873.0552329428219</c:v>
                </c:pt>
                <c:pt idx="244">
                  <c:v>3869.4858519802265</c:v>
                </c:pt>
                <c:pt idx="245">
                  <c:v>3865.8248972502774</c:v>
                </c:pt>
                <c:pt idx="246">
                  <c:v>3862.0725452217835</c:v>
                </c:pt>
                <c:pt idx="247">
                  <c:v>3858.2289726645395</c:v>
                </c:pt>
                <c:pt idx="248">
                  <c:v>3854.2943566761696</c:v>
                </c:pt>
                <c:pt idx="249">
                  <c:v>3850.2688747085163</c:v>
                </c:pt>
                <c:pt idx="250">
                  <c:v>3846.1527045935732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BA-4BD1-B71D-9A7669482C27}"/>
            </c:ext>
          </c:extLst>
        </c:ser>
        <c:ser>
          <c:idx val="2"/>
          <c:order val="2"/>
          <c:tx>
            <c:strRef>
              <c:f>'booster test at angle'!$AD$6</c:f>
              <c:strCache>
                <c:ptCount val="1"/>
                <c:pt idx="0">
                  <c:v>  Separation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16"/>
            <c:spPr>
              <a:noFill/>
              <a:ln w="50800">
                <a:solidFill>
                  <a:srgbClr val="FF0000"/>
                </a:solidFill>
              </a:ln>
              <a:effectLst/>
            </c:spPr>
          </c:marker>
          <c:xVal>
            <c:numRef>
              <c:f>'booster test at angle'!$AG$6</c:f>
              <c:numCache>
                <c:formatCode>General</c:formatCode>
                <c:ptCount val="1"/>
                <c:pt idx="0">
                  <c:v>987.68749384359307</c:v>
                </c:pt>
              </c:numCache>
            </c:numRef>
          </c:xVal>
          <c:yVal>
            <c:numRef>
              <c:f>'booster test at angle'!$AF$6</c:f>
              <c:numCache>
                <c:formatCode>General</c:formatCode>
                <c:ptCount val="1"/>
                <c:pt idx="0">
                  <c:v>1177.0801191484736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2F-4BE0-BF04-84CD1917724D}"/>
            </c:ext>
          </c:extLst>
        </c:ser>
        <c:ser>
          <c:idx val="3"/>
          <c:order val="3"/>
          <c:tx>
            <c:strRef>
              <c:f>'booster test at angle'!$AD$8</c:f>
              <c:strCache>
                <c:ptCount val="1"/>
                <c:pt idx="0">
                  <c:v>  Drogue parachute ejection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16"/>
            <c:spPr>
              <a:noFill/>
              <a:ln w="50800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xVal>
            <c:numRef>
              <c:f>'booster test at angle'!$AG$8</c:f>
              <c:numCache>
                <c:formatCode>General</c:formatCode>
                <c:ptCount val="1"/>
                <c:pt idx="0">
                  <c:v>5216.1520204745839</c:v>
                </c:pt>
              </c:numCache>
            </c:numRef>
          </c:xVal>
          <c:yVal>
            <c:numRef>
              <c:f>'booster test at angle'!$AF$8</c:f>
              <c:numCache>
                <c:formatCode>General</c:formatCode>
                <c:ptCount val="1"/>
                <c:pt idx="0">
                  <c:v>3850.2688747085163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2F-4BE0-BF04-84CD1917724D}"/>
            </c:ext>
          </c:extLst>
        </c:ser>
        <c:ser>
          <c:idx val="4"/>
          <c:order val="4"/>
          <c:tx>
            <c:strRef>
              <c:f>'booster test at angle'!$AD$10</c:f>
              <c:strCache>
                <c:ptCount val="1"/>
                <c:pt idx="0">
                  <c:v>  Main parachute unfold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16"/>
            <c:spPr>
              <a:noFill/>
              <a:ln w="50800">
                <a:solidFill>
                  <a:srgbClr val="7030A0"/>
                </a:solidFill>
              </a:ln>
              <a:effectLst/>
            </c:spPr>
          </c:marker>
          <c:xVal>
            <c:numRef>
              <c:f>'booster test at angle'!$AG$10</c:f>
              <c:numCache>
                <c:formatCode>General</c:formatCode>
                <c:ptCount val="1"/>
                <c:pt idx="0">
                  <c:v>7810.7581808674213</c:v>
                </c:pt>
              </c:numCache>
            </c:numRef>
          </c:xVal>
          <c:yVal>
            <c:numRef>
              <c:f>'booster test at angle'!$AF$10</c:f>
              <c:numCache>
                <c:formatCode>General</c:formatCode>
                <c:ptCount val="1"/>
                <c:pt idx="0">
                  <c:v>-629.68075731653664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2F-4BE0-BF04-84CD1917724D}"/>
            </c:ext>
          </c:extLst>
        </c:ser>
        <c:ser>
          <c:idx val="5"/>
          <c:order val="5"/>
          <c:tx>
            <c:strRef>
              <c:f>'booster test at angle'!$AD$9</c:f>
              <c:strCache>
                <c:ptCount val="1"/>
                <c:pt idx="0">
                  <c:v>  Descent on Drogue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'booster test at angle'!$Q$362:$Q$672</c:f>
              <c:numCache>
                <c:formatCode>General</c:formatCode>
                <c:ptCount val="311"/>
                <c:pt idx="0">
                  <c:v>5228.0903622679434</c:v>
                </c:pt>
                <c:pt idx="1">
                  <c:v>5240.0061516281457</c:v>
                </c:pt>
                <c:pt idx="2">
                  <c:v>5251.8994088740437</c:v>
                </c:pt>
                <c:pt idx="3">
                  <c:v>5263.770153081693</c:v>
                </c:pt>
                <c:pt idx="4">
                  <c:v>5275.6184021030977</c:v>
                </c:pt>
                <c:pt idx="5">
                  <c:v>5287.4441725848692</c:v>
                </c:pt>
                <c:pt idx="6">
                  <c:v>5299.2474799867969</c:v>
                </c:pt>
                <c:pt idx="7">
                  <c:v>5311.0283386003439</c:v>
                </c:pt>
                <c:pt idx="8">
                  <c:v>5322.7867615670557</c:v>
                </c:pt>
                <c:pt idx="9">
                  <c:v>5334.5227608968971</c:v>
                </c:pt>
                <c:pt idx="10">
                  <c:v>5346.2363474865124</c:v>
                </c:pt>
                <c:pt idx="11">
                  <c:v>5357.9275311374131</c:v>
                </c:pt>
                <c:pt idx="12">
                  <c:v>5369.5963205740945</c:v>
                </c:pt>
                <c:pt idx="13">
                  <c:v>5381.2427234620809</c:v>
                </c:pt>
                <c:pt idx="14">
                  <c:v>5392.8667464259079</c:v>
                </c:pt>
                <c:pt idx="15">
                  <c:v>5404.468395067036</c:v>
                </c:pt>
                <c:pt idx="16">
                  <c:v>5416.0476739817004</c:v>
                </c:pt>
                <c:pt idx="17">
                  <c:v>5427.6045867786979</c:v>
                </c:pt>
                <c:pt idx="18">
                  <c:v>5439.139136097112</c:v>
                </c:pt>
                <c:pt idx="19">
                  <c:v>5450.6513236239762</c:v>
                </c:pt>
                <c:pt idx="20">
                  <c:v>5462.1411501118782</c:v>
                </c:pt>
                <c:pt idx="21">
                  <c:v>5473.608615396508</c:v>
                </c:pt>
                <c:pt idx="22">
                  <c:v>5485.0537184141403</c:v>
                </c:pt>
                <c:pt idx="23">
                  <c:v>5496.4764572190652</c:v>
                </c:pt>
                <c:pt idx="24">
                  <c:v>5507.8768290009575</c:v>
                </c:pt>
                <c:pt idx="25">
                  <c:v>5519.2548301021907</c:v>
                </c:pt>
                <c:pt idx="26">
                  <c:v>5530.6104560350923</c:v>
                </c:pt>
                <c:pt idx="27">
                  <c:v>5541.9437014991399</c:v>
                </c:pt>
                <c:pt idx="28">
                  <c:v>5553.2545603981025</c:v>
                </c:pt>
                <c:pt idx="29">
                  <c:v>5564.5430258571187</c:v>
                </c:pt>
                <c:pt idx="30">
                  <c:v>5575.8090902397207</c:v>
                </c:pt>
                <c:pt idx="31">
                  <c:v>5587.0527451647968</c:v>
                </c:pt>
                <c:pt idx="32">
                  <c:v>5598.2739815234927</c:v>
                </c:pt>
                <c:pt idx="33">
                  <c:v>5609.4727894960506</c:v>
                </c:pt>
                <c:pt idx="34">
                  <c:v>5620.6491585685908</c:v>
                </c:pt>
                <c:pt idx="35">
                  <c:v>5631.8030775498219</c:v>
                </c:pt>
                <c:pt idx="36">
                  <c:v>5642.9345345876955</c:v>
                </c:pt>
                <c:pt idx="37">
                  <c:v>5654.0435171859854</c:v>
                </c:pt>
                <c:pt idx="38">
                  <c:v>5665.1300122208058</c:v>
                </c:pt>
                <c:pt idx="39">
                  <c:v>5676.1940059570597</c:v>
                </c:pt>
                <c:pt idx="40">
                  <c:v>5687.2354840648131</c:v>
                </c:pt>
                <c:pt idx="41">
                  <c:v>5698.2544316355988</c:v>
                </c:pt>
                <c:pt idx="42">
                  <c:v>5709.2508331986483</c:v>
                </c:pt>
                <c:pt idx="43">
                  <c:v>5720.224672737043</c:v>
                </c:pt>
                <c:pt idx="44">
                  <c:v>5731.1759337037902</c:v>
                </c:pt>
                <c:pt idx="45">
                  <c:v>5742.1045990378188</c:v>
                </c:pt>
                <c:pt idx="46">
                  <c:v>5753.0106511798949</c:v>
                </c:pt>
                <c:pt idx="47">
                  <c:v>5763.8940720884493</c:v>
                </c:pt>
                <c:pt idx="48">
                  <c:v>5774.7548432553203</c:v>
                </c:pt>
                <c:pt idx="49">
                  <c:v>5785.5929457214115</c:v>
                </c:pt>
                <c:pt idx="50">
                  <c:v>5796.408360092254</c:v>
                </c:pt>
                <c:pt idx="51">
                  <c:v>5807.2010665534808</c:v>
                </c:pt>
                <c:pt idx="52">
                  <c:v>5817.9710448862024</c:v>
                </c:pt>
                <c:pt idx="53">
                  <c:v>5828.7182744822885</c:v>
                </c:pt>
                <c:pt idx="54">
                  <c:v>5839.4427343595489</c:v>
                </c:pt>
                <c:pt idx="55">
                  <c:v>5850.1444031768124</c:v>
                </c:pt>
                <c:pt idx="56">
                  <c:v>5860.8232592489039</c:v>
                </c:pt>
                <c:pt idx="57">
                  <c:v>5871.4792805615143</c:v>
                </c:pt>
                <c:pt idx="58">
                  <c:v>5882.1124447859611</c:v>
                </c:pt>
                <c:pt idx="59">
                  <c:v>5892.7227292938423</c:v>
                </c:pt>
                <c:pt idx="60">
                  <c:v>5903.310111171576</c:v>
                </c:pt>
                <c:pt idx="61">
                  <c:v>5913.8745672348241</c:v>
                </c:pt>
                <c:pt idx="62">
                  <c:v>5924.4160740428015</c:v>
                </c:pt>
                <c:pt idx="63">
                  <c:v>5934.9346079124662</c:v>
                </c:pt>
                <c:pt idx="64">
                  <c:v>5945.4301449325876</c:v>
                </c:pt>
                <c:pt idx="65">
                  <c:v>5955.9026609776938</c:v>
                </c:pt>
                <c:pt idx="66">
                  <c:v>5966.3521317218938</c:v>
                </c:pt>
                <c:pt idx="67">
                  <c:v>5976.7785326525709</c:v>
                </c:pt>
                <c:pt idx="68">
                  <c:v>5987.1818390839526</c:v>
                </c:pt>
                <c:pt idx="69">
                  <c:v>5997.5620261705462</c:v>
                </c:pt>
                <c:pt idx="70">
                  <c:v>6007.9190689204434</c:v>
                </c:pt>
                <c:pt idx="71">
                  <c:v>6018.2529422084926</c:v>
                </c:pt>
                <c:pt idx="72">
                  <c:v>6028.5636207893349</c:v>
                </c:pt>
                <c:pt idx="73">
                  <c:v>6038.8510793103032</c:v>
                </c:pt>
                <c:pt idx="74">
                  <c:v>6049.1152923241862</c:v>
                </c:pt>
                <c:pt idx="75">
                  <c:v>6059.3562343018457</c:v>
                </c:pt>
                <c:pt idx="76">
                  <c:v>6069.5738796447004</c:v>
                </c:pt>
                <c:pt idx="77">
                  <c:v>6079.7682026970633</c:v>
                </c:pt>
                <c:pt idx="78">
                  <c:v>6089.939177758336</c:v>
                </c:pt>
                <c:pt idx="79">
                  <c:v>6100.086779095057</c:v>
                </c:pt>
                <c:pt idx="80">
                  <c:v>6110.2109809528074</c:v>
                </c:pt>
                <c:pt idx="81">
                  <c:v>6120.3117575679662</c:v>
                </c:pt>
                <c:pt idx="82">
                  <c:v>6130.3890831793196</c:v>
                </c:pt>
                <c:pt idx="83">
                  <c:v>6140.4429320395202</c:v>
                </c:pt>
                <c:pt idx="84">
                  <c:v>6150.4732784263952</c:v>
                </c:pt>
                <c:pt idx="85">
                  <c:v>6160.4800966541079</c:v>
                </c:pt>
                <c:pt idx="86">
                  <c:v>6170.4633610841647</c:v>
                </c:pt>
                <c:pt idx="87">
                  <c:v>6180.4230461362704</c:v>
                </c:pt>
                <c:pt idx="88">
                  <c:v>6190.3591262990321</c:v>
                </c:pt>
                <c:pt idx="89">
                  <c:v>6200.2715761405098</c:v>
                </c:pt>
                <c:pt idx="90">
                  <c:v>6210.1603703186111</c:v>
                </c:pt>
                <c:pt idx="91">
                  <c:v>6220.0254835913356</c:v>
                </c:pt>
                <c:pt idx="92">
                  <c:v>6229.8668908268637</c:v>
                </c:pt>
                <c:pt idx="93">
                  <c:v>6239.684567013488</c:v>
                </c:pt>
                <c:pt idx="94">
                  <c:v>6249.4784872693963</c:v>
                </c:pt>
                <c:pt idx="95">
                  <c:v>6259.2486268522925</c:v>
                </c:pt>
                <c:pt idx="96">
                  <c:v>6268.994961168868</c:v>
                </c:pt>
                <c:pt idx="97">
                  <c:v>6278.7174657841142</c:v>
                </c:pt>
                <c:pt idx="98">
                  <c:v>6288.4161164304842</c:v>
                </c:pt>
                <c:pt idx="99">
                  <c:v>6298.0908890168957</c:v>
                </c:pt>
                <c:pt idx="100">
                  <c:v>6307.7417596375808</c:v>
                </c:pt>
                <c:pt idx="101">
                  <c:v>6317.3687045807837</c:v>
                </c:pt>
                <c:pt idx="102">
                  <c:v>6326.971700337298</c:v>
                </c:pt>
                <c:pt idx="103">
                  <c:v>6336.550723608857</c:v>
                </c:pt>
                <c:pt idx="104">
                  <c:v>6346.1057513163678</c:v>
                </c:pt>
                <c:pt idx="105">
                  <c:v>6355.6367606079884</c:v>
                </c:pt>
                <c:pt idx="106">
                  <c:v>6365.1437288670586</c:v>
                </c:pt>
                <c:pt idx="107">
                  <c:v>6374.6266337198758</c:v>
                </c:pt>
                <c:pt idx="108">
                  <c:v>6384.0854530433162</c:v>
                </c:pt>
                <c:pt idx="109">
                  <c:v>6393.5201649723122</c:v>
                </c:pt>
                <c:pt idx="110">
                  <c:v>6402.9307479071695</c:v>
                </c:pt>
                <c:pt idx="111">
                  <c:v>6412.3171805207467</c:v>
                </c:pt>
                <c:pt idx="112">
                  <c:v>6421.6794417654728</c:v>
                </c:pt>
                <c:pt idx="113">
                  <c:v>6431.0175108802277</c:v>
                </c:pt>
                <c:pt idx="114">
                  <c:v>6440.3313673970688</c:v>
                </c:pt>
                <c:pt idx="115">
                  <c:v>6449.6209911478118</c:v>
                </c:pt>
                <c:pt idx="116">
                  <c:v>6458.8863622704694</c:v>
                </c:pt>
                <c:pt idx="117">
                  <c:v>6468.1274612155403</c:v>
                </c:pt>
                <c:pt idx="118">
                  <c:v>6477.3442687521574</c:v>
                </c:pt>
                <c:pt idx="119">
                  <c:v>6486.5367659740932</c:v>
                </c:pt>
                <c:pt idx="120">
                  <c:v>6495.7049343056206</c:v>
                </c:pt>
                <c:pt idx="121">
                  <c:v>6504.8487555072361</c:v>
                </c:pt>
                <c:pt idx="122">
                  <c:v>6513.9682116812419</c:v>
                </c:pt>
                <c:pt idx="123">
                  <c:v>6523.0632852771878</c:v>
                </c:pt>
                <c:pt idx="124">
                  <c:v>6532.1339590971784</c:v>
                </c:pt>
                <c:pt idx="125">
                  <c:v>6541.1802163010416</c:v>
                </c:pt>
                <c:pt idx="126">
                  <c:v>6550.202041704878</c:v>
                </c:pt>
                <c:pt idx="127">
                  <c:v>6559.1994309564716</c:v>
                </c:pt>
                <c:pt idx="128">
                  <c:v>6568.1723970313342</c:v>
                </c:pt>
                <c:pt idx="129">
                  <c:v>6577.1209608672343</c:v>
                </c:pt>
                <c:pt idx="130">
                  <c:v>6586.0451433676853</c:v>
                </c:pt>
                <c:pt idx="131">
                  <c:v>6594.944965386997</c:v>
                </c:pt>
                <c:pt idx="132">
                  <c:v>6603.8204477292993</c:v>
                </c:pt>
                <c:pt idx="133">
                  <c:v>6612.6716111477272</c:v>
                </c:pt>
                <c:pt idx="134">
                  <c:v>6621.4984763436951</c:v>
                </c:pt>
                <c:pt idx="135">
                  <c:v>6630.3010639662507</c:v>
                </c:pt>
                <c:pt idx="136">
                  <c:v>6639.0793946115218</c:v>
                </c:pt>
                <c:pt idx="137">
                  <c:v>6647.8334888222471</c:v>
                </c:pt>
                <c:pt idx="138">
                  <c:v>6656.5633670873976</c:v>
                </c:pt>
                <c:pt idx="139">
                  <c:v>6665.2690498418851</c:v>
                </c:pt>
                <c:pt idx="140">
                  <c:v>6673.9505574663635</c:v>
                </c:pt>
                <c:pt idx="141">
                  <c:v>6682.6079102871163</c:v>
                </c:pt>
                <c:pt idx="142">
                  <c:v>6691.24112857604</c:v>
                </c:pt>
                <c:pt idx="143">
                  <c:v>6699.8502325507134</c:v>
                </c:pt>
                <c:pt idx="144">
                  <c:v>6708.4352423745595</c:v>
                </c:pt>
                <c:pt idx="145">
                  <c:v>6716.9961781570992</c:v>
                </c:pt>
                <c:pt idx="146">
                  <c:v>6725.5330599542958</c:v>
                </c:pt>
                <c:pt idx="147">
                  <c:v>6734.0459077689875</c:v>
                </c:pt>
                <c:pt idx="148">
                  <c:v>6742.5347415514161</c:v>
                </c:pt>
                <c:pt idx="149">
                  <c:v>6750.9995811998378</c:v>
                </c:pt>
                <c:pt idx="150">
                  <c:v>6759.4404465612315</c:v>
                </c:pt>
                <c:pt idx="151">
                  <c:v>6767.8573574320899</c:v>
                </c:pt>
                <c:pt idx="152">
                  <c:v>6776.2503335593037</c:v>
                </c:pt>
                <c:pt idx="153">
                  <c:v>6784.6193946411331</c:v>
                </c:pt>
                <c:pt idx="154">
                  <c:v>6792.9645603282625</c:v>
                </c:pt>
                <c:pt idx="155">
                  <c:v>6801.2858502249464</c:v>
                </c:pt>
                <c:pt idx="156">
                  <c:v>6809.5832838902388</c:v>
                </c:pt>
                <c:pt idx="157">
                  <c:v>6817.8568808393065</c:v>
                </c:pt>
                <c:pt idx="158">
                  <c:v>6826.1066605448259</c:v>
                </c:pt>
                <c:pt idx="159">
                  <c:v>6834.3326424384659</c:v>
                </c:pt>
                <c:pt idx="160">
                  <c:v>6842.5348459124443</c:v>
                </c:pt>
                <c:pt idx="161">
                  <c:v>6850.7132903211732</c:v>
                </c:pt>
                <c:pt idx="162">
                  <c:v>6858.8679949829766</c:v>
                </c:pt>
                <c:pt idx="163">
                  <c:v>6866.9989791818889</c:v>
                </c:pt>
                <c:pt idx="164">
                  <c:v>6875.1062621695282</c:v>
                </c:pt>
                <c:pt idx="165">
                  <c:v>6883.1898631670447</c:v>
                </c:pt>
                <c:pt idx="166">
                  <c:v>6891.2498013671429</c:v>
                </c:pt>
                <c:pt idx="167">
                  <c:v>6899.2860959361742</c:v>
                </c:pt>
                <c:pt idx="168">
                  <c:v>6907.2987660163008</c:v>
                </c:pt>
                <c:pt idx="169">
                  <c:v>6915.2878307277288</c:v>
                </c:pt>
                <c:pt idx="170">
                  <c:v>6923.2533091710065</c:v>
                </c:pt>
                <c:pt idx="171">
                  <c:v>6931.1952204293884</c:v>
                </c:pt>
                <c:pt idx="172">
                  <c:v>6939.1135835712657</c:v>
                </c:pt>
                <c:pt idx="173">
                  <c:v>6947.0084176526543</c:v>
                </c:pt>
                <c:pt idx="174">
                  <c:v>6954.8797417197466</c:v>
                </c:pt>
                <c:pt idx="175">
                  <c:v>6962.7275748115171</c:v>
                </c:pt>
                <c:pt idx="176">
                  <c:v>6970.5519359623913</c:v>
                </c:pt>
                <c:pt idx="177">
                  <c:v>6978.3528442049637</c:v>
                </c:pt>
                <c:pt idx="178">
                  <c:v>6986.1303185727684</c:v>
                </c:pt>
                <c:pt idx="179">
                  <c:v>6993.8843781031046</c:v>
                </c:pt>
                <c:pt idx="180">
                  <c:v>7001.6150418399084</c:v>
                </c:pt>
                <c:pt idx="181">
                  <c:v>7009.3223288366707</c:v>
                </c:pt>
                <c:pt idx="182">
                  <c:v>7017.0062581594029</c:v>
                </c:pt>
                <c:pt idx="183">
                  <c:v>7024.666848889643</c:v>
                </c:pt>
                <c:pt idx="184">
                  <c:v>7032.3041201275037</c:v>
                </c:pt>
                <c:pt idx="185">
                  <c:v>7039.918090994759</c:v>
                </c:pt>
                <c:pt idx="186">
                  <c:v>7047.5087806379715</c:v>
                </c:pt>
                <c:pt idx="187">
                  <c:v>7055.0762082316469</c:v>
                </c:pt>
                <c:pt idx="188">
                  <c:v>7062.620392981431</c:v>
                </c:pt>
                <c:pt idx="189">
                  <c:v>7070.1413541273278</c:v>
                </c:pt>
                <c:pt idx="190">
                  <c:v>7077.639110946956</c:v>
                </c:pt>
                <c:pt idx="191">
                  <c:v>7085.1136827588234</c:v>
                </c:pt>
                <c:pt idx="192">
                  <c:v>7092.5650889256349</c:v>
                </c:pt>
                <c:pt idx="193">
                  <c:v>7099.9933488576153</c:v>
                </c:pt>
                <c:pt idx="194">
                  <c:v>7107.3984820158566</c:v>
                </c:pt>
                <c:pt idx="195">
                  <c:v>7114.7805079156842</c:v>
                </c:pt>
                <c:pt idx="196">
                  <c:v>7122.1394461300388</c:v>
                </c:pt>
                <c:pt idx="197">
                  <c:v>7129.4753162928719</c:v>
                </c:pt>
                <c:pt idx="198">
                  <c:v>7136.7881381025545</c:v>
                </c:pt>
                <c:pt idx="199">
                  <c:v>7144.0779313252988</c:v>
                </c:pt>
                <c:pt idx="200">
                  <c:v>7151.3447157985829</c:v>
                </c:pt>
                <c:pt idx="201">
                  <c:v>7158.5885114345856</c:v>
                </c:pt>
                <c:pt idx="202">
                  <c:v>7165.8093382236266</c:v>
                </c:pt>
                <c:pt idx="203">
                  <c:v>7173.0072162376064</c:v>
                </c:pt>
                <c:pt idx="204">
                  <c:v>7180.182165633445</c:v>
                </c:pt>
                <c:pt idx="205">
                  <c:v>7187.3342066565265</c:v>
                </c:pt>
                <c:pt idx="206">
                  <c:v>7194.4633596441317</c:v>
                </c:pt>
                <c:pt idx="207">
                  <c:v>7201.5696450288697</c:v>
                </c:pt>
                <c:pt idx="208">
                  <c:v>7208.6530833421029</c:v>
                </c:pt>
                <c:pt idx="209">
                  <c:v>7215.7136952173596</c:v>
                </c:pt>
                <c:pt idx="210">
                  <c:v>7222.7515013937373</c:v>
                </c:pt>
                <c:pt idx="211">
                  <c:v>7229.7665227192947</c:v>
                </c:pt>
                <c:pt idx="212">
                  <c:v>7236.7587801544259</c:v>
                </c:pt>
                <c:pt idx="213">
                  <c:v>7243.7282947752192</c:v>
                </c:pt>
                <c:pt idx="214">
                  <c:v>7250.675087776799</c:v>
                </c:pt>
                <c:pt idx="215">
                  <c:v>7257.5991804766445</c:v>
                </c:pt>
                <c:pt idx="216">
                  <c:v>7264.5005943178912</c:v>
                </c:pt>
                <c:pt idx="217">
                  <c:v>7271.379350872603</c:v>
                </c:pt>
                <c:pt idx="218">
                  <c:v>7278.2354718450251</c:v>
                </c:pt>
                <c:pt idx="219">
                  <c:v>7285.0689790748047</c:v>
                </c:pt>
                <c:pt idx="220">
                  <c:v>7291.8798945401868</c:v>
                </c:pt>
                <c:pt idx="221">
                  <c:v>7298.6682403611794</c:v>
                </c:pt>
                <c:pt idx="222">
                  <c:v>7305.4340388026858</c:v>
                </c:pt>
                <c:pt idx="223">
                  <c:v>7312.177312277604</c:v>
                </c:pt>
                <c:pt idx="224">
                  <c:v>7318.8980833498936</c:v>
                </c:pt>
                <c:pt idx="225">
                  <c:v>7325.5963747376027</c:v>
                </c:pt>
                <c:pt idx="226">
                  <c:v>7332.2722093158627</c:v>
                </c:pt>
                <c:pt idx="227">
                  <c:v>7338.9256101198389</c:v>
                </c:pt>
                <c:pt idx="228">
                  <c:v>7345.5566003476415</c:v>
                </c:pt>
                <c:pt idx="229">
                  <c:v>7352.1652033631999</c:v>
                </c:pt>
                <c:pt idx="230">
                  <c:v>7358.7514426990892</c:v>
                </c:pt>
                <c:pt idx="231">
                  <c:v>7365.3153420593135</c:v>
                </c:pt>
                <c:pt idx="232">
                  <c:v>7371.8569253220439</c:v>
                </c:pt>
                <c:pt idx="233">
                  <c:v>7378.3762165423132</c:v>
                </c:pt>
                <c:pt idx="234">
                  <c:v>7384.873239954657</c:v>
                </c:pt>
                <c:pt idx="235">
                  <c:v>7391.3480199757114</c:v>
                </c:pt>
                <c:pt idx="236">
                  <c:v>7397.8005812067568</c:v>
                </c:pt>
                <c:pt idx="237">
                  <c:v>7404.230948436214</c:v>
                </c:pt>
                <c:pt idx="238">
                  <c:v>7410.6391466420855</c:v>
                </c:pt>
                <c:pt idx="239">
                  <c:v>7417.0252009943479</c:v>
                </c:pt>
                <c:pt idx="240">
                  <c:v>7423.3891368572858</c:v>
                </c:pt>
                <c:pt idx="241">
                  <c:v>7429.7309797917751</c:v>
                </c:pt>
                <c:pt idx="242">
                  <c:v>7436.0507555575059</c:v>
                </c:pt>
                <c:pt idx="243">
                  <c:v>7442.3484901151569</c:v>
                </c:pt>
                <c:pt idx="244">
                  <c:v>7448.6242096285032</c:v>
                </c:pt>
                <c:pt idx="245">
                  <c:v>7454.8779404664756</c:v>
                </c:pt>
                <c:pt idx="246">
                  <c:v>7461.1097092051541</c:v>
                </c:pt>
                <c:pt idx="247">
                  <c:v>7467.319542629707</c:v>
                </c:pt>
                <c:pt idx="248">
                  <c:v>7473.5074677362663</c:v>
                </c:pt>
                <c:pt idx="249">
                  <c:v>7479.6735117337466</c:v>
                </c:pt>
                <c:pt idx="250">
                  <c:v>7485.8177020456033</c:v>
                </c:pt>
                <c:pt idx="251">
                  <c:v>7491.940066311523</c:v>
                </c:pt>
                <c:pt idx="252">
                  <c:v>7498.0406323890611</c:v>
                </c:pt>
                <c:pt idx="253">
                  <c:v>7504.1194283552113</c:v>
                </c:pt>
                <c:pt idx="254">
                  <c:v>7510.1764825079154</c:v>
                </c:pt>
                <c:pt idx="255">
                  <c:v>7516.2118233675064</c:v>
                </c:pt>
                <c:pt idx="256">
                  <c:v>7522.2254796780935</c:v>
                </c:pt>
                <c:pt idx="257">
                  <c:v>7528.21748040888</c:v>
                </c:pt>
                <c:pt idx="258">
                  <c:v>7534.1878547554188</c:v>
                </c:pt>
                <c:pt idx="259">
                  <c:v>7540.1366321408032</c:v>
                </c:pt>
                <c:pt idx="260">
                  <c:v>7546.0638422167958</c:v>
                </c:pt>
                <c:pt idx="261">
                  <c:v>7551.9695148648898</c:v>
                </c:pt>
                <c:pt idx="262">
                  <c:v>7557.8536801973078</c:v>
                </c:pt>
                <c:pt idx="263">
                  <c:v>7563.716368557938</c:v>
                </c:pt>
                <c:pt idx="264">
                  <c:v>7569.557610523203</c:v>
                </c:pt>
                <c:pt idx="265">
                  <c:v>7575.3774369028652</c:v>
                </c:pt>
                <c:pt idx="266">
                  <c:v>7581.175878740768</c:v>
                </c:pt>
                <c:pt idx="267">
                  <c:v>7586.9529673155166</c:v>
                </c:pt>
                <c:pt idx="268">
                  <c:v>7592.7087341410861</c:v>
                </c:pt>
                <c:pt idx="269">
                  <c:v>7598.4432109673735</c:v>
                </c:pt>
                <c:pt idx="270">
                  <c:v>7604.1564297806826</c:v>
                </c:pt>
                <c:pt idx="271">
                  <c:v>7609.8484228041461</c:v>
                </c:pt>
                <c:pt idx="272">
                  <c:v>7615.5192224980847</c:v>
                </c:pt>
                <c:pt idx="273">
                  <c:v>7621.1688615602998</c:v>
                </c:pt>
                <c:pt idx="274">
                  <c:v>7626.7973729263103</c:v>
                </c:pt>
                <c:pt idx="275">
                  <c:v>7632.40478976952</c:v>
                </c:pt>
                <c:pt idx="276">
                  <c:v>7637.9911455013262</c:v>
                </c:pt>
                <c:pt idx="277">
                  <c:v>7643.5564737711657</c:v>
                </c:pt>
                <c:pt idx="278">
                  <c:v>7649.1008084665027</c:v>
                </c:pt>
                <c:pt idx="279">
                  <c:v>7654.6241837127509</c:v>
                </c:pt>
                <c:pt idx="280">
                  <c:v>7660.1266338731357</c:v>
                </c:pt>
                <c:pt idx="281">
                  <c:v>7665.6081935485026</c:v>
                </c:pt>
                <c:pt idx="282">
                  <c:v>7671.0688975770581</c:v>
                </c:pt>
                <c:pt idx="283">
                  <c:v>7676.5087810340556</c:v>
                </c:pt>
                <c:pt idx="284">
                  <c:v>7681.9278792314253</c:v>
                </c:pt>
                <c:pt idx="285">
                  <c:v>7687.3262277173417</c:v>
                </c:pt>
                <c:pt idx="286">
                  <c:v>7692.7038622757354</c:v>
                </c:pt>
                <c:pt idx="287">
                  <c:v>7698.0608189257509</c:v>
                </c:pt>
                <c:pt idx="288">
                  <c:v>7703.3971339211457</c:v>
                </c:pt>
                <c:pt idx="289">
                  <c:v>7708.712843749634</c:v>
                </c:pt>
                <c:pt idx="290">
                  <c:v>7714.0079851321771</c:v>
                </c:pt>
                <c:pt idx="291">
                  <c:v>7719.2825950222214</c:v>
                </c:pt>
                <c:pt idx="292">
                  <c:v>7724.5367106048789</c:v>
                </c:pt>
                <c:pt idx="293">
                  <c:v>7729.7703692960595</c:v>
                </c:pt>
                <c:pt idx="294">
                  <c:v>7734.9836087415479</c:v>
                </c:pt>
                <c:pt idx="295">
                  <c:v>7740.1764668160322</c:v>
                </c:pt>
                <c:pt idx="296">
                  <c:v>7745.3489816220826</c:v>
                </c:pt>
                <c:pt idx="297">
                  <c:v>7750.5011914890783</c:v>
                </c:pt>
                <c:pt idx="298">
                  <c:v>7755.6331349720876</c:v>
                </c:pt>
                <c:pt idx="299">
                  <c:v>7760.7448508506977</c:v>
                </c:pt>
                <c:pt idx="300">
                  <c:v>7765.8363781278022</c:v>
                </c:pt>
                <c:pt idx="301">
                  <c:v>7770.9077560283386</c:v>
                </c:pt>
                <c:pt idx="302">
                  <c:v>7775.9590239979798</c:v>
                </c:pt>
                <c:pt idx="303">
                  <c:v>7780.9902217017834</c:v>
                </c:pt>
                <c:pt idx="304">
                  <c:v>7786.0013890227992</c:v>
                </c:pt>
                <c:pt idx="305">
                  <c:v>7790.9925660606286</c:v>
                </c:pt>
                <c:pt idx="306">
                  <c:v>7795.963793129944</c:v>
                </c:pt>
                <c:pt idx="307">
                  <c:v>7800.9151107589723</c:v>
                </c:pt>
                <c:pt idx="308">
                  <c:v>7805.8465596879287</c:v>
                </c:pt>
                <c:pt idx="309">
                  <c:v>7810.7581808674213</c:v>
                </c:pt>
                <c:pt idx="310">
                  <c:v>7815.6500154568103</c:v>
                </c:pt>
              </c:numCache>
            </c:numRef>
          </c:xVal>
          <c:yVal>
            <c:numRef>
              <c:f>'booster test at angle'!$P$362:$P$672</c:f>
              <c:numCache>
                <c:formatCode>General</c:formatCode>
                <c:ptCount val="311"/>
                <c:pt idx="0">
                  <c:v>3846.1527045935732</c:v>
                </c:pt>
                <c:pt idx="1">
                  <c:v>3841.9460245689643</c:v>
                </c:pt>
                <c:pt idx="2">
                  <c:v>3837.649013302972</c:v>
                </c:pt>
                <c:pt idx="3">
                  <c:v>3833.2618499191099</c:v>
                </c:pt>
                <c:pt idx="4">
                  <c:v>3828.7847140202443</c:v>
                </c:pt>
                <c:pt idx="5">
                  <c:v>3824.2177857122642</c:v>
                </c:pt>
                <c:pt idx="6">
                  <c:v>3819.5612456272984</c:v>
                </c:pt>
                <c:pt idx="7">
                  <c:v>3814.8152749464807</c:v>
                </c:pt>
                <c:pt idx="8">
                  <c:v>3809.9800554222652</c:v>
                </c:pt>
                <c:pt idx="9">
                  <c:v>3805.0557694002887</c:v>
                </c:pt>
                <c:pt idx="10">
                  <c:v>3800.04259984078</c:v>
                </c:pt>
                <c:pt idx="11">
                  <c:v>3794.9407303395196</c:v>
                </c:pt>
                <c:pt idx="12">
                  <c:v>3789.7503451483476</c:v>
                </c:pt>
                <c:pt idx="13">
                  <c:v>3784.4716291952163</c:v>
                </c:pt>
                <c:pt idx="14">
                  <c:v>3779.1047681037935</c:v>
                </c:pt>
                <c:pt idx="15">
                  <c:v>3773.6499482126128</c:v>
                </c:pt>
                <c:pt idx="16">
                  <c:v>3768.1073565937691</c:v>
                </c:pt>
                <c:pt idx="17">
                  <c:v>3762.4771810711636</c:v>
                </c:pt>
                <c:pt idx="18">
                  <c:v>3756.7596102382936</c:v>
                </c:pt>
                <c:pt idx="19">
                  <c:v>3750.9548334755896</c:v>
                </c:pt>
                <c:pt idx="20">
                  <c:v>3745.063040967299</c:v>
                </c:pt>
                <c:pt idx="21">
                  <c:v>3739.0844237179158</c:v>
                </c:pt>
                <c:pt idx="22">
                  <c:v>3733.019173568156</c:v>
                </c:pt>
                <c:pt idx="23">
                  <c:v>3726.8674832104798</c:v>
                </c:pt>
                <c:pt idx="24">
                  <c:v>3720.6295462041594</c:v>
                </c:pt>
                <c:pt idx="25">
                  <c:v>3714.3055569898934</c:v>
                </c:pt>
                <c:pt idx="26">
                  <c:v>3707.8957109039675</c:v>
                </c:pt>
                <c:pt idx="27">
                  <c:v>3701.4002041919616</c:v>
                </c:pt>
                <c:pt idx="28">
                  <c:v>3694.8192340220039</c:v>
                </c:pt>
                <c:pt idx="29">
                  <c:v>3688.1529984975723</c:v>
                </c:pt>
                <c:pt idx="30">
                  <c:v>3681.4016966698441</c:v>
                </c:pt>
                <c:pt idx="31">
                  <c:v>3674.5655285495941</c:v>
                </c:pt>
                <c:pt idx="32">
                  <c:v>3667.6446951186413</c:v>
                </c:pt>
                <c:pt idx="33">
                  <c:v>3660.6393983408466</c:v>
                </c:pt>
                <c:pt idx="34">
                  <c:v>3653.5498411726612</c:v>
                </c:pt>
                <c:pt idx="35">
                  <c:v>3646.3762275732283</c:v>
                </c:pt>
                <c:pt idx="36">
                  <c:v>3639.118762514036</c:v>
                </c:pt>
                <c:pt idx="37">
                  <c:v>3631.7776519881272</c:v>
                </c:pt>
                <c:pt idx="38">
                  <c:v>3624.3531030188651</c:v>
                </c:pt>
                <c:pt idx="39">
                  <c:v>3616.8453236682562</c:v>
                </c:pt>
                <c:pt idx="40">
                  <c:v>3609.2545230448345</c:v>
                </c:pt>
                <c:pt idx="41">
                  <c:v>3601.5809113111059</c:v>
                </c:pt>
                <c:pt idx="42">
                  <c:v>3593.8246996905564</c:v>
                </c:pt>
                <c:pt idx="43">
                  <c:v>3585.9861004742284</c:v>
                </c:pt>
                <c:pt idx="44">
                  <c:v>3578.0653270268626</c:v>
                </c:pt>
                <c:pt idx="45">
                  <c:v>3570.0625937926129</c:v>
                </c:pt>
                <c:pt idx="46">
                  <c:v>3561.9781163003336</c:v>
                </c:pt>
                <c:pt idx="47">
                  <c:v>3553.8121111684422</c:v>
                </c:pt>
                <c:pt idx="48">
                  <c:v>3545.5647961093646</c:v>
                </c:pt>
                <c:pt idx="49">
                  <c:v>3537.2363899335592</c:v>
                </c:pt>
                <c:pt idx="50">
                  <c:v>3528.8271125531269</c:v>
                </c:pt>
                <c:pt idx="51">
                  <c:v>3520.3371849850128</c:v>
                </c:pt>
                <c:pt idx="52">
                  <c:v>3511.7668293537972</c:v>
                </c:pt>
                <c:pt idx="53">
                  <c:v>3503.1162688940826</c:v>
                </c:pt>
                <c:pt idx="54">
                  <c:v>3494.3857279524832</c:v>
                </c:pt>
                <c:pt idx="55">
                  <c:v>3485.5754319892148</c:v>
                </c:pt>
                <c:pt idx="56">
                  <c:v>3476.6856075792939</c:v>
                </c:pt>
                <c:pt idx="57">
                  <c:v>3467.7164824133479</c:v>
                </c:pt>
                <c:pt idx="58">
                  <c:v>3458.6682852980421</c:v>
                </c:pt>
                <c:pt idx="59">
                  <c:v>3449.541246156125</c:v>
                </c:pt>
                <c:pt idx="60">
                  <c:v>3440.3355960261001</c:v>
                </c:pt>
                <c:pt idx="61">
                  <c:v>3431.0515670615264</c:v>
                </c:pt>
                <c:pt idx="62">
                  <c:v>3421.6893925299519</c:v>
                </c:pt>
                <c:pt idx="63">
                  <c:v>3412.2493068114873</c:v>
                </c:pt>
                <c:pt idx="64">
                  <c:v>3402.7315453970214</c:v>
                </c:pt>
                <c:pt idx="65">
                  <c:v>3393.1363448860866</c:v>
                </c:pt>
                <c:pt idx="66">
                  <c:v>3383.463942984376</c:v>
                </c:pt>
                <c:pt idx="67">
                  <c:v>3373.7145785009207</c:v>
                </c:pt>
                <c:pt idx="68">
                  <c:v>3363.8884913449297</c:v>
                </c:pt>
                <c:pt idx="69">
                  <c:v>3353.9859225222981</c:v>
                </c:pt>
                <c:pt idx="70">
                  <c:v>3344.0071141317922</c:v>
                </c:pt>
                <c:pt idx="71">
                  <c:v>3333.9523093609105</c:v>
                </c:pt>
                <c:pt idx="72">
                  <c:v>3323.8217524814318</c:v>
                </c:pt>
                <c:pt idx="73">
                  <c:v>3313.6156888446531</c:v>
                </c:pt>
                <c:pt idx="74">
                  <c:v>3303.3343648763234</c:v>
                </c:pt>
                <c:pt idx="75">
                  <c:v>3292.9780280712803</c:v>
                </c:pt>
                <c:pt idx="76">
                  <c:v>3282.5469269877899</c:v>
                </c:pt>
                <c:pt idx="77">
                  <c:v>3272.041311241604</c:v>
                </c:pt>
                <c:pt idx="78">
                  <c:v>3261.4614314997316</c:v>
                </c:pt>
                <c:pt idx="79">
                  <c:v>3250.8075394739376</c:v>
                </c:pt>
                <c:pt idx="80">
                  <c:v>3240.0798879139679</c:v>
                </c:pt>
                <c:pt idx="81">
                  <c:v>3229.2787306005125</c:v>
                </c:pt>
                <c:pt idx="82">
                  <c:v>3218.404322337909</c:v>
                </c:pt>
                <c:pt idx="83">
                  <c:v>3207.4569189465906</c:v>
                </c:pt>
                <c:pt idx="84">
                  <c:v>3196.4367772552901</c:v>
                </c:pt>
                <c:pt idx="85">
                  <c:v>3185.3441550929992</c:v>
                </c:pt>
                <c:pt idx="86">
                  <c:v>3174.179311280694</c:v>
                </c:pt>
                <c:pt idx="87">
                  <c:v>3162.9425056228279</c:v>
                </c:pt>
                <c:pt idx="88">
                  <c:v>3151.633998898601</c:v>
                </c:pt>
                <c:pt idx="89">
                  <c:v>3140.2540528530103</c:v>
                </c:pt>
                <c:pt idx="90">
                  <c:v>3128.8029301876863</c:v>
                </c:pt>
                <c:pt idx="91">
                  <c:v>3117.2808945515226</c:v>
                </c:pt>
                <c:pt idx="92">
                  <c:v>3105.688210531102</c:v>
                </c:pt>
                <c:pt idx="93">
                  <c:v>3094.0251436409271</c:v>
                </c:pt>
                <c:pt idx="94">
                  <c:v>3082.2919603134605</c:v>
                </c:pt>
                <c:pt idx="95">
                  <c:v>3070.4889278889777</c:v>
                </c:pt>
                <c:pt idx="96">
                  <c:v>3058.6163146052409</c:v>
                </c:pt>
                <c:pt idx="97">
                  <c:v>3046.674389586999</c:v>
                </c:pt>
                <c:pt idx="98">
                  <c:v>3034.6634228353178</c:v>
                </c:pt>
                <c:pt idx="99">
                  <c:v>3022.5836852167463</c:v>
                </c:pt>
                <c:pt idx="100">
                  <c:v>3010.4354484523246</c:v>
                </c:pt>
                <c:pt idx="101">
                  <c:v>2998.218985106439</c:v>
                </c:pt>
                <c:pt idx="102">
                  <c:v>2985.9345685755293</c:v>
                </c:pt>
                <c:pt idx="103">
                  <c:v>2973.5824730766517</c:v>
                </c:pt>
                <c:pt idx="104">
                  <c:v>2961.1629736359068</c:v>
                </c:pt>
                <c:pt idx="105">
                  <c:v>2948.6763460767324</c:v>
                </c:pt>
                <c:pt idx="106">
                  <c:v>2936.1228670080709</c:v>
                </c:pt>
                <c:pt idx="107">
                  <c:v>2923.5028138124112</c:v>
                </c:pt>
                <c:pt idx="108">
                  <c:v>2910.8164646337159</c:v>
                </c:pt>
                <c:pt idx="109">
                  <c:v>2898.0640983652343</c:v>
                </c:pt>
                <c:pt idx="110">
                  <c:v>2885.2459946372064</c:v>
                </c:pt>
                <c:pt idx="111">
                  <c:v>2872.3624338044651</c:v>
                </c:pt>
                <c:pt idx="112">
                  <c:v>2859.4136969339388</c:v>
                </c:pt>
                <c:pt idx="113">
                  <c:v>2846.4000657920583</c:v>
                </c:pt>
                <c:pt idx="114">
                  <c:v>2833.3218228320775</c:v>
                </c:pt>
                <c:pt idx="115">
                  <c:v>2820.1792511813051</c:v>
                </c:pt>
                <c:pt idx="116">
                  <c:v>2806.9726346282582</c:v>
                </c:pt>
                <c:pt idx="117">
                  <c:v>2793.7022576097374</c:v>
                </c:pt>
                <c:pt idx="118">
                  <c:v>2780.3684051978316</c:v>
                </c:pt>
                <c:pt idx="119">
                  <c:v>2766.9713630868523</c:v>
                </c:pt>
                <c:pt idx="120">
                  <c:v>2753.511417580205</c:v>
                </c:pt>
                <c:pt idx="121">
                  <c:v>2739.9888555772027</c:v>
                </c:pt>
                <c:pt idx="122">
                  <c:v>2726.4039645598186</c:v>
                </c:pt>
                <c:pt idx="123">
                  <c:v>2712.7570325793918</c:v>
                </c:pt>
                <c:pt idx="124">
                  <c:v>2699.048348243281</c:v>
                </c:pt>
                <c:pt idx="125">
                  <c:v>2685.2782007014762</c:v>
                </c:pt>
                <c:pt idx="126">
                  <c:v>2671.4468776641861</c:v>
                </c:pt>
                <c:pt idx="127">
                  <c:v>2657.554651314988</c:v>
                </c:pt>
                <c:pt idx="128">
                  <c:v>2643.6017681035892</c:v>
                </c:pt>
                <c:pt idx="129">
                  <c:v>2629.5884627145419</c:v>
                </c:pt>
                <c:pt idx="130">
                  <c:v>2615.5149701553182</c:v>
                </c:pt>
                <c:pt idx="131">
                  <c:v>2601.3815257818555</c:v>
                </c:pt>
                <c:pt idx="132">
                  <c:v>2587.1883653030895</c:v>
                </c:pt>
                <c:pt idx="133">
                  <c:v>2572.9357247854127</c:v>
                </c:pt>
                <c:pt idx="134">
                  <c:v>2558.6238406570574</c:v>
                </c:pt>
                <c:pt idx="135">
                  <c:v>2544.2529497123924</c:v>
                </c:pt>
                <c:pt idx="136">
                  <c:v>2529.823289116131</c:v>
                </c:pt>
                <c:pt idx="137">
                  <c:v>2515.3350964074452</c:v>
                </c:pt>
                <c:pt idx="138">
                  <c:v>2500.7886095039748</c:v>
                </c:pt>
                <c:pt idx="139">
                  <c:v>2486.1840667057327</c:v>
                </c:pt>
                <c:pt idx="140">
                  <c:v>2471.5217066988957</c:v>
                </c:pt>
                <c:pt idx="141">
                  <c:v>2456.8017685594778</c:v>
                </c:pt>
                <c:pt idx="142">
                  <c:v>2442.0244917568793</c:v>
                </c:pt>
                <c:pt idx="143">
                  <c:v>2427.1901161573087</c:v>
                </c:pt>
                <c:pt idx="144">
                  <c:v>2412.298882027068</c:v>
                </c:pt>
                <c:pt idx="145">
                  <c:v>2397.3510300357011</c:v>
                </c:pt>
                <c:pt idx="146">
                  <c:v>2382.3468012589988</c:v>
                </c:pt>
                <c:pt idx="147">
                  <c:v>2367.2864371818523</c:v>
                </c:pt>
                <c:pt idx="148">
                  <c:v>2352.1701797009559</c:v>
                </c:pt>
                <c:pt idx="149">
                  <c:v>2336.9982711273519</c:v>
                </c:pt>
                <c:pt idx="150">
                  <c:v>2321.7709541888116</c:v>
                </c:pt>
                <c:pt idx="151">
                  <c:v>2306.4884720320497</c:v>
                </c:pt>
                <c:pt idx="152">
                  <c:v>2291.1510682247708</c:v>
                </c:pt>
                <c:pt idx="153">
                  <c:v>2275.7589867575384</c:v>
                </c:pt>
                <c:pt idx="154">
                  <c:v>2260.3124720454657</c:v>
                </c:pt>
                <c:pt idx="155">
                  <c:v>2244.811768929726</c:v>
                </c:pt>
                <c:pt idx="156">
                  <c:v>2229.257122678875</c:v>
                </c:pt>
                <c:pt idx="157">
                  <c:v>2213.6487789899852</c:v>
                </c:pt>
                <c:pt idx="158">
                  <c:v>2197.9869839895873</c:v>
                </c:pt>
                <c:pt idx="159">
                  <c:v>2182.271984234415</c:v>
                </c:pt>
                <c:pt idx="160">
                  <c:v>2166.5040267119525</c:v>
                </c:pt>
                <c:pt idx="161">
                  <c:v>2150.6833588407794</c:v>
                </c:pt>
                <c:pt idx="162">
                  <c:v>2134.810228470712</c:v>
                </c:pt>
                <c:pt idx="163">
                  <c:v>2118.8848838827357</c:v>
                </c:pt>
                <c:pt idx="164">
                  <c:v>2102.9075737887306</c:v>
                </c:pt>
                <c:pt idx="165">
                  <c:v>2086.8785473309831</c:v>
                </c:pt>
                <c:pt idx="166">
                  <c:v>2070.7980540814851</c:v>
                </c:pt>
                <c:pt idx="167">
                  <c:v>2054.666344041018</c:v>
                </c:pt>
                <c:pt idx="168">
                  <c:v>2038.4836676380157</c:v>
                </c:pt>
                <c:pt idx="169">
                  <c:v>2022.250275727213</c:v>
                </c:pt>
                <c:pt idx="170">
                  <c:v>2005.9664195880696</c:v>
                </c:pt>
                <c:pt idx="171">
                  <c:v>1989.632350922973</c:v>
                </c:pt>
                <c:pt idx="172">
                  <c:v>1973.2483218552186</c:v>
                </c:pt>
                <c:pt idx="173">
                  <c:v>1956.8145849267639</c:v>
                </c:pt>
                <c:pt idx="174">
                  <c:v>1940.3313930957584</c:v>
                </c:pt>
                <c:pt idx="175">
                  <c:v>1923.7989997338464</c:v>
                </c:pt>
                <c:pt idx="176">
                  <c:v>1907.2176586232438</c:v>
                </c:pt>
                <c:pt idx="177">
                  <c:v>1890.5876239535867</c:v>
                </c:pt>
                <c:pt idx="178">
                  <c:v>1873.9091503185525</c:v>
                </c:pt>
                <c:pt idx="179">
                  <c:v>1857.1824927122532</c:v>
                </c:pt>
                <c:pt idx="180">
                  <c:v>1840.4079065254011</c:v>
                </c:pt>
                <c:pt idx="181">
                  <c:v>1823.5856475412463</c:v>
                </c:pt>
                <c:pt idx="182">
                  <c:v>1806.7159719312865</c:v>
                </c:pt>
                <c:pt idx="183">
                  <c:v>1789.7991362507498</c:v>
                </c:pt>
                <c:pt idx="184">
                  <c:v>1772.8353974338511</c:v>
                </c:pt>
                <c:pt idx="185">
                  <c:v>1755.8250127888227</c:v>
                </c:pt>
                <c:pt idx="186">
                  <c:v>1738.7682399927191</c:v>
                </c:pt>
                <c:pt idx="187">
                  <c:v>1721.6653370859981</c:v>
                </c:pt>
                <c:pt idx="188">
                  <c:v>1704.5165624668791</c:v>
                </c:pt>
                <c:pt idx="189">
                  <c:v>1687.3221748854794</c:v>
                </c:pt>
                <c:pt idx="190">
                  <c:v>1670.0824334377298</c:v>
                </c:pt>
                <c:pt idx="191">
                  <c:v>1652.7975975590721</c:v>
                </c:pt>
                <c:pt idx="192">
                  <c:v>1635.4679270179383</c:v>
                </c:pt>
                <c:pt idx="193">
                  <c:v>1618.0936819090161</c:v>
                </c:pt>
                <c:pt idx="194">
                  <c:v>1600.6751226462984</c:v>
                </c:pt>
                <c:pt idx="195">
                  <c:v>1583.2125099559235</c:v>
                </c:pt>
                <c:pt idx="196">
                  <c:v>1565.7061048688047</c:v>
                </c:pt>
                <c:pt idx="197">
                  <c:v>1548.1561687130538</c:v>
                </c:pt>
                <c:pt idx="198">
                  <c:v>1530.5629631061988</c:v>
                </c:pt>
                <c:pt idx="199">
                  <c:v>1512.9267499472005</c:v>
                </c:pt>
                <c:pt idx="200">
                  <c:v>1495.247791408269</c:v>
                </c:pt>
                <c:pt idx="201">
                  <c:v>1477.5263499264838</c:v>
                </c:pt>
                <c:pt idx="202">
                  <c:v>1459.7626881952201</c:v>
                </c:pt>
                <c:pt idx="203">
                  <c:v>1441.9570691553836</c:v>
                </c:pt>
                <c:pt idx="204">
                  <c:v>1424.1097559864586</c:v>
                </c:pt>
                <c:pt idx="205">
                  <c:v>1406.2210120973702</c:v>
                </c:pt>
                <c:pt idx="206">
                  <c:v>1388.2911011171666</c:v>
                </c:pt>
                <c:pt idx="207">
                  <c:v>1370.3202868855217</c:v>
                </c:pt>
                <c:pt idx="208">
                  <c:v>1352.3088334430649</c:v>
                </c:pt>
                <c:pt idx="209">
                  <c:v>1334.2570050215393</c:v>
                </c:pt>
                <c:pt idx="210">
                  <c:v>1316.1650660337925</c:v>
                </c:pt>
                <c:pt idx="211">
                  <c:v>1298.0332810636044</c:v>
                </c:pt>
                <c:pt idx="212">
                  <c:v>1279.8619148553548</c:v>
                </c:pt>
                <c:pt idx="213">
                  <c:v>1261.6512323035365</c:v>
                </c:pt>
                <c:pt idx="214">
                  <c:v>1243.4014984421144</c:v>
                </c:pt>
                <c:pt idx="215">
                  <c:v>1225.1129784337397</c:v>
                </c:pt>
                <c:pt idx="216">
                  <c:v>1206.7859375588187</c:v>
                </c:pt>
                <c:pt idx="217">
                  <c:v>1188.4206412044427</c:v>
                </c:pt>
                <c:pt idx="218">
                  <c:v>1170.0173548531841</c:v>
                </c:pt>
                <c:pt idx="219">
                  <c:v>1151.5763440717594</c:v>
                </c:pt>
                <c:pt idx="220">
                  <c:v>1133.0978744995684</c:v>
                </c:pt>
                <c:pt idx="221">
                  <c:v>1114.5822118371107</c:v>
                </c:pt>
                <c:pt idx="222">
                  <c:v>1096.0296218342837</c:v>
                </c:pt>
                <c:pt idx="223">
                  <c:v>1077.4403702785701</c:v>
                </c:pt>
                <c:pt idx="224">
                  <c:v>1058.8147229831152</c:v>
                </c:pt>
                <c:pt idx="225">
                  <c:v>1040.1529457747024</c:v>
                </c:pt>
                <c:pt idx="226">
                  <c:v>1021.4553044816284</c:v>
                </c:pt>
                <c:pt idx="227">
                  <c:v>1002.7220649214854</c:v>
                </c:pt>
                <c:pt idx="228">
                  <c:v>983.95349288885336</c:v>
                </c:pt>
                <c:pt idx="229">
                  <c:v>965.149854142908</c:v>
                </c:pt>
                <c:pt idx="230">
                  <c:v>946.31141439494888</c:v>
                </c:pt>
                <c:pt idx="231">
                  <c:v>927.43843929585296</c:v>
                </c:pt>
                <c:pt idx="232">
                  <c:v>908.53119442345735</c:v>
                </c:pt>
                <c:pt idx="233">
                  <c:v>889.58994526987783</c:v>
                </c:pt>
                <c:pt idx="234">
                  <c:v>870.614957228766</c:v>
                </c:pt>
                <c:pt idx="235">
                  <c:v>851.60649558251214</c:v>
                </c:pt>
                <c:pt idx="236">
                  <c:v>832.56482548939641</c:v>
                </c:pt>
                <c:pt idx="237">
                  <c:v>813.49021197069544</c:v>
                </c:pt>
                <c:pt idx="238">
                  <c:v>794.38291989774746</c:v>
                </c:pt>
                <c:pt idx="239">
                  <c:v>775.24321397898188</c:v>
                </c:pt>
                <c:pt idx="240">
                  <c:v>756.07135874691812</c:v>
                </c:pt>
                <c:pt idx="241">
                  <c:v>736.8676185451377</c:v>
                </c:pt>
                <c:pt idx="242">
                  <c:v>717.63225751523589</c:v>
                </c:pt>
                <c:pt idx="243">
                  <c:v>698.36553958375669</c:v>
                </c:pt>
                <c:pt idx="244">
                  <c:v>679.06772844911609</c:v>
                </c:pt>
                <c:pt idx="245">
                  <c:v>659.73908756851893</c:v>
                </c:pt>
                <c:pt idx="246">
                  <c:v>640.37988014487348</c:v>
                </c:pt>
                <c:pt idx="247">
                  <c:v>620.99036911370911</c:v>
                </c:pt>
                <c:pt idx="248">
                  <c:v>601.57081713010155</c:v>
                </c:pt>
                <c:pt idx="249">
                  <c:v>582.12148655561009</c:v>
                </c:pt>
                <c:pt idx="250">
                  <c:v>562.64263944523202</c:v>
                </c:pt>
                <c:pt idx="251">
                  <c:v>543.13453753437796</c:v>
                </c:pt>
                <c:pt idx="252">
                  <c:v>523.59744222587403</c:v>
                </c:pt>
                <c:pt idx="253">
                  <c:v>504.0316145769944</c:v>
                </c:pt>
                <c:pt idx="254">
                  <c:v>484.43731528652847</c:v>
                </c:pt>
                <c:pt idx="255">
                  <c:v>464.81480468188818</c:v>
                </c:pt>
                <c:pt idx="256">
                  <c:v>445.16434270625882</c:v>
                </c:pt>
                <c:pt idx="257">
                  <c:v>425.48618890579854</c:v>
                </c:pt>
                <c:pt idx="258">
                  <c:v>405.78060241688979</c:v>
                </c:pt>
                <c:pt idx="259">
                  <c:v>386.04784195344808</c:v>
                </c:pt>
                <c:pt idx="260">
                  <c:v>366.28816579429127</c:v>
                </c:pt>
                <c:pt idx="261">
                  <c:v>346.50183177057403</c:v>
                </c:pt>
                <c:pt idx="262">
                  <c:v>326.68909725329132</c:v>
                </c:pt>
                <c:pt idx="263">
                  <c:v>306.85021914085479</c:v>
                </c:pt>
                <c:pt idx="264">
                  <c:v>286.98545384674622</c:v>
                </c:pt>
                <c:pt idx="265">
                  <c:v>267.09505728725151</c:v>
                </c:pt>
                <c:pt idx="266">
                  <c:v>247.1792848692794</c:v>
                </c:pt>
                <c:pt idx="267">
                  <c:v>227.2383914782682</c:v>
                </c:pt>
                <c:pt idx="268">
                  <c:v>207.27263146618435</c:v>
                </c:pt>
                <c:pt idx="269">
                  <c:v>187.2822586396164</c:v>
                </c:pt>
                <c:pt idx="270">
                  <c:v>167.26752624796765</c:v>
                </c:pt>
                <c:pt idx="271">
                  <c:v>147.2286869717511</c:v>
                </c:pt>
                <c:pt idx="272">
                  <c:v>127.16599291098989</c:v>
                </c:pt>
                <c:pt idx="273">
                  <c:v>107.0796955737263</c:v>
                </c:pt>
                <c:pt idx="274">
                  <c:v>86.970045864642827</c:v>
                </c:pt>
                <c:pt idx="275">
                  <c:v>66.837294073798034</c:v>
                </c:pt>
                <c:pt idx="276">
                  <c:v>46.681689865480344</c:v>
                </c:pt>
                <c:pt idx="277">
                  <c:v>26.503482267182626</c:v>
                </c:pt>
                <c:pt idx="278">
                  <c:v>6.3029196587004037</c:v>
                </c:pt>
                <c:pt idx="279">
                  <c:v>-13.919750238643623</c:v>
                </c:pt>
                <c:pt idx="280">
                  <c:v>-34.16428037264609</c:v>
                </c:pt>
                <c:pt idx="281">
                  <c:v>-54.430424370737938</c:v>
                </c:pt>
                <c:pt idx="282">
                  <c:v>-74.717936550365408</c:v>
                </c:pt>
                <c:pt idx="283">
                  <c:v>-95.026571929234663</c:v>
                </c:pt>
                <c:pt idx="284">
                  <c:v>-115.35608623541775</c:v>
                </c:pt>
                <c:pt idx="285">
                  <c:v>-135.70623591731771</c:v>
                </c:pt>
                <c:pt idx="286">
                  <c:v>-156.07677815349069</c:v>
                </c:pt>
                <c:pt idx="287">
                  <c:v>-176.46747086232304</c:v>
                </c:pt>
                <c:pt idx="288">
                  <c:v>-196.87807271156149</c:v>
                </c:pt>
                <c:pt idx="289">
                  <c:v>-217.30834312769454</c:v>
                </c:pt>
                <c:pt idx="290">
                  <c:v>-237.75804230518321</c:v>
                </c:pt>
                <c:pt idx="291">
                  <c:v>-258.22693121553959</c:v>
                </c:pt>
                <c:pt idx="292">
                  <c:v>-278.71477161625165</c:v>
                </c:pt>
                <c:pt idx="293">
                  <c:v>-299.22132605955255</c:v>
                </c:pt>
                <c:pt idx="294">
                  <c:v>-319.74635790103332</c:v>
                </c:pt>
                <c:pt idx="295">
                  <c:v>-340.28963130809734</c:v>
                </c:pt>
                <c:pt idx="296">
                  <c:v>-360.85091126825569</c:v>
                </c:pt>
                <c:pt idx="297">
                  <c:v>-381.42996359726186</c:v>
                </c:pt>
                <c:pt idx="298">
                  <c:v>-402.02655494708489</c:v>
                </c:pt>
                <c:pt idx="299">
                  <c:v>-422.64045281372012</c:v>
                </c:pt>
                <c:pt idx="300">
                  <c:v>-443.27142554483635</c:v>
                </c:pt>
                <c:pt idx="301">
                  <c:v>-463.91924234725866</c:v>
                </c:pt>
                <c:pt idx="302">
                  <c:v>-484.58367329428643</c:v>
                </c:pt>
                <c:pt idx="303">
                  <c:v>-505.26448933284559</c:v>
                </c:pt>
                <c:pt idx="304">
                  <c:v>-525.9614622904744</c:v>
                </c:pt>
                <c:pt idx="305">
                  <c:v>-546.67436488214275</c:v>
                </c:pt>
                <c:pt idx="306">
                  <c:v>-567.40297071690429</c:v>
                </c:pt>
                <c:pt idx="307">
                  <c:v>-588.14705430438062</c:v>
                </c:pt>
                <c:pt idx="308">
                  <c:v>-608.90639106107812</c:v>
                </c:pt>
                <c:pt idx="309">
                  <c:v>-629.68075731653664</c:v>
                </c:pt>
                <c:pt idx="310">
                  <c:v>-650.46993031931004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882F-4BE0-BF04-84CD1917724D}"/>
            </c:ext>
          </c:extLst>
        </c:ser>
        <c:ser>
          <c:idx val="6"/>
          <c:order val="6"/>
          <c:tx>
            <c:strRef>
              <c:f>'booster test at angle'!$AD$11</c:f>
              <c:strCache>
                <c:ptCount val="1"/>
                <c:pt idx="0">
                  <c:v>  Descent on main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'booster test at angle'!$Q$669:$Q$697</c:f>
              <c:numCache>
                <c:formatCode>General</c:formatCode>
                <c:ptCount val="29"/>
                <c:pt idx="0">
                  <c:v>7800.9151107589723</c:v>
                </c:pt>
                <c:pt idx="1">
                  <c:v>7805.8465596879287</c:v>
                </c:pt>
                <c:pt idx="2">
                  <c:v>7810.7581808674213</c:v>
                </c:pt>
                <c:pt idx="3">
                  <c:v>7815.6500154568103</c:v>
                </c:pt>
                <c:pt idx="4">
                  <c:v>7820.5221048225303</c:v>
                </c:pt>
                <c:pt idx="5">
                  <c:v>7825.3744905363819</c:v>
                </c:pt>
                <c:pt idx="6">
                  <c:v>7830.2072143737805</c:v>
                </c:pt>
                <c:pt idx="7">
                  <c:v>7835.0203183119729</c:v>
                </c:pt>
                <c:pt idx="8">
                  <c:v>7839.8138445282229</c:v>
                </c:pt>
                <c:pt idx="9">
                  <c:v>7844.5878353979597</c:v>
                </c:pt>
                <c:pt idx="10">
                  <c:v>7849.3423334928966</c:v>
                </c:pt>
                <c:pt idx="11">
                  <c:v>7854.077381579119</c:v>
                </c:pt>
                <c:pt idx="12">
                  <c:v>7858.7930226151402</c:v>
                </c:pt>
                <c:pt idx="13">
                  <c:v>7863.4892997499292</c:v>
                </c:pt>
                <c:pt idx="14">
                  <c:v>7868.1662563209111</c:v>
                </c:pt>
                <c:pt idx="15">
                  <c:v>7872.8239358519368</c:v>
                </c:pt>
                <c:pt idx="16">
                  <c:v>7877.4623820512306</c:v>
                </c:pt>
                <c:pt idx="17">
                  <c:v>7882.0816388093081</c:v>
                </c:pt>
                <c:pt idx="18">
                  <c:v>7886.6817501968717</c:v>
                </c:pt>
                <c:pt idx="19">
                  <c:v>7891.2627604626823</c:v>
                </c:pt>
                <c:pt idx="20">
                  <c:v>7895.8247140314052</c:v>
                </c:pt>
                <c:pt idx="21">
                  <c:v>7900.3676555014372</c:v>
                </c:pt>
                <c:pt idx="22">
                  <c:v>7904.8916296427133</c:v>
                </c:pt>
                <c:pt idx="23">
                  <c:v>7909.3966813944871</c:v>
                </c:pt>
                <c:pt idx="24">
                  <c:v>7913.8828558630985</c:v>
                </c:pt>
                <c:pt idx="25">
                  <c:v>7918.3501983197193</c:v>
                </c:pt>
                <c:pt idx="26">
                  <c:v>7922.798754198082</c:v>
                </c:pt>
                <c:pt idx="27">
                  <c:v>7927.2285690921908</c:v>
                </c:pt>
                <c:pt idx="28">
                  <c:v>7931.6396887540177</c:v>
                </c:pt>
              </c:numCache>
            </c:numRef>
          </c:xVal>
          <c:yVal>
            <c:numRef>
              <c:f>'booster test at angle'!$P$672:$P$697</c:f>
              <c:numCache>
                <c:formatCode>General</c:formatCode>
                <c:ptCount val="26"/>
                <c:pt idx="0">
                  <c:v>-650.46993031931004</c:v>
                </c:pt>
                <c:pt idx="1">
                  <c:v>-671.27368824277835</c:v>
                </c:pt>
                <c:pt idx="2">
                  <c:v>-692.09181019079222</c:v>
                </c:pt>
                <c:pt idx="3">
                  <c:v>-712.92407620314907</c:v>
                </c:pt>
                <c:pt idx="4">
                  <c:v>-733.77026726090128</c:v>
                </c:pt>
                <c:pt idx="5">
                  <c:v>-754.63016529149684</c:v>
                </c:pt>
                <c:pt idx="6">
                  <c:v>-775.50355317375261</c:v>
                </c:pt>
                <c:pt idx="7">
                  <c:v>-796.39021474266053</c:v>
                </c:pt>
                <c:pt idx="8">
                  <c:v>-817.28993479402754</c:v>
                </c:pt>
                <c:pt idx="9">
                  <c:v>-838.20249908894891</c:v>
                </c:pt>
                <c:pt idx="10">
                  <c:v>-859.1276943581164</c:v>
                </c:pt>
                <c:pt idx="11">
                  <c:v>-880.06530830596148</c:v>
                </c:pt>
                <c:pt idx="12">
                  <c:v>-901.01512961463425</c:v>
                </c:pt>
                <c:pt idx="13">
                  <c:v>-921.97694794781864</c:v>
                </c:pt>
                <c:pt idx="14">
                  <c:v>-942.95055395438555</c:v>
                </c:pt>
                <c:pt idx="15">
                  <c:v>-963.93573927188311</c:v>
                </c:pt>
                <c:pt idx="16">
                  <c:v>-984.93229652986656</c:v>
                </c:pt>
                <c:pt idx="17">
                  <c:v>-1005.9400193530682</c:v>
                </c:pt>
                <c:pt idx="18">
                  <c:v>-1026.9587023644078</c:v>
                </c:pt>
                <c:pt idx="19">
                  <c:v>-1047.9881411878453</c:v>
                </c:pt>
                <c:pt idx="20">
                  <c:v>-1069.0281324510761</c:v>
                </c:pt>
                <c:pt idx="21">
                  <c:v>-1090.0784737880717</c:v>
                </c:pt>
                <c:pt idx="22">
                  <c:v>-1111.1389638414644</c:v>
                </c:pt>
                <c:pt idx="23">
                  <c:v>-1132.2094022647786</c:v>
                </c:pt>
                <c:pt idx="24">
                  <c:v>-1153.2895897245121</c:v>
                </c:pt>
                <c:pt idx="25">
                  <c:v>-1174.3793279020629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882F-4BE0-BF04-84CD1917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2626992"/>
        <c:axId val="932634064"/>
      </c:scatterChart>
      <c:valAx>
        <c:axId val="932626992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'booster test at angle'!$Q$19</c:f>
              <c:strCache>
                <c:ptCount val="1"/>
                <c:pt idx="0">
                  <c:v>haw far from launch pad [m]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932634064"/>
        <c:crosses val="autoZero"/>
        <c:crossBetween val="midCat"/>
        <c:majorUnit val="500"/>
      </c:valAx>
      <c:valAx>
        <c:axId val="93263406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'booster test at angle'!$P$19</c:f>
              <c:strCache>
                <c:ptCount val="1"/>
                <c:pt idx="0">
                  <c:v>altitude [m]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932626992"/>
        <c:crosses val="autoZero"/>
        <c:crossBetween val="midCat"/>
        <c:majorUnit val="500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5047808825040017"/>
          <c:y val="0.11733457953777297"/>
          <c:w val="0.14448821890505942"/>
          <c:h val="0.132033195101088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vertical and</a:t>
            </a:r>
            <a:r>
              <a:rPr lang="pl-PL" baseline="0"/>
              <a:t> horizontal speed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'booster test at angle'!$S$19</c:f>
              <c:strCache>
                <c:ptCount val="1"/>
                <c:pt idx="0">
                  <c:v>Vertical speed [m/s]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'booster test at angle'!$D$20:$D$109</c:f>
              <c:numCache>
                <c:formatCode>General</c:formatCode>
                <c:ptCount val="90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0.2</c:v>
                </c:pt>
                <c:pt idx="12">
                  <c:v>0.3</c:v>
                </c:pt>
                <c:pt idx="13">
                  <c:v>0.4</c:v>
                </c:pt>
                <c:pt idx="14">
                  <c:v>0.5</c:v>
                </c:pt>
                <c:pt idx="15">
                  <c:v>0.6</c:v>
                </c:pt>
                <c:pt idx="16">
                  <c:v>0.7</c:v>
                </c:pt>
                <c:pt idx="17">
                  <c:v>0.8</c:v>
                </c:pt>
                <c:pt idx="18">
                  <c:v>0.9</c:v>
                </c:pt>
                <c:pt idx="19">
                  <c:v>1</c:v>
                </c:pt>
                <c:pt idx="20">
                  <c:v>1.1000000000000001</c:v>
                </c:pt>
                <c:pt idx="21">
                  <c:v>1.2</c:v>
                </c:pt>
                <c:pt idx="22">
                  <c:v>1.3</c:v>
                </c:pt>
                <c:pt idx="23">
                  <c:v>1.4</c:v>
                </c:pt>
                <c:pt idx="24">
                  <c:v>1.5</c:v>
                </c:pt>
                <c:pt idx="25">
                  <c:v>1.6</c:v>
                </c:pt>
                <c:pt idx="26">
                  <c:v>1.7</c:v>
                </c:pt>
                <c:pt idx="27">
                  <c:v>1.8</c:v>
                </c:pt>
                <c:pt idx="28">
                  <c:v>1.9</c:v>
                </c:pt>
                <c:pt idx="29">
                  <c:v>2</c:v>
                </c:pt>
                <c:pt idx="30">
                  <c:v>2.1</c:v>
                </c:pt>
                <c:pt idx="31">
                  <c:v>2.2000000000000002</c:v>
                </c:pt>
                <c:pt idx="32">
                  <c:v>2.2999999999999998</c:v>
                </c:pt>
                <c:pt idx="33">
                  <c:v>2.4</c:v>
                </c:pt>
                <c:pt idx="34">
                  <c:v>2.5</c:v>
                </c:pt>
                <c:pt idx="35">
                  <c:v>2.6</c:v>
                </c:pt>
                <c:pt idx="36">
                  <c:v>2.7</c:v>
                </c:pt>
                <c:pt idx="37">
                  <c:v>2.8</c:v>
                </c:pt>
                <c:pt idx="38">
                  <c:v>2.9</c:v>
                </c:pt>
                <c:pt idx="39">
                  <c:v>3</c:v>
                </c:pt>
                <c:pt idx="40">
                  <c:v>3.1</c:v>
                </c:pt>
                <c:pt idx="41">
                  <c:v>3.2</c:v>
                </c:pt>
                <c:pt idx="42">
                  <c:v>3.3</c:v>
                </c:pt>
                <c:pt idx="43">
                  <c:v>3.4</c:v>
                </c:pt>
                <c:pt idx="44">
                  <c:v>3.5</c:v>
                </c:pt>
                <c:pt idx="45">
                  <c:v>3.6</c:v>
                </c:pt>
                <c:pt idx="46">
                  <c:v>3.7</c:v>
                </c:pt>
                <c:pt idx="47">
                  <c:v>3.8</c:v>
                </c:pt>
                <c:pt idx="48">
                  <c:v>3.9</c:v>
                </c:pt>
                <c:pt idx="49">
                  <c:v>4</c:v>
                </c:pt>
                <c:pt idx="50">
                  <c:v>4.0999999999999996</c:v>
                </c:pt>
                <c:pt idx="51">
                  <c:v>4.2</c:v>
                </c:pt>
                <c:pt idx="52">
                  <c:v>4.3</c:v>
                </c:pt>
                <c:pt idx="53">
                  <c:v>4.4000000000000004</c:v>
                </c:pt>
                <c:pt idx="54">
                  <c:v>4.5</c:v>
                </c:pt>
                <c:pt idx="55">
                  <c:v>4.5999999999999996</c:v>
                </c:pt>
                <c:pt idx="56">
                  <c:v>4.7</c:v>
                </c:pt>
                <c:pt idx="57">
                  <c:v>4.8</c:v>
                </c:pt>
                <c:pt idx="58">
                  <c:v>4.9000000000000004</c:v>
                </c:pt>
                <c:pt idx="59">
                  <c:v>5</c:v>
                </c:pt>
                <c:pt idx="60">
                  <c:v>5.0999999999999996</c:v>
                </c:pt>
                <c:pt idx="61">
                  <c:v>5.2</c:v>
                </c:pt>
                <c:pt idx="62">
                  <c:v>5.3</c:v>
                </c:pt>
                <c:pt idx="63">
                  <c:v>5.4</c:v>
                </c:pt>
                <c:pt idx="64">
                  <c:v>5.5</c:v>
                </c:pt>
                <c:pt idx="65">
                  <c:v>5.6</c:v>
                </c:pt>
                <c:pt idx="66">
                  <c:v>5.7</c:v>
                </c:pt>
                <c:pt idx="67">
                  <c:v>5.8</c:v>
                </c:pt>
                <c:pt idx="68">
                  <c:v>5.9</c:v>
                </c:pt>
                <c:pt idx="69">
                  <c:v>6</c:v>
                </c:pt>
                <c:pt idx="70">
                  <c:v>6.1</c:v>
                </c:pt>
                <c:pt idx="71">
                  <c:v>6.2</c:v>
                </c:pt>
                <c:pt idx="72">
                  <c:v>6.3</c:v>
                </c:pt>
                <c:pt idx="73">
                  <c:v>6.4</c:v>
                </c:pt>
                <c:pt idx="74">
                  <c:v>6.5</c:v>
                </c:pt>
                <c:pt idx="75">
                  <c:v>6.6</c:v>
                </c:pt>
                <c:pt idx="76">
                  <c:v>6.7</c:v>
                </c:pt>
                <c:pt idx="77">
                  <c:v>6.8</c:v>
                </c:pt>
                <c:pt idx="78">
                  <c:v>6.9</c:v>
                </c:pt>
                <c:pt idx="79">
                  <c:v>7</c:v>
                </c:pt>
                <c:pt idx="80">
                  <c:v>7.1</c:v>
                </c:pt>
                <c:pt idx="81">
                  <c:v>7.2</c:v>
                </c:pt>
                <c:pt idx="82">
                  <c:v>7.3</c:v>
                </c:pt>
                <c:pt idx="83">
                  <c:v>7.4</c:v>
                </c:pt>
                <c:pt idx="84">
                  <c:v>7.5</c:v>
                </c:pt>
                <c:pt idx="85">
                  <c:v>7.6</c:v>
                </c:pt>
                <c:pt idx="86">
                  <c:v>7.7</c:v>
                </c:pt>
                <c:pt idx="87">
                  <c:v>7.8</c:v>
                </c:pt>
                <c:pt idx="88">
                  <c:v>7.9</c:v>
                </c:pt>
                <c:pt idx="89">
                  <c:v>8</c:v>
                </c:pt>
              </c:numCache>
            </c:numRef>
          </c:xVal>
          <c:yVal>
            <c:numRef>
              <c:f>'booster test at angle'!$S$20:$S$109</c:f>
              <c:numCache>
                <c:formatCode>General</c:formatCode>
                <c:ptCount val="90"/>
                <c:pt idx="0">
                  <c:v>0</c:v>
                </c:pt>
                <c:pt idx="1">
                  <c:v>0</c:v>
                </c:pt>
                <c:pt idx="2">
                  <c:v>0.32526107083881395</c:v>
                </c:pt>
                <c:pt idx="3">
                  <c:v>1.1760325703887848</c:v>
                </c:pt>
                <c:pt idx="4">
                  <c:v>2.313484163788595</c:v>
                </c:pt>
                <c:pt idx="5">
                  <c:v>3.5781634276320169</c:v>
                </c:pt>
                <c:pt idx="6">
                  <c:v>4.8979270178499457</c:v>
                </c:pt>
                <c:pt idx="7">
                  <c:v>6.2247817353223232</c:v>
                </c:pt>
                <c:pt idx="8">
                  <c:v>7.5243483118360581</c:v>
                </c:pt>
                <c:pt idx="9">
                  <c:v>8.7928385133982285</c:v>
                </c:pt>
                <c:pt idx="10">
                  <c:v>10.039740546639432</c:v>
                </c:pt>
                <c:pt idx="11">
                  <c:v>11.263067857847618</c:v>
                </c:pt>
                <c:pt idx="12">
                  <c:v>22.86163054511292</c:v>
                </c:pt>
                <c:pt idx="13">
                  <c:v>33.721086084975653</c:v>
                </c:pt>
                <c:pt idx="14">
                  <c:v>44.240960705507511</c:v>
                </c:pt>
                <c:pt idx="15">
                  <c:v>54.618726019856396</c:v>
                </c:pt>
                <c:pt idx="16">
                  <c:v>64.892919852856437</c:v>
                </c:pt>
                <c:pt idx="17">
                  <c:v>75.053621508425053</c:v>
                </c:pt>
                <c:pt idx="18">
                  <c:v>85.135538171019903</c:v>
                </c:pt>
                <c:pt idx="19">
                  <c:v>95.154598999799035</c:v>
                </c:pt>
                <c:pt idx="20">
                  <c:v>105.10346644883796</c:v>
                </c:pt>
                <c:pt idx="21">
                  <c:v>114.97785266071249</c:v>
                </c:pt>
                <c:pt idx="22">
                  <c:v>124.78827477027883</c:v>
                </c:pt>
                <c:pt idx="23">
                  <c:v>134.55029306589199</c:v>
                </c:pt>
                <c:pt idx="24">
                  <c:v>144.28835269797824</c:v>
                </c:pt>
                <c:pt idx="25">
                  <c:v>154.02925274582839</c:v>
                </c:pt>
                <c:pt idx="26">
                  <c:v>163.79222590336073</c:v>
                </c:pt>
                <c:pt idx="27">
                  <c:v>173.5901917109521</c:v>
                </c:pt>
                <c:pt idx="28">
                  <c:v>183.43311134038268</c:v>
                </c:pt>
                <c:pt idx="29">
                  <c:v>193.3266886679678</c:v>
                </c:pt>
                <c:pt idx="30">
                  <c:v>203.27220676952768</c:v>
                </c:pt>
                <c:pt idx="31">
                  <c:v>213.26909390736787</c:v>
                </c:pt>
                <c:pt idx="32">
                  <c:v>223.31519083738499</c:v>
                </c:pt>
                <c:pt idx="33">
                  <c:v>233.4054623121996</c:v>
                </c:pt>
                <c:pt idx="34">
                  <c:v>243.53189026337014</c:v>
                </c:pt>
                <c:pt idx="35">
                  <c:v>253.67802310054682</c:v>
                </c:pt>
                <c:pt idx="36">
                  <c:v>263.82944958576593</c:v>
                </c:pt>
                <c:pt idx="37">
                  <c:v>273.98786311891314</c:v>
                </c:pt>
                <c:pt idx="38">
                  <c:v>284.16799433406686</c:v>
                </c:pt>
                <c:pt idx="39">
                  <c:v>294.38645420476325</c:v>
                </c:pt>
                <c:pt idx="40">
                  <c:v>304.65584665723111</c:v>
                </c:pt>
                <c:pt idx="41">
                  <c:v>314.99517670845523</c:v>
                </c:pt>
                <c:pt idx="42">
                  <c:v>325.43513579281176</c:v>
                </c:pt>
                <c:pt idx="43">
                  <c:v>336.01662632299968</c:v>
                </c:pt>
                <c:pt idx="44">
                  <c:v>346.7960672812905</c:v>
                </c:pt>
                <c:pt idx="45">
                  <c:v>357.8025365996113</c:v>
                </c:pt>
                <c:pt idx="46">
                  <c:v>368.84039953287765</c:v>
                </c:pt>
                <c:pt idx="47">
                  <c:v>379.21583505223265</c:v>
                </c:pt>
                <c:pt idx="48">
                  <c:v>388.09144452805043</c:v>
                </c:pt>
                <c:pt idx="49">
                  <c:v>394.64461973839644</c:v>
                </c:pt>
                <c:pt idx="50">
                  <c:v>398.75733714375485</c:v>
                </c:pt>
                <c:pt idx="51">
                  <c:v>401.19465428857796</c:v>
                </c:pt>
                <c:pt idx="52">
                  <c:v>402.43665717648952</c:v>
                </c:pt>
                <c:pt idx="53">
                  <c:v>402.63967610294952</c:v>
                </c:pt>
                <c:pt idx="54">
                  <c:v>401.94805192197413</c:v>
                </c:pt>
                <c:pt idx="55">
                  <c:v>400.50253831597882</c:v>
                </c:pt>
                <c:pt idx="56">
                  <c:v>398.42934482632427</c:v>
                </c:pt>
                <c:pt idx="57">
                  <c:v>395.83041872859326</c:v>
                </c:pt>
                <c:pt idx="58">
                  <c:v>392.78903368049174</c:v>
                </c:pt>
                <c:pt idx="59">
                  <c:v>389.39085138881319</c:v>
                </c:pt>
                <c:pt idx="60">
                  <c:v>385.73127689793688</c:v>
                </c:pt>
                <c:pt idx="61">
                  <c:v>381.91373776821649</c:v>
                </c:pt>
                <c:pt idx="62">
                  <c:v>378.01211869893149</c:v>
                </c:pt>
                <c:pt idx="63">
                  <c:v>374.04634203082202</c:v>
                </c:pt>
                <c:pt idx="64">
                  <c:v>370.0266311533648</c:v>
                </c:pt>
                <c:pt idx="65">
                  <c:v>365.98633876351579</c:v>
                </c:pt>
                <c:pt idx="66">
                  <c:v>361.97987269199183</c:v>
                </c:pt>
                <c:pt idx="67">
                  <c:v>358.03829954367228</c:v>
                </c:pt>
                <c:pt idx="68">
                  <c:v>354.16118097373857</c:v>
                </c:pt>
                <c:pt idx="69">
                  <c:v>350.34787003191195</c:v>
                </c:pt>
                <c:pt idx="70">
                  <c:v>346.59772338736303</c:v>
                </c:pt>
                <c:pt idx="71">
                  <c:v>342.91010163041062</c:v>
                </c:pt>
                <c:pt idx="72">
                  <c:v>339.2843682308004</c:v>
                </c:pt>
                <c:pt idx="73">
                  <c:v>335.71988859755925</c:v>
                </c:pt>
                <c:pt idx="74">
                  <c:v>331.54795619697262</c:v>
                </c:pt>
                <c:pt idx="75">
                  <c:v>326.78898411363963</c:v>
                </c:pt>
                <c:pt idx="76">
                  <c:v>322.13864254072331</c:v>
                </c:pt>
                <c:pt idx="77">
                  <c:v>317.60313616628366</c:v>
                </c:pt>
                <c:pt idx="78">
                  <c:v>313.18104147776143</c:v>
                </c:pt>
                <c:pt idx="79">
                  <c:v>308.87082168084851</c:v>
                </c:pt>
                <c:pt idx="80">
                  <c:v>304.67090980914065</c:v>
                </c:pt>
                <c:pt idx="81">
                  <c:v>300.58047693397691</c:v>
                </c:pt>
                <c:pt idx="82">
                  <c:v>296.6001092807831</c:v>
                </c:pt>
                <c:pt idx="83">
                  <c:v>292.72929765707931</c:v>
                </c:pt>
                <c:pt idx="84">
                  <c:v>288.96571306511788</c:v>
                </c:pt>
                <c:pt idx="85">
                  <c:v>285.30693362127175</c:v>
                </c:pt>
                <c:pt idx="86">
                  <c:v>281.75048461957437</c:v>
                </c:pt>
                <c:pt idx="87">
                  <c:v>278.2938549836889</c:v>
                </c:pt>
                <c:pt idx="88">
                  <c:v>274.93451162483586</c:v>
                </c:pt>
                <c:pt idx="89">
                  <c:v>271.66991211447544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D54-4141-9820-CEF8EF0423D2}"/>
            </c:ext>
          </c:extLst>
        </c:ser>
        <c:ser>
          <c:idx val="1"/>
          <c:order val="1"/>
          <c:tx>
            <c:strRef>
              <c:f>'booster test at angle'!$T$19</c:f>
              <c:strCache>
                <c:ptCount val="1"/>
                <c:pt idx="0">
                  <c:v>horizontal speed [m/s[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'booster test at angle'!$D$20:$D$109</c:f>
              <c:numCache>
                <c:formatCode>General</c:formatCode>
                <c:ptCount val="90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0.2</c:v>
                </c:pt>
                <c:pt idx="12">
                  <c:v>0.3</c:v>
                </c:pt>
                <c:pt idx="13">
                  <c:v>0.4</c:v>
                </c:pt>
                <c:pt idx="14">
                  <c:v>0.5</c:v>
                </c:pt>
                <c:pt idx="15">
                  <c:v>0.6</c:v>
                </c:pt>
                <c:pt idx="16">
                  <c:v>0.7</c:v>
                </c:pt>
                <c:pt idx="17">
                  <c:v>0.8</c:v>
                </c:pt>
                <c:pt idx="18">
                  <c:v>0.9</c:v>
                </c:pt>
                <c:pt idx="19">
                  <c:v>1</c:v>
                </c:pt>
                <c:pt idx="20">
                  <c:v>1.1000000000000001</c:v>
                </c:pt>
                <c:pt idx="21">
                  <c:v>1.2</c:v>
                </c:pt>
                <c:pt idx="22">
                  <c:v>1.3</c:v>
                </c:pt>
                <c:pt idx="23">
                  <c:v>1.4</c:v>
                </c:pt>
                <c:pt idx="24">
                  <c:v>1.5</c:v>
                </c:pt>
                <c:pt idx="25">
                  <c:v>1.6</c:v>
                </c:pt>
                <c:pt idx="26">
                  <c:v>1.7</c:v>
                </c:pt>
                <c:pt idx="27">
                  <c:v>1.8</c:v>
                </c:pt>
                <c:pt idx="28">
                  <c:v>1.9</c:v>
                </c:pt>
                <c:pt idx="29">
                  <c:v>2</c:v>
                </c:pt>
                <c:pt idx="30">
                  <c:v>2.1</c:v>
                </c:pt>
                <c:pt idx="31">
                  <c:v>2.2000000000000002</c:v>
                </c:pt>
                <c:pt idx="32">
                  <c:v>2.2999999999999998</c:v>
                </c:pt>
                <c:pt idx="33">
                  <c:v>2.4</c:v>
                </c:pt>
                <c:pt idx="34">
                  <c:v>2.5</c:v>
                </c:pt>
                <c:pt idx="35">
                  <c:v>2.6</c:v>
                </c:pt>
                <c:pt idx="36">
                  <c:v>2.7</c:v>
                </c:pt>
                <c:pt idx="37">
                  <c:v>2.8</c:v>
                </c:pt>
                <c:pt idx="38">
                  <c:v>2.9</c:v>
                </c:pt>
                <c:pt idx="39">
                  <c:v>3</c:v>
                </c:pt>
                <c:pt idx="40">
                  <c:v>3.1</c:v>
                </c:pt>
                <c:pt idx="41">
                  <c:v>3.2</c:v>
                </c:pt>
                <c:pt idx="42">
                  <c:v>3.3</c:v>
                </c:pt>
                <c:pt idx="43">
                  <c:v>3.4</c:v>
                </c:pt>
                <c:pt idx="44">
                  <c:v>3.5</c:v>
                </c:pt>
                <c:pt idx="45">
                  <c:v>3.6</c:v>
                </c:pt>
                <c:pt idx="46">
                  <c:v>3.7</c:v>
                </c:pt>
                <c:pt idx="47">
                  <c:v>3.8</c:v>
                </c:pt>
                <c:pt idx="48">
                  <c:v>3.9</c:v>
                </c:pt>
                <c:pt idx="49">
                  <c:v>4</c:v>
                </c:pt>
                <c:pt idx="50">
                  <c:v>4.0999999999999996</c:v>
                </c:pt>
                <c:pt idx="51">
                  <c:v>4.2</c:v>
                </c:pt>
                <c:pt idx="52">
                  <c:v>4.3</c:v>
                </c:pt>
                <c:pt idx="53">
                  <c:v>4.4000000000000004</c:v>
                </c:pt>
                <c:pt idx="54">
                  <c:v>4.5</c:v>
                </c:pt>
                <c:pt idx="55">
                  <c:v>4.5999999999999996</c:v>
                </c:pt>
                <c:pt idx="56">
                  <c:v>4.7</c:v>
                </c:pt>
                <c:pt idx="57">
                  <c:v>4.8</c:v>
                </c:pt>
                <c:pt idx="58">
                  <c:v>4.9000000000000004</c:v>
                </c:pt>
                <c:pt idx="59">
                  <c:v>5</c:v>
                </c:pt>
                <c:pt idx="60">
                  <c:v>5.0999999999999996</c:v>
                </c:pt>
                <c:pt idx="61">
                  <c:v>5.2</c:v>
                </c:pt>
                <c:pt idx="62">
                  <c:v>5.3</c:v>
                </c:pt>
                <c:pt idx="63">
                  <c:v>5.4</c:v>
                </c:pt>
                <c:pt idx="64">
                  <c:v>5.5</c:v>
                </c:pt>
                <c:pt idx="65">
                  <c:v>5.6</c:v>
                </c:pt>
                <c:pt idx="66">
                  <c:v>5.7</c:v>
                </c:pt>
                <c:pt idx="67">
                  <c:v>5.8</c:v>
                </c:pt>
                <c:pt idx="68">
                  <c:v>5.9</c:v>
                </c:pt>
                <c:pt idx="69">
                  <c:v>6</c:v>
                </c:pt>
                <c:pt idx="70">
                  <c:v>6.1</c:v>
                </c:pt>
                <c:pt idx="71">
                  <c:v>6.2</c:v>
                </c:pt>
                <c:pt idx="72">
                  <c:v>6.3</c:v>
                </c:pt>
                <c:pt idx="73">
                  <c:v>6.4</c:v>
                </c:pt>
                <c:pt idx="74">
                  <c:v>6.5</c:v>
                </c:pt>
                <c:pt idx="75">
                  <c:v>6.6</c:v>
                </c:pt>
                <c:pt idx="76">
                  <c:v>6.7</c:v>
                </c:pt>
                <c:pt idx="77">
                  <c:v>6.8</c:v>
                </c:pt>
                <c:pt idx="78">
                  <c:v>6.9</c:v>
                </c:pt>
                <c:pt idx="79">
                  <c:v>7</c:v>
                </c:pt>
                <c:pt idx="80">
                  <c:v>7.1</c:v>
                </c:pt>
                <c:pt idx="81">
                  <c:v>7.2</c:v>
                </c:pt>
                <c:pt idx="82">
                  <c:v>7.3</c:v>
                </c:pt>
                <c:pt idx="83">
                  <c:v>7.4</c:v>
                </c:pt>
                <c:pt idx="84">
                  <c:v>7.5</c:v>
                </c:pt>
                <c:pt idx="85">
                  <c:v>7.6</c:v>
                </c:pt>
                <c:pt idx="86">
                  <c:v>7.7</c:v>
                </c:pt>
                <c:pt idx="87">
                  <c:v>7.8</c:v>
                </c:pt>
                <c:pt idx="88">
                  <c:v>7.9</c:v>
                </c:pt>
                <c:pt idx="89">
                  <c:v>8</c:v>
                </c:pt>
              </c:numCache>
            </c:numRef>
          </c:xVal>
          <c:yVal>
            <c:numRef>
              <c:f>'booster test at angle'!$T$21:$T$109</c:f>
              <c:numCache>
                <c:formatCode>General</c:formatCode>
                <c:ptCount val="89"/>
                <c:pt idx="0">
                  <c:v>0</c:v>
                </c:pt>
                <c:pt idx="1">
                  <c:v>0.27292644457717596</c:v>
                </c:pt>
                <c:pt idx="2">
                  <c:v>0.98680849606569798</c:v>
                </c:pt>
                <c:pt idx="3">
                  <c:v>1.9412437085694885</c:v>
                </c:pt>
                <c:pt idx="4">
                  <c:v>3.0024356124180578</c:v>
                </c:pt>
                <c:pt idx="5">
                  <c:v>4.1098487542111251</c:v>
                </c:pt>
                <c:pt idx="6">
                  <c:v>5.2232120582680315</c:v>
                </c:pt>
                <c:pt idx="7">
                  <c:v>6.3136778933110262</c:v>
                </c:pt>
                <c:pt idx="8">
                  <c:v>7.3780675535938371</c:v>
                </c:pt>
                <c:pt idx="9">
                  <c:v>8.424342589800732</c:v>
                </c:pt>
                <c:pt idx="10">
                  <c:v>9.4508360854446138</c:v>
                </c:pt>
                <c:pt idx="11">
                  <c:v>19.183185758515492</c:v>
                </c:pt>
                <c:pt idx="12">
                  <c:v>28.295350896800382</c:v>
                </c:pt>
                <c:pt idx="13">
                  <c:v>37.122573810919896</c:v>
                </c:pt>
                <c:pt idx="14">
                  <c:v>45.830552858634412</c:v>
                </c:pt>
                <c:pt idx="15">
                  <c:v>54.451625114548627</c:v>
                </c:pt>
                <c:pt idx="16">
                  <c:v>62.977466126238639</c:v>
                </c:pt>
                <c:pt idx="17">
                  <c:v>71.43719867938205</c:v>
                </c:pt>
                <c:pt idx="18">
                  <c:v>79.844188925553354</c:v>
                </c:pt>
                <c:pt idx="19">
                  <c:v>88.192279932673557</c:v>
                </c:pt>
                <c:pt idx="20">
                  <c:v>96.477873761159501</c:v>
                </c:pt>
                <c:pt idx="21">
                  <c:v>104.70979533499005</c:v>
                </c:pt>
                <c:pt idx="22">
                  <c:v>112.90110128638491</c:v>
                </c:pt>
                <c:pt idx="23">
                  <c:v>121.07230353205084</c:v>
                </c:pt>
                <c:pt idx="24">
                  <c:v>129.24588916953664</c:v>
                </c:pt>
                <c:pt idx="25">
                  <c:v>137.43799634521574</c:v>
                </c:pt>
                <c:pt idx="26">
                  <c:v>145.65946584065324</c:v>
                </c:pt>
                <c:pt idx="27">
                  <c:v>153.91865607141605</c:v>
                </c:pt>
                <c:pt idx="28">
                  <c:v>162.22035315801665</c:v>
                </c:pt>
                <c:pt idx="29">
                  <c:v>170.5656337289025</c:v>
                </c:pt>
                <c:pt idx="30">
                  <c:v>178.95401803918509</c:v>
                </c:pt>
                <c:pt idx="31">
                  <c:v>187.38369426793366</c:v>
                </c:pt>
                <c:pt idx="32">
                  <c:v>195.85043734092923</c:v>
                </c:pt>
                <c:pt idx="33">
                  <c:v>204.34751929989974</c:v>
                </c:pt>
                <c:pt idx="34">
                  <c:v>212.86113562145036</c:v>
                </c:pt>
                <c:pt idx="35">
                  <c:v>221.37919384112104</c:v>
                </c:pt>
                <c:pt idx="36">
                  <c:v>229.90311489013112</c:v>
                </c:pt>
                <c:pt idx="37">
                  <c:v>238.44525923810292</c:v>
                </c:pt>
                <c:pt idx="38">
                  <c:v>247.0195651468041</c:v>
                </c:pt>
                <c:pt idx="39">
                  <c:v>255.63660856608462</c:v>
                </c:pt>
                <c:pt idx="40">
                  <c:v>264.31233659868695</c:v>
                </c:pt>
                <c:pt idx="41">
                  <c:v>273.07250241587644</c:v>
                </c:pt>
                <c:pt idx="42">
                  <c:v>281.95142721706299</c:v>
                </c:pt>
                <c:pt idx="43">
                  <c:v>290.99645214946207</c:v>
                </c:pt>
                <c:pt idx="44">
                  <c:v>300.23197649502913</c:v>
                </c:pt>
                <c:pt idx="45">
                  <c:v>309.49384321131828</c:v>
                </c:pt>
                <c:pt idx="46">
                  <c:v>318.19986732891272</c:v>
                </c:pt>
                <c:pt idx="47">
                  <c:v>325.64738796654495</c:v>
                </c:pt>
                <c:pt idx="48">
                  <c:v>331.14615486858639</c:v>
                </c:pt>
                <c:pt idx="49">
                  <c:v>334.59713452655905</c:v>
                </c:pt>
                <c:pt idx="50">
                  <c:v>336.64228644384218</c:v>
                </c:pt>
                <c:pt idx="51">
                  <c:v>337.68445060900984</c:v>
                </c:pt>
                <c:pt idx="52">
                  <c:v>337.85480371532446</c:v>
                </c:pt>
                <c:pt idx="53">
                  <c:v>337.27446212015474</c:v>
                </c:pt>
                <c:pt idx="54">
                  <c:v>336.06153218650235</c:v>
                </c:pt>
                <c:pt idx="55">
                  <c:v>334.32191629397403</c:v>
                </c:pt>
                <c:pt idx="56">
                  <c:v>332.14115836391096</c:v>
                </c:pt>
                <c:pt idx="57">
                  <c:v>329.58913329178085</c:v>
                </c:pt>
                <c:pt idx="58">
                  <c:v>326.73771978416022</c:v>
                </c:pt>
                <c:pt idx="59">
                  <c:v>323.66697217860013</c:v>
                </c:pt>
                <c:pt idx="60">
                  <c:v>320.46367650284691</c:v>
                </c:pt>
                <c:pt idx="61">
                  <c:v>317.18982938081564</c:v>
                </c:pt>
                <c:pt idx="62">
                  <c:v>313.86214764127351</c:v>
                </c:pt>
                <c:pt idx="63">
                  <c:v>310.48920972655986</c:v>
                </c:pt>
                <c:pt idx="64">
                  <c:v>307.09900187238918</c:v>
                </c:pt>
                <c:pt idx="65">
                  <c:v>303.73717766944912</c:v>
                </c:pt>
                <c:pt idx="66">
                  <c:v>300.42980509443595</c:v>
                </c:pt>
                <c:pt idx="67">
                  <c:v>297.17651633237398</c:v>
                </c:pt>
                <c:pt idx="68">
                  <c:v>293.97676852752295</c:v>
                </c:pt>
                <c:pt idx="69">
                  <c:v>290.83002186122127</c:v>
                </c:pt>
                <c:pt idx="70">
                  <c:v>287.73573980504119</c:v>
                </c:pt>
                <c:pt idx="71">
                  <c:v>284.69338824668108</c:v>
                </c:pt>
                <c:pt idx="72">
                  <c:v>281.70243470108954</c:v>
                </c:pt>
                <c:pt idx="73">
                  <c:v>278.20176776246075</c:v>
                </c:pt>
                <c:pt idx="74">
                  <c:v>274.20851604255307</c:v>
                </c:pt>
                <c:pt idx="75">
                  <c:v>270.30641614387059</c:v>
                </c:pt>
                <c:pt idx="76">
                  <c:v>266.5006744178761</c:v>
                </c:pt>
                <c:pt idx="77">
                  <c:v>262.79009639570609</c:v>
                </c:pt>
                <c:pt idx="78">
                  <c:v>259.17339255382342</c:v>
                </c:pt>
                <c:pt idx="79">
                  <c:v>255.64924805129627</c:v>
                </c:pt>
                <c:pt idx="80">
                  <c:v>252.21696733439094</c:v>
                </c:pt>
                <c:pt idx="81">
                  <c:v>248.8770423046461</c:v>
                </c:pt>
                <c:pt idx="82">
                  <c:v>245.62904569883949</c:v>
                </c:pt>
                <c:pt idx="83">
                  <c:v>242.47102325582014</c:v>
                </c:pt>
                <c:pt idx="84">
                  <c:v>239.40094277392987</c:v>
                </c:pt>
                <c:pt idx="85">
                  <c:v>236.41672772830478</c:v>
                </c:pt>
                <c:pt idx="86">
                  <c:v>233.51627107571682</c:v>
                </c:pt>
                <c:pt idx="87">
                  <c:v>230.69744730230539</c:v>
                </c:pt>
                <c:pt idx="88">
                  <c:v>227.9581230572204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D54-4141-9820-CEF8EF0423D2}"/>
            </c:ext>
          </c:extLst>
        </c:ser>
        <c:ser>
          <c:idx val="2"/>
          <c:order val="2"/>
          <c:tx>
            <c:strRef>
              <c:f>'booster test at angle'!$S$110</c:f>
              <c:strCache>
                <c:ptCount val="1"/>
                <c:pt idx="0">
                  <c:v>Vertical speed [m/s]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'booster test at angle'!$D$111:$D$697</c:f>
              <c:numCache>
                <c:formatCode>General</c:formatCode>
                <c:ptCount val="587"/>
                <c:pt idx="0">
                  <c:v>4.9000000000000004</c:v>
                </c:pt>
                <c:pt idx="1">
                  <c:v>5</c:v>
                </c:pt>
                <c:pt idx="2">
                  <c:v>5.0999999999999996</c:v>
                </c:pt>
                <c:pt idx="3">
                  <c:v>5.1999999999999993</c:v>
                </c:pt>
                <c:pt idx="4">
                  <c:v>5.2999999999999989</c:v>
                </c:pt>
                <c:pt idx="5">
                  <c:v>5.3999999999999986</c:v>
                </c:pt>
                <c:pt idx="6">
                  <c:v>5.4999999999999982</c:v>
                </c:pt>
                <c:pt idx="7">
                  <c:v>5.5999999999999979</c:v>
                </c:pt>
                <c:pt idx="8">
                  <c:v>5.6999999999999975</c:v>
                </c:pt>
                <c:pt idx="9">
                  <c:v>5.7999999999999972</c:v>
                </c:pt>
                <c:pt idx="10">
                  <c:v>5.8999999999999968</c:v>
                </c:pt>
                <c:pt idx="11">
                  <c:v>5.9999999999999964</c:v>
                </c:pt>
                <c:pt idx="12">
                  <c:v>6.0999999999999961</c:v>
                </c:pt>
                <c:pt idx="13">
                  <c:v>6.1999999999999957</c:v>
                </c:pt>
                <c:pt idx="14">
                  <c:v>6.2999999999999954</c:v>
                </c:pt>
                <c:pt idx="15">
                  <c:v>6.399999999999995</c:v>
                </c:pt>
                <c:pt idx="16">
                  <c:v>6.4999999999999947</c:v>
                </c:pt>
                <c:pt idx="17">
                  <c:v>6.5999999999999943</c:v>
                </c:pt>
                <c:pt idx="18">
                  <c:v>6.699999999999994</c:v>
                </c:pt>
                <c:pt idx="19">
                  <c:v>6.7999999999999936</c:v>
                </c:pt>
                <c:pt idx="20">
                  <c:v>6.8999999999999932</c:v>
                </c:pt>
                <c:pt idx="21">
                  <c:v>6.9999999999999929</c:v>
                </c:pt>
                <c:pt idx="22">
                  <c:v>7.0999999999999925</c:v>
                </c:pt>
                <c:pt idx="23">
                  <c:v>7.1999999999999922</c:v>
                </c:pt>
                <c:pt idx="24">
                  <c:v>7.2999999999999918</c:v>
                </c:pt>
                <c:pt idx="25">
                  <c:v>7.3999999999999915</c:v>
                </c:pt>
                <c:pt idx="26">
                  <c:v>7.4999999999999911</c:v>
                </c:pt>
                <c:pt idx="27">
                  <c:v>7.5999999999999908</c:v>
                </c:pt>
                <c:pt idx="28">
                  <c:v>7.6999999999999904</c:v>
                </c:pt>
                <c:pt idx="29">
                  <c:v>7.7999999999999901</c:v>
                </c:pt>
                <c:pt idx="30">
                  <c:v>7.8999999999999897</c:v>
                </c:pt>
                <c:pt idx="31">
                  <c:v>7.9999999999999893</c:v>
                </c:pt>
                <c:pt idx="32">
                  <c:v>8.099999999999989</c:v>
                </c:pt>
                <c:pt idx="33">
                  <c:v>8.1999999999999886</c:v>
                </c:pt>
                <c:pt idx="34">
                  <c:v>8.2999999999999883</c:v>
                </c:pt>
                <c:pt idx="35">
                  <c:v>8.3999999999999879</c:v>
                </c:pt>
                <c:pt idx="36">
                  <c:v>8.4999999999999876</c:v>
                </c:pt>
                <c:pt idx="37">
                  <c:v>8.5999999999999872</c:v>
                </c:pt>
                <c:pt idx="38">
                  <c:v>8.6999999999999869</c:v>
                </c:pt>
                <c:pt idx="39">
                  <c:v>8.7999999999999865</c:v>
                </c:pt>
                <c:pt idx="40">
                  <c:v>8.8999999999999861</c:v>
                </c:pt>
                <c:pt idx="41">
                  <c:v>8.9999999999999858</c:v>
                </c:pt>
                <c:pt idx="42">
                  <c:v>9.0999999999999854</c:v>
                </c:pt>
                <c:pt idx="43">
                  <c:v>9.1999999999999851</c:v>
                </c:pt>
                <c:pt idx="44">
                  <c:v>9.2999999999999847</c:v>
                </c:pt>
                <c:pt idx="45">
                  <c:v>9.3999999999999844</c:v>
                </c:pt>
                <c:pt idx="46">
                  <c:v>9.499999999999984</c:v>
                </c:pt>
                <c:pt idx="47">
                  <c:v>9.5999999999999837</c:v>
                </c:pt>
                <c:pt idx="48">
                  <c:v>9.6999999999999833</c:v>
                </c:pt>
                <c:pt idx="49">
                  <c:v>9.7999999999999829</c:v>
                </c:pt>
                <c:pt idx="50">
                  <c:v>9.8999999999999826</c:v>
                </c:pt>
                <c:pt idx="51">
                  <c:v>9.9999999999999822</c:v>
                </c:pt>
                <c:pt idx="52">
                  <c:v>10.099999999999982</c:v>
                </c:pt>
                <c:pt idx="53">
                  <c:v>10.199999999999982</c:v>
                </c:pt>
                <c:pt idx="54">
                  <c:v>10.299999999999981</c:v>
                </c:pt>
                <c:pt idx="55">
                  <c:v>10.399999999999981</c:v>
                </c:pt>
                <c:pt idx="56">
                  <c:v>10.49999999999998</c:v>
                </c:pt>
                <c:pt idx="57">
                  <c:v>10.59999999999998</c:v>
                </c:pt>
                <c:pt idx="58">
                  <c:v>10.69999999999998</c:v>
                </c:pt>
                <c:pt idx="59">
                  <c:v>10.799999999999979</c:v>
                </c:pt>
                <c:pt idx="60">
                  <c:v>10.899999999999979</c:v>
                </c:pt>
                <c:pt idx="61">
                  <c:v>10.999999999999979</c:v>
                </c:pt>
                <c:pt idx="62">
                  <c:v>11.099999999999978</c:v>
                </c:pt>
                <c:pt idx="63">
                  <c:v>11.199999999999978</c:v>
                </c:pt>
                <c:pt idx="64">
                  <c:v>11.299999999999978</c:v>
                </c:pt>
                <c:pt idx="65">
                  <c:v>11.399999999999977</c:v>
                </c:pt>
                <c:pt idx="66">
                  <c:v>11.499999999999977</c:v>
                </c:pt>
                <c:pt idx="67">
                  <c:v>11.599999999999977</c:v>
                </c:pt>
                <c:pt idx="68">
                  <c:v>11.699999999999976</c:v>
                </c:pt>
                <c:pt idx="69">
                  <c:v>11.799999999999976</c:v>
                </c:pt>
                <c:pt idx="70">
                  <c:v>11.899999999999975</c:v>
                </c:pt>
                <c:pt idx="71">
                  <c:v>11.999999999999975</c:v>
                </c:pt>
                <c:pt idx="72">
                  <c:v>12.099999999999975</c:v>
                </c:pt>
                <c:pt idx="73">
                  <c:v>12.199999999999974</c:v>
                </c:pt>
                <c:pt idx="74">
                  <c:v>12.299999999999974</c:v>
                </c:pt>
                <c:pt idx="75">
                  <c:v>12.399999999999974</c:v>
                </c:pt>
                <c:pt idx="76">
                  <c:v>12.499999999999973</c:v>
                </c:pt>
                <c:pt idx="77">
                  <c:v>12.599999999999973</c:v>
                </c:pt>
                <c:pt idx="78">
                  <c:v>12.699999999999973</c:v>
                </c:pt>
                <c:pt idx="79">
                  <c:v>12.799999999999972</c:v>
                </c:pt>
                <c:pt idx="80">
                  <c:v>12.899999999999972</c:v>
                </c:pt>
                <c:pt idx="81">
                  <c:v>12.999999999999972</c:v>
                </c:pt>
                <c:pt idx="82">
                  <c:v>13.099999999999971</c:v>
                </c:pt>
                <c:pt idx="83">
                  <c:v>13.199999999999971</c:v>
                </c:pt>
                <c:pt idx="84">
                  <c:v>13.299999999999971</c:v>
                </c:pt>
                <c:pt idx="85">
                  <c:v>13.39999999999997</c:v>
                </c:pt>
                <c:pt idx="86">
                  <c:v>13.49999999999997</c:v>
                </c:pt>
                <c:pt idx="87">
                  <c:v>13.599999999999969</c:v>
                </c:pt>
                <c:pt idx="88">
                  <c:v>13.699999999999969</c:v>
                </c:pt>
                <c:pt idx="89">
                  <c:v>13.799999999999969</c:v>
                </c:pt>
                <c:pt idx="90">
                  <c:v>13.899999999999968</c:v>
                </c:pt>
                <c:pt idx="91">
                  <c:v>13.999999999999968</c:v>
                </c:pt>
                <c:pt idx="92">
                  <c:v>14.099999999999968</c:v>
                </c:pt>
                <c:pt idx="93">
                  <c:v>14.199999999999967</c:v>
                </c:pt>
                <c:pt idx="94">
                  <c:v>14.299999999999967</c:v>
                </c:pt>
                <c:pt idx="95">
                  <c:v>14.399999999999967</c:v>
                </c:pt>
                <c:pt idx="96">
                  <c:v>14.499999999999966</c:v>
                </c:pt>
                <c:pt idx="97">
                  <c:v>14.599999999999966</c:v>
                </c:pt>
                <c:pt idx="98">
                  <c:v>14.699999999999966</c:v>
                </c:pt>
                <c:pt idx="99">
                  <c:v>14.799999999999965</c:v>
                </c:pt>
                <c:pt idx="100">
                  <c:v>14.899999999999965</c:v>
                </c:pt>
                <c:pt idx="101">
                  <c:v>14.999999999999964</c:v>
                </c:pt>
                <c:pt idx="102">
                  <c:v>15.099999999999964</c:v>
                </c:pt>
                <c:pt idx="103">
                  <c:v>15.199999999999964</c:v>
                </c:pt>
                <c:pt idx="104">
                  <c:v>15.299999999999963</c:v>
                </c:pt>
                <c:pt idx="105">
                  <c:v>15.399999999999963</c:v>
                </c:pt>
                <c:pt idx="106">
                  <c:v>15.499999999999963</c:v>
                </c:pt>
                <c:pt idx="107">
                  <c:v>15.599999999999962</c:v>
                </c:pt>
                <c:pt idx="108">
                  <c:v>15.699999999999962</c:v>
                </c:pt>
                <c:pt idx="109">
                  <c:v>15.799999999999962</c:v>
                </c:pt>
                <c:pt idx="110">
                  <c:v>15.899999999999961</c:v>
                </c:pt>
                <c:pt idx="111">
                  <c:v>15.999999999999961</c:v>
                </c:pt>
                <c:pt idx="112">
                  <c:v>16.099999999999962</c:v>
                </c:pt>
                <c:pt idx="113">
                  <c:v>16.199999999999964</c:v>
                </c:pt>
                <c:pt idx="114">
                  <c:v>16.299999999999965</c:v>
                </c:pt>
                <c:pt idx="115">
                  <c:v>16.399999999999967</c:v>
                </c:pt>
                <c:pt idx="116">
                  <c:v>16.499999999999968</c:v>
                </c:pt>
                <c:pt idx="117">
                  <c:v>16.599999999999969</c:v>
                </c:pt>
                <c:pt idx="118">
                  <c:v>16.699999999999971</c:v>
                </c:pt>
                <c:pt idx="119">
                  <c:v>16.799999999999972</c:v>
                </c:pt>
                <c:pt idx="120">
                  <c:v>16.899999999999974</c:v>
                </c:pt>
                <c:pt idx="121">
                  <c:v>16.999999999999975</c:v>
                </c:pt>
                <c:pt idx="122">
                  <c:v>17.099999999999977</c:v>
                </c:pt>
                <c:pt idx="123">
                  <c:v>17.199999999999978</c:v>
                </c:pt>
                <c:pt idx="124">
                  <c:v>17.299999999999979</c:v>
                </c:pt>
                <c:pt idx="125">
                  <c:v>17.399999999999981</c:v>
                </c:pt>
                <c:pt idx="126">
                  <c:v>17.499999999999982</c:v>
                </c:pt>
                <c:pt idx="127">
                  <c:v>17.599999999999984</c:v>
                </c:pt>
                <c:pt idx="128">
                  <c:v>17.699999999999985</c:v>
                </c:pt>
                <c:pt idx="129">
                  <c:v>17.799999999999986</c:v>
                </c:pt>
                <c:pt idx="130">
                  <c:v>17.899999999999988</c:v>
                </c:pt>
                <c:pt idx="131">
                  <c:v>17.999999999999989</c:v>
                </c:pt>
                <c:pt idx="132">
                  <c:v>18.099999999999991</c:v>
                </c:pt>
                <c:pt idx="133">
                  <c:v>18.199999999999992</c:v>
                </c:pt>
                <c:pt idx="134">
                  <c:v>18.299999999999994</c:v>
                </c:pt>
                <c:pt idx="135">
                  <c:v>18.399999999999995</c:v>
                </c:pt>
                <c:pt idx="136">
                  <c:v>18.499999999999996</c:v>
                </c:pt>
                <c:pt idx="137">
                  <c:v>18.599999999999998</c:v>
                </c:pt>
                <c:pt idx="138">
                  <c:v>18.7</c:v>
                </c:pt>
                <c:pt idx="139">
                  <c:v>18.8</c:v>
                </c:pt>
                <c:pt idx="140">
                  <c:v>18.900000000000002</c:v>
                </c:pt>
                <c:pt idx="141">
                  <c:v>19.000000000000004</c:v>
                </c:pt>
                <c:pt idx="142">
                  <c:v>19.100000000000005</c:v>
                </c:pt>
                <c:pt idx="143">
                  <c:v>19.200000000000006</c:v>
                </c:pt>
                <c:pt idx="144">
                  <c:v>19.300000000000008</c:v>
                </c:pt>
                <c:pt idx="145">
                  <c:v>19.400000000000009</c:v>
                </c:pt>
                <c:pt idx="146">
                  <c:v>19.500000000000011</c:v>
                </c:pt>
                <c:pt idx="147">
                  <c:v>19.600000000000012</c:v>
                </c:pt>
                <c:pt idx="148">
                  <c:v>19.700000000000014</c:v>
                </c:pt>
                <c:pt idx="149">
                  <c:v>19.800000000000015</c:v>
                </c:pt>
                <c:pt idx="150">
                  <c:v>19.900000000000016</c:v>
                </c:pt>
                <c:pt idx="151">
                  <c:v>20.000000000000018</c:v>
                </c:pt>
                <c:pt idx="152">
                  <c:v>20.100000000000019</c:v>
                </c:pt>
                <c:pt idx="153">
                  <c:v>20.200000000000021</c:v>
                </c:pt>
                <c:pt idx="154">
                  <c:v>20.300000000000022</c:v>
                </c:pt>
                <c:pt idx="155">
                  <c:v>20.400000000000023</c:v>
                </c:pt>
                <c:pt idx="156">
                  <c:v>20.500000000000025</c:v>
                </c:pt>
                <c:pt idx="157">
                  <c:v>20.600000000000026</c:v>
                </c:pt>
                <c:pt idx="158">
                  <c:v>20.700000000000028</c:v>
                </c:pt>
                <c:pt idx="159">
                  <c:v>20.800000000000029</c:v>
                </c:pt>
                <c:pt idx="160">
                  <c:v>20.900000000000031</c:v>
                </c:pt>
                <c:pt idx="161">
                  <c:v>21.000000000000032</c:v>
                </c:pt>
                <c:pt idx="162">
                  <c:v>21.100000000000033</c:v>
                </c:pt>
                <c:pt idx="163">
                  <c:v>21.200000000000035</c:v>
                </c:pt>
                <c:pt idx="164">
                  <c:v>21.300000000000036</c:v>
                </c:pt>
                <c:pt idx="165">
                  <c:v>21.400000000000038</c:v>
                </c:pt>
                <c:pt idx="166">
                  <c:v>21.500000000000039</c:v>
                </c:pt>
                <c:pt idx="167">
                  <c:v>21.600000000000041</c:v>
                </c:pt>
                <c:pt idx="168">
                  <c:v>21.700000000000042</c:v>
                </c:pt>
                <c:pt idx="169">
                  <c:v>21.800000000000043</c:v>
                </c:pt>
                <c:pt idx="170">
                  <c:v>21.900000000000045</c:v>
                </c:pt>
                <c:pt idx="171">
                  <c:v>22.000000000000046</c:v>
                </c:pt>
                <c:pt idx="172">
                  <c:v>22.100000000000048</c:v>
                </c:pt>
                <c:pt idx="173">
                  <c:v>22.200000000000049</c:v>
                </c:pt>
                <c:pt idx="174">
                  <c:v>22.30000000000005</c:v>
                </c:pt>
                <c:pt idx="175">
                  <c:v>22.400000000000052</c:v>
                </c:pt>
                <c:pt idx="176">
                  <c:v>22.500000000000053</c:v>
                </c:pt>
                <c:pt idx="177">
                  <c:v>22.600000000000055</c:v>
                </c:pt>
                <c:pt idx="178">
                  <c:v>22.700000000000056</c:v>
                </c:pt>
                <c:pt idx="179">
                  <c:v>22.800000000000058</c:v>
                </c:pt>
                <c:pt idx="180">
                  <c:v>22.900000000000059</c:v>
                </c:pt>
                <c:pt idx="181">
                  <c:v>23.00000000000006</c:v>
                </c:pt>
                <c:pt idx="182">
                  <c:v>23.100000000000062</c:v>
                </c:pt>
                <c:pt idx="183">
                  <c:v>23.200000000000063</c:v>
                </c:pt>
                <c:pt idx="184">
                  <c:v>23.300000000000065</c:v>
                </c:pt>
                <c:pt idx="185">
                  <c:v>23.400000000000066</c:v>
                </c:pt>
                <c:pt idx="186">
                  <c:v>23.500000000000068</c:v>
                </c:pt>
                <c:pt idx="187">
                  <c:v>23.600000000000069</c:v>
                </c:pt>
                <c:pt idx="188">
                  <c:v>23.70000000000007</c:v>
                </c:pt>
                <c:pt idx="189">
                  <c:v>23.800000000000072</c:v>
                </c:pt>
                <c:pt idx="190">
                  <c:v>23.900000000000073</c:v>
                </c:pt>
                <c:pt idx="191">
                  <c:v>24.000000000000075</c:v>
                </c:pt>
                <c:pt idx="192">
                  <c:v>24.100000000000076</c:v>
                </c:pt>
                <c:pt idx="193">
                  <c:v>24.200000000000077</c:v>
                </c:pt>
                <c:pt idx="194">
                  <c:v>24.300000000000079</c:v>
                </c:pt>
                <c:pt idx="195">
                  <c:v>24.40000000000008</c:v>
                </c:pt>
                <c:pt idx="196">
                  <c:v>24.500000000000082</c:v>
                </c:pt>
                <c:pt idx="197">
                  <c:v>24.600000000000083</c:v>
                </c:pt>
                <c:pt idx="198">
                  <c:v>24.700000000000085</c:v>
                </c:pt>
                <c:pt idx="199">
                  <c:v>24.800000000000086</c:v>
                </c:pt>
                <c:pt idx="200">
                  <c:v>24.900000000000087</c:v>
                </c:pt>
                <c:pt idx="201">
                  <c:v>25.000000000000089</c:v>
                </c:pt>
                <c:pt idx="202">
                  <c:v>25.10000000000009</c:v>
                </c:pt>
                <c:pt idx="203">
                  <c:v>25.200000000000092</c:v>
                </c:pt>
                <c:pt idx="204">
                  <c:v>25.300000000000093</c:v>
                </c:pt>
                <c:pt idx="205">
                  <c:v>25.400000000000095</c:v>
                </c:pt>
                <c:pt idx="206">
                  <c:v>25.500000000000096</c:v>
                </c:pt>
                <c:pt idx="207">
                  <c:v>25.600000000000097</c:v>
                </c:pt>
                <c:pt idx="208">
                  <c:v>25.700000000000099</c:v>
                </c:pt>
                <c:pt idx="209">
                  <c:v>25.8000000000001</c:v>
                </c:pt>
                <c:pt idx="210">
                  <c:v>25.900000000000102</c:v>
                </c:pt>
                <c:pt idx="211">
                  <c:v>26.000000000000103</c:v>
                </c:pt>
                <c:pt idx="212">
                  <c:v>26.100000000000104</c:v>
                </c:pt>
                <c:pt idx="213">
                  <c:v>26.200000000000106</c:v>
                </c:pt>
                <c:pt idx="214">
                  <c:v>26.300000000000107</c:v>
                </c:pt>
                <c:pt idx="215">
                  <c:v>26.400000000000109</c:v>
                </c:pt>
                <c:pt idx="216">
                  <c:v>26.50000000000011</c:v>
                </c:pt>
                <c:pt idx="217">
                  <c:v>26.600000000000112</c:v>
                </c:pt>
                <c:pt idx="218">
                  <c:v>26.700000000000113</c:v>
                </c:pt>
                <c:pt idx="219">
                  <c:v>26.800000000000114</c:v>
                </c:pt>
                <c:pt idx="220">
                  <c:v>26.900000000000116</c:v>
                </c:pt>
                <c:pt idx="221">
                  <c:v>27.000000000000117</c:v>
                </c:pt>
                <c:pt idx="222">
                  <c:v>27.100000000000119</c:v>
                </c:pt>
                <c:pt idx="223">
                  <c:v>27.20000000000012</c:v>
                </c:pt>
                <c:pt idx="224">
                  <c:v>27.300000000000122</c:v>
                </c:pt>
                <c:pt idx="225">
                  <c:v>27.400000000000123</c:v>
                </c:pt>
                <c:pt idx="226">
                  <c:v>27.500000000000124</c:v>
                </c:pt>
                <c:pt idx="227">
                  <c:v>27.600000000000126</c:v>
                </c:pt>
                <c:pt idx="228">
                  <c:v>27.700000000000127</c:v>
                </c:pt>
                <c:pt idx="229">
                  <c:v>27.800000000000129</c:v>
                </c:pt>
                <c:pt idx="230">
                  <c:v>27.90000000000013</c:v>
                </c:pt>
                <c:pt idx="231">
                  <c:v>28.000000000000131</c:v>
                </c:pt>
                <c:pt idx="232">
                  <c:v>28.100000000000133</c:v>
                </c:pt>
                <c:pt idx="233">
                  <c:v>28.200000000000134</c:v>
                </c:pt>
                <c:pt idx="234">
                  <c:v>28.300000000000136</c:v>
                </c:pt>
                <c:pt idx="235">
                  <c:v>28.400000000000137</c:v>
                </c:pt>
                <c:pt idx="236">
                  <c:v>28.500000000000139</c:v>
                </c:pt>
                <c:pt idx="237">
                  <c:v>28.60000000000014</c:v>
                </c:pt>
                <c:pt idx="238">
                  <c:v>28.700000000000141</c:v>
                </c:pt>
                <c:pt idx="239">
                  <c:v>28.800000000000143</c:v>
                </c:pt>
                <c:pt idx="240">
                  <c:v>28.900000000000144</c:v>
                </c:pt>
                <c:pt idx="241">
                  <c:v>29.000000000000146</c:v>
                </c:pt>
                <c:pt idx="242">
                  <c:v>29.100000000000147</c:v>
                </c:pt>
                <c:pt idx="243">
                  <c:v>29.200000000000149</c:v>
                </c:pt>
                <c:pt idx="244">
                  <c:v>29.30000000000015</c:v>
                </c:pt>
                <c:pt idx="245">
                  <c:v>29.400000000000151</c:v>
                </c:pt>
                <c:pt idx="246">
                  <c:v>29.500000000000153</c:v>
                </c:pt>
                <c:pt idx="247">
                  <c:v>29.600000000000154</c:v>
                </c:pt>
                <c:pt idx="248">
                  <c:v>29.700000000000156</c:v>
                </c:pt>
                <c:pt idx="249">
                  <c:v>29.800000000000157</c:v>
                </c:pt>
                <c:pt idx="250">
                  <c:v>29.900000000000158</c:v>
                </c:pt>
                <c:pt idx="251">
                  <c:v>30.00000000000016</c:v>
                </c:pt>
                <c:pt idx="252">
                  <c:v>30.100000000000161</c:v>
                </c:pt>
                <c:pt idx="253">
                  <c:v>30.200000000000163</c:v>
                </c:pt>
                <c:pt idx="254">
                  <c:v>30.300000000000164</c:v>
                </c:pt>
                <c:pt idx="255">
                  <c:v>30.400000000000166</c:v>
                </c:pt>
                <c:pt idx="256">
                  <c:v>30.500000000000167</c:v>
                </c:pt>
                <c:pt idx="257">
                  <c:v>30.600000000000168</c:v>
                </c:pt>
                <c:pt idx="258">
                  <c:v>30.70000000000017</c:v>
                </c:pt>
                <c:pt idx="259">
                  <c:v>30.800000000000171</c:v>
                </c:pt>
                <c:pt idx="260">
                  <c:v>30.900000000000173</c:v>
                </c:pt>
                <c:pt idx="261">
                  <c:v>31.000000000000174</c:v>
                </c:pt>
                <c:pt idx="262">
                  <c:v>31.100000000000176</c:v>
                </c:pt>
                <c:pt idx="263">
                  <c:v>31.200000000000177</c:v>
                </c:pt>
                <c:pt idx="264">
                  <c:v>31.300000000000178</c:v>
                </c:pt>
                <c:pt idx="265">
                  <c:v>31.40000000000018</c:v>
                </c:pt>
                <c:pt idx="266">
                  <c:v>31.500000000000181</c:v>
                </c:pt>
                <c:pt idx="267">
                  <c:v>31.600000000000183</c:v>
                </c:pt>
                <c:pt idx="268">
                  <c:v>31.700000000000184</c:v>
                </c:pt>
                <c:pt idx="269">
                  <c:v>31.800000000000185</c:v>
                </c:pt>
                <c:pt idx="270">
                  <c:v>31.900000000000187</c:v>
                </c:pt>
                <c:pt idx="271">
                  <c:v>32.000000000000185</c:v>
                </c:pt>
                <c:pt idx="272">
                  <c:v>32.100000000000186</c:v>
                </c:pt>
                <c:pt idx="273">
                  <c:v>32.200000000000188</c:v>
                </c:pt>
                <c:pt idx="274">
                  <c:v>32.300000000000189</c:v>
                </c:pt>
                <c:pt idx="275">
                  <c:v>32.40000000000019</c:v>
                </c:pt>
                <c:pt idx="276">
                  <c:v>32.500000000000192</c:v>
                </c:pt>
                <c:pt idx="277">
                  <c:v>32.600000000000193</c:v>
                </c:pt>
                <c:pt idx="278">
                  <c:v>32.700000000000195</c:v>
                </c:pt>
                <c:pt idx="279">
                  <c:v>32.800000000000196</c:v>
                </c:pt>
                <c:pt idx="280">
                  <c:v>32.900000000000198</c:v>
                </c:pt>
                <c:pt idx="281">
                  <c:v>33.000000000000199</c:v>
                </c:pt>
                <c:pt idx="282">
                  <c:v>33.1000000000002</c:v>
                </c:pt>
                <c:pt idx="283">
                  <c:v>33.200000000000202</c:v>
                </c:pt>
                <c:pt idx="284">
                  <c:v>33.300000000000203</c:v>
                </c:pt>
                <c:pt idx="285">
                  <c:v>33.400000000000205</c:v>
                </c:pt>
                <c:pt idx="286">
                  <c:v>33.500000000000206</c:v>
                </c:pt>
                <c:pt idx="287">
                  <c:v>33.600000000000207</c:v>
                </c:pt>
                <c:pt idx="288">
                  <c:v>33.700000000000209</c:v>
                </c:pt>
                <c:pt idx="289">
                  <c:v>33.80000000000021</c:v>
                </c:pt>
                <c:pt idx="290">
                  <c:v>33.900000000000212</c:v>
                </c:pt>
                <c:pt idx="291">
                  <c:v>34.000000000000213</c:v>
                </c:pt>
                <c:pt idx="292">
                  <c:v>34.100000000000215</c:v>
                </c:pt>
                <c:pt idx="293">
                  <c:v>34.200000000000216</c:v>
                </c:pt>
                <c:pt idx="294">
                  <c:v>34.300000000000217</c:v>
                </c:pt>
                <c:pt idx="295">
                  <c:v>34.400000000000219</c:v>
                </c:pt>
                <c:pt idx="296">
                  <c:v>34.50000000000022</c:v>
                </c:pt>
                <c:pt idx="297">
                  <c:v>34.600000000000222</c:v>
                </c:pt>
                <c:pt idx="298">
                  <c:v>34.700000000000223</c:v>
                </c:pt>
                <c:pt idx="299">
                  <c:v>34.800000000000225</c:v>
                </c:pt>
                <c:pt idx="300">
                  <c:v>34.900000000000226</c:v>
                </c:pt>
                <c:pt idx="301">
                  <c:v>35.000000000000227</c:v>
                </c:pt>
                <c:pt idx="302">
                  <c:v>35.100000000000229</c:v>
                </c:pt>
                <c:pt idx="303">
                  <c:v>35.20000000000023</c:v>
                </c:pt>
                <c:pt idx="304">
                  <c:v>35.300000000000232</c:v>
                </c:pt>
                <c:pt idx="305">
                  <c:v>35.400000000000233</c:v>
                </c:pt>
                <c:pt idx="306">
                  <c:v>35.500000000000234</c:v>
                </c:pt>
                <c:pt idx="307">
                  <c:v>35.600000000000236</c:v>
                </c:pt>
                <c:pt idx="308">
                  <c:v>35.700000000000237</c:v>
                </c:pt>
                <c:pt idx="309">
                  <c:v>35.800000000000239</c:v>
                </c:pt>
                <c:pt idx="310">
                  <c:v>35.90000000000024</c:v>
                </c:pt>
                <c:pt idx="311">
                  <c:v>36.000000000000242</c:v>
                </c:pt>
                <c:pt idx="312">
                  <c:v>36.100000000000243</c:v>
                </c:pt>
                <c:pt idx="313">
                  <c:v>36.200000000000244</c:v>
                </c:pt>
                <c:pt idx="314">
                  <c:v>36.300000000000246</c:v>
                </c:pt>
                <c:pt idx="315">
                  <c:v>36.400000000000247</c:v>
                </c:pt>
                <c:pt idx="316">
                  <c:v>36.500000000000249</c:v>
                </c:pt>
                <c:pt idx="317">
                  <c:v>36.60000000000025</c:v>
                </c:pt>
                <c:pt idx="318">
                  <c:v>36.700000000000252</c:v>
                </c:pt>
                <c:pt idx="319">
                  <c:v>36.800000000000253</c:v>
                </c:pt>
                <c:pt idx="320">
                  <c:v>36.900000000000254</c:v>
                </c:pt>
                <c:pt idx="321">
                  <c:v>37.000000000000256</c:v>
                </c:pt>
                <c:pt idx="322">
                  <c:v>37.100000000000257</c:v>
                </c:pt>
                <c:pt idx="323">
                  <c:v>37.200000000000259</c:v>
                </c:pt>
                <c:pt idx="324">
                  <c:v>37.30000000000026</c:v>
                </c:pt>
                <c:pt idx="325">
                  <c:v>37.400000000000261</c:v>
                </c:pt>
                <c:pt idx="326">
                  <c:v>37.500000000000263</c:v>
                </c:pt>
                <c:pt idx="327">
                  <c:v>37.600000000000264</c:v>
                </c:pt>
                <c:pt idx="328">
                  <c:v>37.700000000000266</c:v>
                </c:pt>
                <c:pt idx="329">
                  <c:v>37.800000000000267</c:v>
                </c:pt>
                <c:pt idx="330">
                  <c:v>37.900000000000269</c:v>
                </c:pt>
                <c:pt idx="331">
                  <c:v>38.00000000000027</c:v>
                </c:pt>
                <c:pt idx="332">
                  <c:v>38.100000000000271</c:v>
                </c:pt>
                <c:pt idx="333">
                  <c:v>38.200000000000273</c:v>
                </c:pt>
                <c:pt idx="334">
                  <c:v>38.300000000000274</c:v>
                </c:pt>
                <c:pt idx="335">
                  <c:v>38.400000000000276</c:v>
                </c:pt>
                <c:pt idx="336">
                  <c:v>38.500000000000277</c:v>
                </c:pt>
                <c:pt idx="337">
                  <c:v>38.600000000000279</c:v>
                </c:pt>
                <c:pt idx="338">
                  <c:v>38.70000000000028</c:v>
                </c:pt>
                <c:pt idx="339">
                  <c:v>38.800000000000281</c:v>
                </c:pt>
                <c:pt idx="340">
                  <c:v>38.900000000000283</c:v>
                </c:pt>
                <c:pt idx="341">
                  <c:v>39.000000000000284</c:v>
                </c:pt>
                <c:pt idx="342">
                  <c:v>39.100000000000286</c:v>
                </c:pt>
                <c:pt idx="343">
                  <c:v>39.200000000000287</c:v>
                </c:pt>
                <c:pt idx="344">
                  <c:v>39.300000000000288</c:v>
                </c:pt>
                <c:pt idx="345">
                  <c:v>39.40000000000029</c:v>
                </c:pt>
                <c:pt idx="346">
                  <c:v>39.500000000000291</c:v>
                </c:pt>
                <c:pt idx="347">
                  <c:v>39.600000000000293</c:v>
                </c:pt>
                <c:pt idx="348">
                  <c:v>39.700000000000294</c:v>
                </c:pt>
                <c:pt idx="349">
                  <c:v>39.800000000000296</c:v>
                </c:pt>
                <c:pt idx="350">
                  <c:v>39.900000000000297</c:v>
                </c:pt>
                <c:pt idx="351">
                  <c:v>40.000000000000298</c:v>
                </c:pt>
                <c:pt idx="352">
                  <c:v>40.1000000000003</c:v>
                </c:pt>
                <c:pt idx="353">
                  <c:v>40.200000000000301</c:v>
                </c:pt>
                <c:pt idx="354">
                  <c:v>40.300000000000303</c:v>
                </c:pt>
                <c:pt idx="355">
                  <c:v>40.400000000000304</c:v>
                </c:pt>
                <c:pt idx="356">
                  <c:v>40.500000000000306</c:v>
                </c:pt>
                <c:pt idx="357">
                  <c:v>40.600000000000307</c:v>
                </c:pt>
                <c:pt idx="358">
                  <c:v>40.700000000000308</c:v>
                </c:pt>
                <c:pt idx="359">
                  <c:v>40.80000000000031</c:v>
                </c:pt>
                <c:pt idx="360">
                  <c:v>40.900000000000311</c:v>
                </c:pt>
                <c:pt idx="361">
                  <c:v>41.000000000000313</c:v>
                </c:pt>
                <c:pt idx="362">
                  <c:v>41.100000000000314</c:v>
                </c:pt>
                <c:pt idx="363">
                  <c:v>41.200000000000315</c:v>
                </c:pt>
                <c:pt idx="364">
                  <c:v>41.300000000000317</c:v>
                </c:pt>
                <c:pt idx="365">
                  <c:v>41.400000000000318</c:v>
                </c:pt>
                <c:pt idx="366">
                  <c:v>41.50000000000032</c:v>
                </c:pt>
                <c:pt idx="367">
                  <c:v>41.600000000000321</c:v>
                </c:pt>
                <c:pt idx="368">
                  <c:v>41.700000000000323</c:v>
                </c:pt>
                <c:pt idx="369">
                  <c:v>41.800000000000324</c:v>
                </c:pt>
                <c:pt idx="370">
                  <c:v>41.900000000000325</c:v>
                </c:pt>
                <c:pt idx="371">
                  <c:v>42.000000000000327</c:v>
                </c:pt>
                <c:pt idx="372">
                  <c:v>42.100000000000328</c:v>
                </c:pt>
                <c:pt idx="373">
                  <c:v>42.20000000000033</c:v>
                </c:pt>
                <c:pt idx="374">
                  <c:v>42.300000000000331</c:v>
                </c:pt>
                <c:pt idx="375">
                  <c:v>42.400000000000333</c:v>
                </c:pt>
                <c:pt idx="376">
                  <c:v>42.500000000000334</c:v>
                </c:pt>
                <c:pt idx="377">
                  <c:v>42.600000000000335</c:v>
                </c:pt>
                <c:pt idx="378">
                  <c:v>42.700000000000337</c:v>
                </c:pt>
                <c:pt idx="379">
                  <c:v>42.800000000000338</c:v>
                </c:pt>
                <c:pt idx="380">
                  <c:v>42.90000000000034</c:v>
                </c:pt>
                <c:pt idx="381">
                  <c:v>43.000000000000341</c:v>
                </c:pt>
                <c:pt idx="382">
                  <c:v>43.100000000000342</c:v>
                </c:pt>
                <c:pt idx="383">
                  <c:v>43.200000000000344</c:v>
                </c:pt>
                <c:pt idx="384">
                  <c:v>43.300000000000345</c:v>
                </c:pt>
                <c:pt idx="385">
                  <c:v>43.400000000000347</c:v>
                </c:pt>
                <c:pt idx="386">
                  <c:v>43.500000000000348</c:v>
                </c:pt>
                <c:pt idx="387">
                  <c:v>43.60000000000035</c:v>
                </c:pt>
                <c:pt idx="388">
                  <c:v>43.700000000000351</c:v>
                </c:pt>
                <c:pt idx="389">
                  <c:v>43.800000000000352</c:v>
                </c:pt>
                <c:pt idx="390">
                  <c:v>43.900000000000354</c:v>
                </c:pt>
                <c:pt idx="391">
                  <c:v>44.000000000000355</c:v>
                </c:pt>
                <c:pt idx="392">
                  <c:v>44.100000000000357</c:v>
                </c:pt>
                <c:pt idx="393">
                  <c:v>44.200000000000358</c:v>
                </c:pt>
                <c:pt idx="394">
                  <c:v>44.30000000000036</c:v>
                </c:pt>
                <c:pt idx="395">
                  <c:v>44.400000000000361</c:v>
                </c:pt>
                <c:pt idx="396">
                  <c:v>44.500000000000362</c:v>
                </c:pt>
                <c:pt idx="397">
                  <c:v>44.600000000000364</c:v>
                </c:pt>
                <c:pt idx="398">
                  <c:v>44.700000000000365</c:v>
                </c:pt>
                <c:pt idx="399">
                  <c:v>44.800000000000367</c:v>
                </c:pt>
                <c:pt idx="400">
                  <c:v>44.900000000000368</c:v>
                </c:pt>
                <c:pt idx="401">
                  <c:v>45.000000000000369</c:v>
                </c:pt>
                <c:pt idx="402">
                  <c:v>45.100000000000371</c:v>
                </c:pt>
                <c:pt idx="403">
                  <c:v>45.200000000000372</c:v>
                </c:pt>
                <c:pt idx="404">
                  <c:v>45.300000000000374</c:v>
                </c:pt>
                <c:pt idx="405">
                  <c:v>45.400000000000375</c:v>
                </c:pt>
                <c:pt idx="406">
                  <c:v>45.500000000000377</c:v>
                </c:pt>
                <c:pt idx="407">
                  <c:v>45.600000000000378</c:v>
                </c:pt>
                <c:pt idx="408">
                  <c:v>45.700000000000379</c:v>
                </c:pt>
                <c:pt idx="409">
                  <c:v>45.800000000000381</c:v>
                </c:pt>
                <c:pt idx="410">
                  <c:v>45.900000000000382</c:v>
                </c:pt>
                <c:pt idx="411">
                  <c:v>46.000000000000384</c:v>
                </c:pt>
                <c:pt idx="412">
                  <c:v>46.100000000000385</c:v>
                </c:pt>
                <c:pt idx="413">
                  <c:v>46.200000000000387</c:v>
                </c:pt>
                <c:pt idx="414">
                  <c:v>46.300000000000388</c:v>
                </c:pt>
                <c:pt idx="415">
                  <c:v>46.400000000000389</c:v>
                </c:pt>
                <c:pt idx="416">
                  <c:v>46.500000000000391</c:v>
                </c:pt>
                <c:pt idx="417">
                  <c:v>46.600000000000392</c:v>
                </c:pt>
                <c:pt idx="418">
                  <c:v>46.700000000000394</c:v>
                </c:pt>
                <c:pt idx="419">
                  <c:v>46.800000000000395</c:v>
                </c:pt>
                <c:pt idx="420">
                  <c:v>46.900000000000396</c:v>
                </c:pt>
                <c:pt idx="421">
                  <c:v>47.000000000000398</c:v>
                </c:pt>
                <c:pt idx="422">
                  <c:v>47.100000000000399</c:v>
                </c:pt>
                <c:pt idx="423">
                  <c:v>47.200000000000401</c:v>
                </c:pt>
                <c:pt idx="424">
                  <c:v>47.300000000000402</c:v>
                </c:pt>
                <c:pt idx="425">
                  <c:v>47.400000000000404</c:v>
                </c:pt>
                <c:pt idx="426">
                  <c:v>47.500000000000405</c:v>
                </c:pt>
                <c:pt idx="427">
                  <c:v>47.600000000000406</c:v>
                </c:pt>
                <c:pt idx="428">
                  <c:v>47.700000000000408</c:v>
                </c:pt>
                <c:pt idx="429">
                  <c:v>47.800000000000409</c:v>
                </c:pt>
                <c:pt idx="430">
                  <c:v>47.900000000000411</c:v>
                </c:pt>
                <c:pt idx="431">
                  <c:v>48.000000000000412</c:v>
                </c:pt>
                <c:pt idx="432">
                  <c:v>48.100000000000414</c:v>
                </c:pt>
                <c:pt idx="433">
                  <c:v>48.200000000000415</c:v>
                </c:pt>
                <c:pt idx="434">
                  <c:v>48.300000000000416</c:v>
                </c:pt>
                <c:pt idx="435">
                  <c:v>48.400000000000418</c:v>
                </c:pt>
                <c:pt idx="436">
                  <c:v>48.500000000000419</c:v>
                </c:pt>
                <c:pt idx="437">
                  <c:v>48.600000000000421</c:v>
                </c:pt>
                <c:pt idx="438">
                  <c:v>48.700000000000422</c:v>
                </c:pt>
                <c:pt idx="439">
                  <c:v>48.800000000000423</c:v>
                </c:pt>
                <c:pt idx="440">
                  <c:v>48.900000000000425</c:v>
                </c:pt>
                <c:pt idx="441">
                  <c:v>49.000000000000426</c:v>
                </c:pt>
                <c:pt idx="442">
                  <c:v>49.100000000000428</c:v>
                </c:pt>
                <c:pt idx="443">
                  <c:v>49.200000000000429</c:v>
                </c:pt>
                <c:pt idx="444">
                  <c:v>49.300000000000431</c:v>
                </c:pt>
                <c:pt idx="445">
                  <c:v>49.400000000000432</c:v>
                </c:pt>
                <c:pt idx="446">
                  <c:v>49.500000000000433</c:v>
                </c:pt>
                <c:pt idx="447">
                  <c:v>49.600000000000435</c:v>
                </c:pt>
                <c:pt idx="448">
                  <c:v>49.700000000000436</c:v>
                </c:pt>
                <c:pt idx="449">
                  <c:v>49.800000000000438</c:v>
                </c:pt>
                <c:pt idx="450">
                  <c:v>49.900000000000439</c:v>
                </c:pt>
                <c:pt idx="451">
                  <c:v>50.000000000000441</c:v>
                </c:pt>
                <c:pt idx="452">
                  <c:v>50.100000000000442</c:v>
                </c:pt>
                <c:pt idx="453">
                  <c:v>50.200000000000443</c:v>
                </c:pt>
                <c:pt idx="454">
                  <c:v>50.300000000000445</c:v>
                </c:pt>
                <c:pt idx="455">
                  <c:v>50.400000000000446</c:v>
                </c:pt>
                <c:pt idx="456">
                  <c:v>50.500000000000448</c:v>
                </c:pt>
                <c:pt idx="457">
                  <c:v>50.600000000000449</c:v>
                </c:pt>
                <c:pt idx="458">
                  <c:v>50.70000000000045</c:v>
                </c:pt>
                <c:pt idx="459">
                  <c:v>50.800000000000452</c:v>
                </c:pt>
                <c:pt idx="460">
                  <c:v>50.900000000000453</c:v>
                </c:pt>
                <c:pt idx="461">
                  <c:v>51.000000000000455</c:v>
                </c:pt>
                <c:pt idx="462">
                  <c:v>51.100000000000456</c:v>
                </c:pt>
                <c:pt idx="463">
                  <c:v>51.200000000000458</c:v>
                </c:pt>
                <c:pt idx="464">
                  <c:v>51.300000000000459</c:v>
                </c:pt>
                <c:pt idx="465">
                  <c:v>51.40000000000046</c:v>
                </c:pt>
                <c:pt idx="466">
                  <c:v>51.500000000000462</c:v>
                </c:pt>
                <c:pt idx="467">
                  <c:v>51.600000000000463</c:v>
                </c:pt>
                <c:pt idx="468">
                  <c:v>51.700000000000465</c:v>
                </c:pt>
                <c:pt idx="469">
                  <c:v>51.800000000000466</c:v>
                </c:pt>
                <c:pt idx="470">
                  <c:v>51.900000000000468</c:v>
                </c:pt>
                <c:pt idx="471">
                  <c:v>52.000000000000469</c:v>
                </c:pt>
                <c:pt idx="472">
                  <c:v>52.10000000000047</c:v>
                </c:pt>
                <c:pt idx="473">
                  <c:v>52.200000000000472</c:v>
                </c:pt>
                <c:pt idx="474">
                  <c:v>52.300000000000473</c:v>
                </c:pt>
                <c:pt idx="475">
                  <c:v>52.400000000000475</c:v>
                </c:pt>
                <c:pt idx="476">
                  <c:v>52.500000000000476</c:v>
                </c:pt>
                <c:pt idx="477">
                  <c:v>52.600000000000477</c:v>
                </c:pt>
                <c:pt idx="478">
                  <c:v>52.700000000000479</c:v>
                </c:pt>
                <c:pt idx="479">
                  <c:v>52.80000000000048</c:v>
                </c:pt>
                <c:pt idx="480">
                  <c:v>52.900000000000482</c:v>
                </c:pt>
                <c:pt idx="481">
                  <c:v>53.000000000000483</c:v>
                </c:pt>
                <c:pt idx="482">
                  <c:v>53.100000000000485</c:v>
                </c:pt>
                <c:pt idx="483">
                  <c:v>53.200000000000486</c:v>
                </c:pt>
                <c:pt idx="484">
                  <c:v>53.300000000000487</c:v>
                </c:pt>
                <c:pt idx="485">
                  <c:v>53.400000000000489</c:v>
                </c:pt>
                <c:pt idx="486">
                  <c:v>53.50000000000049</c:v>
                </c:pt>
                <c:pt idx="487">
                  <c:v>53.600000000000492</c:v>
                </c:pt>
                <c:pt idx="488">
                  <c:v>53.700000000000493</c:v>
                </c:pt>
                <c:pt idx="489">
                  <c:v>53.800000000000495</c:v>
                </c:pt>
                <c:pt idx="490">
                  <c:v>53.900000000000496</c:v>
                </c:pt>
                <c:pt idx="491">
                  <c:v>54.000000000000497</c:v>
                </c:pt>
                <c:pt idx="492">
                  <c:v>54.100000000000499</c:v>
                </c:pt>
                <c:pt idx="493">
                  <c:v>54.2000000000005</c:v>
                </c:pt>
                <c:pt idx="494">
                  <c:v>54.300000000000502</c:v>
                </c:pt>
                <c:pt idx="495">
                  <c:v>54.400000000000503</c:v>
                </c:pt>
                <c:pt idx="496">
                  <c:v>54.500000000000504</c:v>
                </c:pt>
                <c:pt idx="497">
                  <c:v>54.600000000000506</c:v>
                </c:pt>
                <c:pt idx="498">
                  <c:v>54.700000000000507</c:v>
                </c:pt>
                <c:pt idx="499">
                  <c:v>54.800000000000509</c:v>
                </c:pt>
                <c:pt idx="500">
                  <c:v>54.90000000000051</c:v>
                </c:pt>
                <c:pt idx="501">
                  <c:v>55.000000000000512</c:v>
                </c:pt>
                <c:pt idx="502">
                  <c:v>55.100000000000513</c:v>
                </c:pt>
                <c:pt idx="503">
                  <c:v>55.200000000000514</c:v>
                </c:pt>
                <c:pt idx="504">
                  <c:v>55.300000000000516</c:v>
                </c:pt>
                <c:pt idx="505">
                  <c:v>55.400000000000517</c:v>
                </c:pt>
                <c:pt idx="506">
                  <c:v>55.500000000000519</c:v>
                </c:pt>
                <c:pt idx="507">
                  <c:v>55.60000000000052</c:v>
                </c:pt>
                <c:pt idx="508">
                  <c:v>55.700000000000522</c:v>
                </c:pt>
                <c:pt idx="509">
                  <c:v>55.800000000000523</c:v>
                </c:pt>
                <c:pt idx="510">
                  <c:v>55.900000000000524</c:v>
                </c:pt>
                <c:pt idx="511">
                  <c:v>56.000000000000526</c:v>
                </c:pt>
                <c:pt idx="512">
                  <c:v>56.100000000000527</c:v>
                </c:pt>
                <c:pt idx="513">
                  <c:v>56.200000000000529</c:v>
                </c:pt>
                <c:pt idx="514">
                  <c:v>56.30000000000053</c:v>
                </c:pt>
                <c:pt idx="515">
                  <c:v>56.400000000000531</c:v>
                </c:pt>
                <c:pt idx="516">
                  <c:v>56.500000000000533</c:v>
                </c:pt>
                <c:pt idx="517">
                  <c:v>56.600000000000534</c:v>
                </c:pt>
                <c:pt idx="518">
                  <c:v>56.700000000000536</c:v>
                </c:pt>
                <c:pt idx="519">
                  <c:v>56.800000000000537</c:v>
                </c:pt>
                <c:pt idx="520">
                  <c:v>56.900000000000539</c:v>
                </c:pt>
                <c:pt idx="521">
                  <c:v>57.00000000000054</c:v>
                </c:pt>
                <c:pt idx="522">
                  <c:v>57.100000000000541</c:v>
                </c:pt>
                <c:pt idx="523">
                  <c:v>57.200000000000543</c:v>
                </c:pt>
                <c:pt idx="524">
                  <c:v>57.300000000000544</c:v>
                </c:pt>
                <c:pt idx="525">
                  <c:v>57.400000000000546</c:v>
                </c:pt>
                <c:pt idx="526">
                  <c:v>57.500000000000547</c:v>
                </c:pt>
                <c:pt idx="527">
                  <c:v>57.600000000000549</c:v>
                </c:pt>
                <c:pt idx="528">
                  <c:v>57.70000000000055</c:v>
                </c:pt>
                <c:pt idx="529">
                  <c:v>57.800000000000551</c:v>
                </c:pt>
                <c:pt idx="530">
                  <c:v>57.900000000000553</c:v>
                </c:pt>
                <c:pt idx="531">
                  <c:v>58.000000000000554</c:v>
                </c:pt>
                <c:pt idx="532">
                  <c:v>58.100000000000556</c:v>
                </c:pt>
                <c:pt idx="533">
                  <c:v>58.200000000000557</c:v>
                </c:pt>
                <c:pt idx="534">
                  <c:v>58.300000000000558</c:v>
                </c:pt>
                <c:pt idx="535">
                  <c:v>58.40000000000056</c:v>
                </c:pt>
                <c:pt idx="536">
                  <c:v>58.500000000000561</c:v>
                </c:pt>
                <c:pt idx="537">
                  <c:v>58.600000000000563</c:v>
                </c:pt>
                <c:pt idx="538">
                  <c:v>58.700000000000564</c:v>
                </c:pt>
                <c:pt idx="539">
                  <c:v>58.800000000000566</c:v>
                </c:pt>
                <c:pt idx="540">
                  <c:v>58.900000000000567</c:v>
                </c:pt>
                <c:pt idx="541">
                  <c:v>59.000000000000568</c:v>
                </c:pt>
                <c:pt idx="542">
                  <c:v>59.10000000000057</c:v>
                </c:pt>
                <c:pt idx="543">
                  <c:v>59.200000000000571</c:v>
                </c:pt>
                <c:pt idx="544">
                  <c:v>59.300000000000573</c:v>
                </c:pt>
                <c:pt idx="545">
                  <c:v>59.400000000000574</c:v>
                </c:pt>
                <c:pt idx="546">
                  <c:v>59.500000000000576</c:v>
                </c:pt>
                <c:pt idx="547">
                  <c:v>59.600000000000577</c:v>
                </c:pt>
                <c:pt idx="548">
                  <c:v>59.700000000000578</c:v>
                </c:pt>
                <c:pt idx="549">
                  <c:v>59.80000000000058</c:v>
                </c:pt>
                <c:pt idx="550">
                  <c:v>59.900000000000581</c:v>
                </c:pt>
                <c:pt idx="551">
                  <c:v>60.000000000000583</c:v>
                </c:pt>
                <c:pt idx="552">
                  <c:v>60.100000000000584</c:v>
                </c:pt>
                <c:pt idx="553">
                  <c:v>60.200000000000585</c:v>
                </c:pt>
                <c:pt idx="554">
                  <c:v>60.300000000000587</c:v>
                </c:pt>
                <c:pt idx="555">
                  <c:v>60.400000000000588</c:v>
                </c:pt>
                <c:pt idx="556">
                  <c:v>60.50000000000059</c:v>
                </c:pt>
                <c:pt idx="557">
                  <c:v>60.600000000000591</c:v>
                </c:pt>
                <c:pt idx="558">
                  <c:v>60.700000000000593</c:v>
                </c:pt>
                <c:pt idx="559">
                  <c:v>60.800000000000594</c:v>
                </c:pt>
                <c:pt idx="560">
                  <c:v>60.900000000000595</c:v>
                </c:pt>
                <c:pt idx="561">
                  <c:v>61.000000000000597</c:v>
                </c:pt>
                <c:pt idx="562">
                  <c:v>61.100000000000598</c:v>
                </c:pt>
                <c:pt idx="563">
                  <c:v>61.2000000000006</c:v>
                </c:pt>
                <c:pt idx="564">
                  <c:v>61.300000000000601</c:v>
                </c:pt>
                <c:pt idx="565">
                  <c:v>61.400000000000603</c:v>
                </c:pt>
                <c:pt idx="566">
                  <c:v>61.500000000000604</c:v>
                </c:pt>
                <c:pt idx="567">
                  <c:v>61.600000000000605</c:v>
                </c:pt>
                <c:pt idx="568">
                  <c:v>61.700000000000607</c:v>
                </c:pt>
                <c:pt idx="569">
                  <c:v>61.800000000000608</c:v>
                </c:pt>
                <c:pt idx="570">
                  <c:v>61.90000000000061</c:v>
                </c:pt>
                <c:pt idx="571">
                  <c:v>62.000000000000611</c:v>
                </c:pt>
                <c:pt idx="572">
                  <c:v>62.100000000000612</c:v>
                </c:pt>
                <c:pt idx="573">
                  <c:v>62.200000000000614</c:v>
                </c:pt>
                <c:pt idx="574">
                  <c:v>62.300000000000615</c:v>
                </c:pt>
                <c:pt idx="575">
                  <c:v>62.400000000000617</c:v>
                </c:pt>
                <c:pt idx="576">
                  <c:v>62.500000000000618</c:v>
                </c:pt>
                <c:pt idx="577">
                  <c:v>62.60000000000062</c:v>
                </c:pt>
                <c:pt idx="578">
                  <c:v>62.700000000000621</c:v>
                </c:pt>
                <c:pt idx="579">
                  <c:v>62.800000000000622</c:v>
                </c:pt>
                <c:pt idx="580">
                  <c:v>62.900000000000624</c:v>
                </c:pt>
                <c:pt idx="581">
                  <c:v>63.000000000000625</c:v>
                </c:pt>
                <c:pt idx="582">
                  <c:v>63.100000000000627</c:v>
                </c:pt>
                <c:pt idx="583">
                  <c:v>63.200000000000628</c:v>
                </c:pt>
                <c:pt idx="584">
                  <c:v>63.30000000000063</c:v>
                </c:pt>
                <c:pt idx="585">
                  <c:v>63.400000000000631</c:v>
                </c:pt>
                <c:pt idx="586">
                  <c:v>63.500000000000632</c:v>
                </c:pt>
              </c:numCache>
            </c:numRef>
          </c:xVal>
          <c:yVal>
            <c:numRef>
              <c:f>'booster test at angle'!$S$111:$S$697</c:f>
              <c:numCache>
                <c:formatCode>General</c:formatCode>
                <c:ptCount val="587"/>
                <c:pt idx="0">
                  <c:v>392.78903368049174</c:v>
                </c:pt>
                <c:pt idx="1">
                  <c:v>389.39085138881319</c:v>
                </c:pt>
                <c:pt idx="2">
                  <c:v>385.73127689793688</c:v>
                </c:pt>
                <c:pt idx="3">
                  <c:v>380.64354208667214</c:v>
                </c:pt>
                <c:pt idx="4">
                  <c:v>374.28959133207707</c:v>
                </c:pt>
                <c:pt idx="5">
                  <c:v>368.05931708796601</c:v>
                </c:pt>
                <c:pt idx="6">
                  <c:v>361.96454107555411</c:v>
                </c:pt>
                <c:pt idx="7">
                  <c:v>356.00446303301885</c:v>
                </c:pt>
                <c:pt idx="8">
                  <c:v>350.17745656715147</c:v>
                </c:pt>
                <c:pt idx="9">
                  <c:v>344.48188510183627</c:v>
                </c:pt>
                <c:pt idx="10">
                  <c:v>338.91610559612292</c:v>
                </c:pt>
                <c:pt idx="11">
                  <c:v>333.47846469960325</c:v>
                </c:pt>
                <c:pt idx="12">
                  <c:v>328.16729337522077</c:v>
                </c:pt>
                <c:pt idx="13">
                  <c:v>322.9809024031573</c:v>
                </c:pt>
                <c:pt idx="14">
                  <c:v>317.91757874443397</c:v>
                </c:pt>
                <c:pt idx="15">
                  <c:v>312.97558271042936</c:v>
                </c:pt>
                <c:pt idx="16">
                  <c:v>308.15314587772184</c:v>
                </c:pt>
                <c:pt idx="17">
                  <c:v>303.44846968908399</c:v>
                </c:pt>
                <c:pt idx="18">
                  <c:v>298.85972468296944</c:v>
                </c:pt>
                <c:pt idx="19">
                  <c:v>294.3860770538252</c:v>
                </c:pt>
                <c:pt idx="20">
                  <c:v>290.02782434457544</c:v>
                </c:pt>
                <c:pt idx="21">
                  <c:v>285.78389082122391</c:v>
                </c:pt>
                <c:pt idx="22">
                  <c:v>281.65165035357364</c:v>
                </c:pt>
                <c:pt idx="23">
                  <c:v>277.62839150728587</c:v>
                </c:pt>
                <c:pt idx="24">
                  <c:v>273.71135549455789</c:v>
                </c:pt>
                <c:pt idx="25">
                  <c:v>269.89775341832711</c:v>
                </c:pt>
                <c:pt idx="26">
                  <c:v>266.18478128268441</c:v>
                </c:pt>
                <c:pt idx="27">
                  <c:v>262.56963317216434</c:v>
                </c:pt>
                <c:pt idx="28">
                  <c:v>259.04951275171953</c:v>
                </c:pt>
                <c:pt idx="29">
                  <c:v>255.62164323215245</c:v>
                </c:pt>
                <c:pt idx="30">
                  <c:v>252.28327594029344</c:v>
                </c:pt>
                <c:pt idx="31">
                  <c:v>249.03169762656202</c:v>
                </c:pt>
                <c:pt idx="32">
                  <c:v>245.86423663505732</c:v>
                </c:pt>
                <c:pt idx="33">
                  <c:v>242.77826805332009</c:v>
                </c:pt>
                <c:pt idx="34">
                  <c:v>239.77153051831851</c:v>
                </c:pt>
                <c:pt idx="35">
                  <c:v>236.84350610625316</c:v>
                </c:pt>
                <c:pt idx="36">
                  <c:v>233.99303041821997</c:v>
                </c:pt>
                <c:pt idx="37">
                  <c:v>231.21687307758484</c:v>
                </c:pt>
                <c:pt idx="38">
                  <c:v>228.51181327331804</c:v>
                </c:pt>
                <c:pt idx="39">
                  <c:v>225.87468775393728</c:v>
                </c:pt>
                <c:pt idx="40">
                  <c:v>223.30240516239948</c:v>
                </c:pt>
                <c:pt idx="41">
                  <c:v>220.79195662369639</c:v>
                </c:pt>
                <c:pt idx="42">
                  <c:v>218.34042353140862</c:v>
                </c:pt>
                <c:pt idx="43">
                  <c:v>215.94498298525741</c:v>
                </c:pt>
                <c:pt idx="44">
                  <c:v>213.60291127119285</c:v>
                </c:pt>
                <c:pt idx="45">
                  <c:v>211.31158572479856</c:v>
                </c:pt>
                <c:pt idx="46">
                  <c:v>209.06707236456293</c:v>
                </c:pt>
                <c:pt idx="47">
                  <c:v>206.8652130594208</c:v>
                </c:pt>
                <c:pt idx="48">
                  <c:v>204.70343551881749</c:v>
                </c:pt>
                <c:pt idx="49">
                  <c:v>202.57969298608219</c:v>
                </c:pt>
                <c:pt idx="50">
                  <c:v>200.49208361487487</c:v>
                </c:pt>
                <c:pt idx="51">
                  <c:v>198.4388342039307</c:v>
                </c:pt>
                <c:pt idx="52">
                  <c:v>196.4182891709066</c:v>
                </c:pt>
                <c:pt idx="53">
                  <c:v>194.42890070563777</c:v>
                </c:pt>
                <c:pt idx="54">
                  <c:v>192.46921992255321</c:v>
                </c:pt>
                <c:pt idx="55">
                  <c:v>190.53788889365021</c:v>
                </c:pt>
                <c:pt idx="56">
                  <c:v>188.6336334597797</c:v>
                </c:pt>
                <c:pt idx="57">
                  <c:v>186.75525673151114</c:v>
                </c:pt>
                <c:pt idx="58">
                  <c:v>184.90163320235959</c:v>
                </c:pt>
                <c:pt idx="59">
                  <c:v>183.07170340700094</c:v>
                </c:pt>
                <c:pt idx="60">
                  <c:v>181.26446906554207</c:v>
                </c:pt>
                <c:pt idx="61">
                  <c:v>179.47898866217062</c:v>
                </c:pt>
                <c:pt idx="62">
                  <c:v>177.71437341276649</c:v>
                </c:pt>
                <c:pt idx="63">
                  <c:v>175.96978358146799</c:v>
                </c:pt>
                <c:pt idx="64">
                  <c:v>174.24442511087304</c:v>
                </c:pt>
                <c:pt idx="65">
                  <c:v>172.53754653463054</c:v>
                </c:pt>
                <c:pt idx="66">
                  <c:v>170.84843614472351</c:v>
                </c:pt>
                <c:pt idx="67">
                  <c:v>169.17641938884259</c:v>
                </c:pt>
                <c:pt idx="68">
                  <c:v>167.5208564759568</c:v>
                </c:pt>
                <c:pt idx="69">
                  <c:v>165.88114017056299</c:v>
                </c:pt>
                <c:pt idx="70">
                  <c:v>164.25669375818123</c:v>
                </c:pt>
                <c:pt idx="71">
                  <c:v>162.6469687033898</c:v>
                </c:pt>
                <c:pt idx="72">
                  <c:v>161.05144090398409</c:v>
                </c:pt>
                <c:pt idx="73">
                  <c:v>159.46961204186837</c:v>
                </c:pt>
                <c:pt idx="74">
                  <c:v>157.9010101232914</c:v>
                </c:pt>
                <c:pt idx="75">
                  <c:v>156.34518560809886</c:v>
                </c:pt>
                <c:pt idx="76">
                  <c:v>154.80171011069956</c:v>
                </c:pt>
                <c:pt idx="77">
                  <c:v>153.27017520475911</c:v>
                </c:pt>
                <c:pt idx="78">
                  <c:v>151.75019131089888</c:v>
                </c:pt>
                <c:pt idx="79">
                  <c:v>150.24138666052517</c:v>
                </c:pt>
                <c:pt idx="80">
                  <c:v>148.74340632963063</c:v>
                </c:pt>
                <c:pt idx="81">
                  <c:v>147.25591133697827</c:v>
                </c:pt>
                <c:pt idx="82">
                  <c:v>145.77857780158556</c:v>
                </c:pt>
                <c:pt idx="83">
                  <c:v>144.31109615488356</c:v>
                </c:pt>
                <c:pt idx="84">
                  <c:v>142.85317040333598</c:v>
                </c:pt>
                <c:pt idx="85">
                  <c:v>141.40451743767258</c:v>
                </c:pt>
                <c:pt idx="86">
                  <c:v>139.9648663852247</c:v>
                </c:pt>
                <c:pt idx="87">
                  <c:v>138.53395800215122</c:v>
                </c:pt>
                <c:pt idx="88">
                  <c:v>137.11154410261531</c:v>
                </c:pt>
                <c:pt idx="89">
                  <c:v>135.69738702221801</c:v>
                </c:pt>
                <c:pt idx="90">
                  <c:v>134.29125911321819</c:v>
                </c:pt>
                <c:pt idx="91">
                  <c:v>132.89294226926984</c:v>
                </c:pt>
                <c:pt idx="92">
                  <c:v>131.50222747759204</c:v>
                </c:pt>
                <c:pt idx="93">
                  <c:v>130.11891439665354</c:v>
                </c:pt>
                <c:pt idx="94">
                  <c:v>128.74281095760588</c:v>
                </c:pt>
                <c:pt idx="95">
                  <c:v>127.3737329878379</c:v>
                </c:pt>
                <c:pt idx="96">
                  <c:v>126.01150385515</c:v>
                </c:pt>
                <c:pt idx="97">
                  <c:v>124.65595413116304</c:v>
                </c:pt>
                <c:pt idx="98">
                  <c:v>123.30692127268119</c:v>
                </c:pt>
                <c:pt idx="99">
                  <c:v>121.96424931982511</c:v>
                </c:pt>
                <c:pt idx="100">
                  <c:v>120.62778860984022</c:v>
                </c:pt>
                <c:pt idx="101">
                  <c:v>119.29739550556576</c:v>
                </c:pt>
                <c:pt idx="102">
                  <c:v>117.97293213762467</c:v>
                </c:pt>
                <c:pt idx="103">
                  <c:v>116.65426615946289</c:v>
                </c:pt>
                <c:pt idx="104">
                  <c:v>115.34127051442935</c:v>
                </c:pt>
                <c:pt idx="105">
                  <c:v>114.0338232141457</c:v>
                </c:pt>
                <c:pt idx="106">
                  <c:v>112.73180712746836</c:v>
                </c:pt>
                <c:pt idx="107">
                  <c:v>111.43510977939438</c:v>
                </c:pt>
                <c:pt idx="108">
                  <c:v>110.14362315930794</c:v>
                </c:pt>
                <c:pt idx="109">
                  <c:v>108.85724353800637</c:v>
                </c:pt>
                <c:pt idx="110">
                  <c:v>107.57587129298318</c:v>
                </c:pt>
                <c:pt idx="111">
                  <c:v>106.29941074148125</c:v>
                </c:pt>
                <c:pt idx="112">
                  <c:v>105.027769980863</c:v>
                </c:pt>
                <c:pt idx="113">
                  <c:v>103.76086073587435</c:v>
                </c:pt>
                <c:pt idx="114">
                  <c:v>102.49859821240882</c:v>
                </c:pt>
                <c:pt idx="115">
                  <c:v>101.24090095740347</c:v>
                </c:pt>
                <c:pt idx="116">
                  <c:v>99.987690724523802</c:v>
                </c:pt>
                <c:pt idx="117">
                  <c:v>98.738892345317552</c:v>
                </c:pt>
                <c:pt idx="118">
                  <c:v>97.494433605538134</c:v>
                </c:pt>
                <c:pt idx="119">
                  <c:v>96.25424512635874</c:v>
                </c:pt>
                <c:pt idx="120">
                  <c:v>95.018260250216585</c:v>
                </c:pt>
                <c:pt idx="121">
                  <c:v>93.786414931043652</c:v>
                </c:pt>
                <c:pt idx="122">
                  <c:v>92.558647628656971</c:v>
                </c:pt>
                <c:pt idx="123">
                  <c:v>91.334899207095887</c:v>
                </c:pt>
                <c:pt idx="124">
                  <c:v>90.115112836708235</c:v>
                </c:pt>
                <c:pt idx="125">
                  <c:v>88.899233899800421</c:v>
                </c:pt>
                <c:pt idx="126">
                  <c:v>87.687209899678436</c:v>
                </c:pt>
                <c:pt idx="127">
                  <c:v>86.478990372918688</c:v>
                </c:pt>
                <c:pt idx="128">
                  <c:v>85.274526804718093</c:v>
                </c:pt>
                <c:pt idx="129">
                  <c:v>84.073772547183054</c:v>
                </c:pt>
                <c:pt idx="130">
                  <c:v>82.876682740426361</c:v>
                </c:pt>
                <c:pt idx="131">
                  <c:v>81.68321423635004</c:v>
                </c:pt>
                <c:pt idx="132">
                  <c:v>80.493325525000429</c:v>
                </c:pt>
                <c:pt idx="133">
                  <c:v>79.30697666338952</c:v>
                </c:pt>
                <c:pt idx="134">
                  <c:v>78.124129206684145</c:v>
                </c:pt>
                <c:pt idx="135">
                  <c:v>76.944746141671217</c:v>
                </c:pt>
                <c:pt idx="136">
                  <c:v>75.768791822413931</c:v>
                </c:pt>
                <c:pt idx="137">
                  <c:v>74.596231908019661</c:v>
                </c:pt>
                <c:pt idx="138">
                  <c:v>73.427033302446247</c:v>
                </c:pt>
                <c:pt idx="139">
                  <c:v>72.261164096278392</c:v>
                </c:pt>
                <c:pt idx="140">
                  <c:v>71.098593510411135</c:v>
                </c:pt>
                <c:pt idx="141">
                  <c:v>69.939291841581962</c:v>
                </c:pt>
                <c:pt idx="142">
                  <c:v>68.783230409697381</c:v>
                </c:pt>
                <c:pt idx="143">
                  <c:v>67.630381506904087</c:v>
                </c:pt>
                <c:pt idx="144">
                  <c:v>66.480718348358465</c:v>
                </c:pt>
                <c:pt idx="145">
                  <c:v>65.33430023488603</c:v>
                </c:pt>
                <c:pt idx="146">
                  <c:v>64.191376869405829</c:v>
                </c:pt>
                <c:pt idx="147">
                  <c:v>63.052101259371703</c:v>
                </c:pt>
                <c:pt idx="148">
                  <c:v>61.916424855689776</c:v>
                </c:pt>
                <c:pt idx="149">
                  <c:v>60.78429940347641</c:v>
                </c:pt>
                <c:pt idx="150">
                  <c:v>59.655677427944958</c:v>
                </c:pt>
                <c:pt idx="151">
                  <c:v>58.530512232642984</c:v>
                </c:pt>
                <c:pt idx="152">
                  <c:v>57.408757893585204</c:v>
                </c:pt>
                <c:pt idx="153">
                  <c:v>56.290369253408414</c:v>
                </c:pt>
                <c:pt idx="154">
                  <c:v>55.175301915561327</c:v>
                </c:pt>
                <c:pt idx="155">
                  <c:v>54.063512238530329</c:v>
                </c:pt>
                <c:pt idx="156">
                  <c:v>52.954957330100186</c:v>
                </c:pt>
                <c:pt idx="157">
                  <c:v>51.849595041648662</c:v>
                </c:pt>
                <c:pt idx="158">
                  <c:v>50.747383962473805</c:v>
                </c:pt>
                <c:pt idx="159">
                  <c:v>49.648283414152743</c:v>
                </c:pt>
                <c:pt idx="160">
                  <c:v>48.552253444930543</c:v>
                </c:pt>
                <c:pt idx="161">
                  <c:v>47.45925482413778</c:v>
                </c:pt>
                <c:pt idx="162">
                  <c:v>46.369249036635345</c:v>
                </c:pt>
                <c:pt idx="163">
                  <c:v>45.282198277284905</c:v>
                </c:pt>
                <c:pt idx="164">
                  <c:v>44.198065445443532</c:v>
                </c:pt>
                <c:pt idx="165">
                  <c:v>43.116814139480852</c:v>
                </c:pt>
                <c:pt idx="166">
                  <c:v>42.038408651317084</c:v>
                </c:pt>
                <c:pt idx="167">
                  <c:v>40.962813960980434</c:v>
                </c:pt>
                <c:pt idx="168">
                  <c:v>39.889995731182076</c:v>
                </c:pt>
                <c:pt idx="169">
                  <c:v>38.81992030190721</c:v>
                </c:pt>
                <c:pt idx="170">
                  <c:v>37.752554685020549</c:v>
                </c:pt>
                <c:pt idx="171">
                  <c:v>36.6878665588846</c:v>
                </c:pt>
                <c:pt idx="172">
                  <c:v>35.625824262989291</c:v>
                </c:pt>
                <c:pt idx="173">
                  <c:v>34.566396792591313</c:v>
                </c:pt>
                <c:pt idx="174">
                  <c:v>33.509553793361789</c:v>
                </c:pt>
                <c:pt idx="175">
                  <c:v>32.455265556040828</c:v>
                </c:pt>
                <c:pt idx="176">
                  <c:v>31.403503011097616</c:v>
                </c:pt>
                <c:pt idx="177">
                  <c:v>30.354237723394711</c:v>
                </c:pt>
                <c:pt idx="178">
                  <c:v>29.307441886855433</c:v>
                </c:pt>
                <c:pt idx="179">
                  <c:v>28.2630883191331</c:v>
                </c:pt>
                <c:pt idx="180">
                  <c:v>27.22115045628113</c:v>
                </c:pt>
                <c:pt idx="181">
                  <c:v>26.181602347423027</c:v>
                </c:pt>
                <c:pt idx="182">
                  <c:v>25.144418649421358</c:v>
                </c:pt>
                <c:pt idx="183">
                  <c:v>24.109574621545008</c:v>
                </c:pt>
                <c:pt idx="184">
                  <c:v>23.077046120133961</c:v>
                </c:pt>
                <c:pt idx="185">
                  <c:v>22.046809593261091</c:v>
                </c:pt>
                <c:pt idx="186">
                  <c:v>21.018842075390467</c:v>
                </c:pt>
                <c:pt idx="187">
                  <c:v>19.993121182031828</c:v>
                </c:pt>
                <c:pt idx="188">
                  <c:v>18.969625104390957</c:v>
                </c:pt>
                <c:pt idx="189">
                  <c:v>17.948332604015796</c:v>
                </c:pt>
                <c:pt idx="190">
                  <c:v>16.929223007438289</c:v>
                </c:pt>
                <c:pt idx="191">
                  <c:v>15.912276200811977</c:v>
                </c:pt>
                <c:pt idx="192">
                  <c:v>14.89747262454553</c:v>
                </c:pt>
                <c:pt idx="193">
                  <c:v>13.884793267932476</c:v>
                </c:pt>
                <c:pt idx="194">
                  <c:v>12.874219663777497</c:v>
                </c:pt>
                <c:pt idx="195">
                  <c:v>11.865733883019754</c:v>
                </c:pt>
                <c:pt idx="196">
                  <c:v>10.859318529353768</c:v>
                </c:pt>
                <c:pt idx="197">
                  <c:v>9.8549567338485442</c:v>
                </c:pt>
                <c:pt idx="198">
                  <c:v>8.8526321495656166</c:v>
                </c:pt>
                <c:pt idx="199">
                  <c:v>7.8523289461768293</c:v>
                </c:pt>
                <c:pt idx="200">
                  <c:v>6.8540318045827489</c:v>
                </c:pt>
                <c:pt idx="201">
                  <c:v>5.8577259115325973</c:v>
                </c:pt>
                <c:pt idx="202">
                  <c:v>4.8633969542467339</c:v>
                </c:pt>
                <c:pt idx="203">
                  <c:v>3.8710311150427406</c:v>
                </c:pt>
                <c:pt idx="204">
                  <c:v>2.8806150659661611</c:v>
                </c:pt>
                <c:pt idx="205">
                  <c:v>1.8921359634270689</c:v>
                </c:pt>
                <c:pt idx="206">
                  <c:v>0.90558144284359066</c:v>
                </c:pt>
                <c:pt idx="207">
                  <c:v>-7.9060386706427566E-2</c:v>
                </c:pt>
                <c:pt idx="208">
                  <c:v>-1.0618009478244068</c:v>
                </c:pt>
                <c:pt idx="209">
                  <c:v>-2.0426512001195056</c:v>
                </c:pt>
                <c:pt idx="210">
                  <c:v>-3.0216216455253546</c:v>
                </c:pt>
                <c:pt idx="211">
                  <c:v>-3.9987223336038662</c:v>
                </c:pt>
                <c:pt idx="212">
                  <c:v>-4.9739628668349889</c:v>
                </c:pt>
                <c:pt idx="213">
                  <c:v>-5.9473524058912348</c:v>
                </c:pt>
                <c:pt idx="214">
                  <c:v>-6.9188996748958935</c:v>
                </c:pt>
                <c:pt idx="215">
                  <c:v>-7.8886129666638682</c:v>
                </c:pt>
                <c:pt idx="216">
                  <c:v>-8.8565001479241001</c:v>
                </c:pt>
                <c:pt idx="217">
                  <c:v>-9.8225686645226737</c:v>
                </c:pt>
                <c:pt idx="218">
                  <c:v>-10.786825546605639</c:v>
                </c:pt>
                <c:pt idx="219">
                  <c:v>-11.74927741378076</c:v>
                </c:pt>
                <c:pt idx="220">
                  <c:v>-12.709930480257452</c:v>
                </c:pt>
                <c:pt idx="221">
                  <c:v>-13.668790559964172</c:v>
                </c:pt>
                <c:pt idx="222">
                  <c:v>-14.625863071642708</c:v>
                </c:pt>
                <c:pt idx="223">
                  <c:v>-15.581153043918839</c:v>
                </c:pt>
                <c:pt idx="224">
                  <c:v>-16.534665120348944</c:v>
                </c:pt>
                <c:pt idx="225">
                  <c:v>-17.486403564442242</c:v>
                </c:pt>
                <c:pt idx="226">
                  <c:v>-18.43637226465837</c:v>
                </c:pt>
                <c:pt idx="227">
                  <c:v>-19.384574739380227</c:v>
                </c:pt>
                <c:pt idx="228">
                  <c:v>-20.331014141861992</c:v>
                </c:pt>
                <c:pt idx="229">
                  <c:v>-21.275693265152341</c:v>
                </c:pt>
                <c:pt idx="230">
                  <c:v>-22.218614546993042</c:v>
                </c:pt>
                <c:pt idx="231">
                  <c:v>-23.159780074693124</c:v>
                </c:pt>
                <c:pt idx="232">
                  <c:v>-24.099191589978954</c:v>
                </c:pt>
                <c:pt idx="233">
                  <c:v>-25.036850493820619</c:v>
                </c:pt>
                <c:pt idx="234">
                  <c:v>-25.972757851235109</c:v>
                </c:pt>
                <c:pt idx="235">
                  <c:v>-26.906914396066885</c:v>
                </c:pt>
                <c:pt idx="236">
                  <c:v>-27.839320535746445</c:v>
                </c:pt>
                <c:pt idx="237">
                  <c:v>-28.76997635602763</c:v>
                </c:pt>
                <c:pt idx="238">
                  <c:v>-29.698881625704466</c:v>
                </c:pt>
                <c:pt idx="239">
                  <c:v>-30.626035801308355</c:v>
                </c:pt>
                <c:pt idx="240">
                  <c:v>-31.551438031786546</c:v>
                </c:pt>
                <c:pt idx="241">
                  <c:v>-32.475087163162819</c:v>
                </c:pt>
                <c:pt idx="242">
                  <c:v>-33.396981743181364</c:v>
                </c:pt>
                <c:pt idx="243">
                  <c:v>-34.317120025934905</c:v>
                </c:pt>
                <c:pt idx="244">
                  <c:v>-35.23549997647811</c:v>
                </c:pt>
                <c:pt idx="245">
                  <c:v>-36.152119275427346</c:v>
                </c:pt>
                <c:pt idx="246">
                  <c:v>-37.066975323547901</c:v>
                </c:pt>
                <c:pt idx="247">
                  <c:v>-37.98006524632973</c:v>
                </c:pt>
                <c:pt idx="248">
                  <c:v>-38.891385898552848</c:v>
                </c:pt>
                <c:pt idx="249">
                  <c:v>-39.800933868843437</c:v>
                </c:pt>
                <c:pt idx="250">
                  <c:v>-40.70870548422176</c:v>
                </c:pt>
                <c:pt idx="251">
                  <c:v>-41.614696814642905</c:v>
                </c:pt>
                <c:pt idx="252">
                  <c:v>-42.518903677531419</c:v>
                </c:pt>
                <c:pt idx="253">
                  <c:v>-43.421321642310765</c:v>
                </c:pt>
                <c:pt idx="254">
                  <c:v>-44.321946034928615</c:v>
                </c:pt>
                <c:pt idx="255">
                  <c:v>-45.220771942378839</c:v>
                </c:pt>
                <c:pt idx="256">
                  <c:v>-46.117794217221004</c:v>
                </c:pt>
                <c:pt idx="257">
                  <c:v>-47.013007482098274</c:v>
                </c:pt>
                <c:pt idx="258">
                  <c:v>-47.906406134254361</c:v>
                </c:pt>
                <c:pt idx="259">
                  <c:v>-48.797984350050193</c:v>
                </c:pt>
                <c:pt idx="260">
                  <c:v>-49.687736089480936</c:v>
                </c:pt>
                <c:pt idx="261">
                  <c:v>-50.575655100693872</c:v>
                </c:pt>
                <c:pt idx="262">
                  <c:v>-51.461734924507532</c:v>
                </c:pt>
                <c:pt idx="263">
                  <c:v>-52.345968898932512</c:v>
                </c:pt>
                <c:pt idx="264">
                  <c:v>-53.228350163694252</c:v>
                </c:pt>
                <c:pt idx="265">
                  <c:v>-54.108871664757892</c:v>
                </c:pt>
                <c:pt idx="266">
                  <c:v>-54.987526158855417</c:v>
                </c:pt>
                <c:pt idx="267">
                  <c:v>-55.864306218015088</c:v>
                </c:pt>
                <c:pt idx="268">
                  <c:v>-56.739204234093073</c:v>
                </c:pt>
                <c:pt idx="269">
                  <c:v>-57.612212423307192</c:v>
                </c:pt>
                <c:pt idx="270">
                  <c:v>-58.483322830772472</c:v>
                </c:pt>
                <c:pt idx="271">
                  <c:v>-59.352527335038282</c:v>
                </c:pt>
                <c:pt idx="272">
                  <c:v>-60.219817652626553</c:v>
                </c:pt>
                <c:pt idx="273">
                  <c:v>-61.085185342570867</c:v>
                </c:pt>
                <c:pt idx="274">
                  <c:v>-61.948621810955288</c:v>
                </c:pt>
                <c:pt idx="275">
                  <c:v>-62.810118315453032</c:v>
                </c:pt>
                <c:pt idx="276">
                  <c:v>-63.669665969863715</c:v>
                </c:pt>
                <c:pt idx="277">
                  <c:v>-64.527255748648628</c:v>
                </c:pt>
                <c:pt idx="278">
                  <c:v>-65.382878491463188</c:v>
                </c:pt>
                <c:pt idx="279">
                  <c:v>-66.236524907685506</c:v>
                </c:pt>
                <c:pt idx="280">
                  <c:v>-67.088185580940333</c:v>
                </c:pt>
                <c:pt idx="281">
                  <c:v>-67.93785097361706</c:v>
                </c:pt>
                <c:pt idx="282">
                  <c:v>-68.785511431380897</c:v>
                </c:pt>
                <c:pt idx="283">
                  <c:v>-69.631157187676067</c:v>
                </c:pt>
                <c:pt idx="284">
                  <c:v>-70.474778368219617</c:v>
                </c:pt>
                <c:pt idx="285">
                  <c:v>-71.316364995484918</c:v>
                </c:pt>
                <c:pt idx="286">
                  <c:v>-72.155906993173289</c:v>
                </c:pt>
                <c:pt idx="287">
                  <c:v>-72.993394190672689</c:v>
                </c:pt>
                <c:pt idx="288">
                  <c:v>-73.828816327501897</c:v>
                </c:pt>
                <c:pt idx="289">
                  <c:v>-74.662163057739022</c:v>
                </c:pt>
                <c:pt idx="290">
                  <c:v>-75.493423954432814</c:v>
                </c:pt>
                <c:pt idx="291">
                  <c:v>-76.322588513995441</c:v>
                </c:pt>
                <c:pt idx="292">
                  <c:v>-77.149646160575259</c:v>
                </c:pt>
                <c:pt idx="293">
                  <c:v>-77.974586250408208</c:v>
                </c:pt>
                <c:pt idx="294">
                  <c:v>-78.797398076146337</c:v>
                </c:pt>
                <c:pt idx="295">
                  <c:v>-79.618070871162047</c:v>
                </c:pt>
                <c:pt idx="296">
                  <c:v>-80.436593813826605</c:v>
                </c:pt>
                <c:pt idx="297">
                  <c:v>-81.252956031761499</c:v>
                </c:pt>
                <c:pt idx="298">
                  <c:v>-82.067146606061229</c:v>
                </c:pt>
                <c:pt idx="299">
                  <c:v>-82.879154575486083</c:v>
                </c:pt>
                <c:pt idx="300">
                  <c:v>-83.688968940623496</c:v>
                </c:pt>
                <c:pt idx="301">
                  <c:v>-84.496578668016696</c:v>
                </c:pt>
                <c:pt idx="302">
                  <c:v>-85.301972694259163</c:v>
                </c:pt>
                <c:pt idx="303">
                  <c:v>-86.105139930053639</c:v>
                </c:pt>
                <c:pt idx="304">
                  <c:v>-86.906069264234404</c:v>
                </c:pt>
                <c:pt idx="305">
                  <c:v>-87.704749567751421</c:v>
                </c:pt>
                <c:pt idx="306">
                  <c:v>-88.501169697615254</c:v>
                </c:pt>
                <c:pt idx="307">
                  <c:v>-89.295318500801415</c:v>
                </c:pt>
                <c:pt idx="308">
                  <c:v>-90.087184818113045</c:v>
                </c:pt>
                <c:pt idx="309">
                  <c:v>-90.876757488000763</c:v>
                </c:pt>
                <c:pt idx="310">
                  <c:v>-91.664025350338534</c:v>
                </c:pt>
                <c:pt idx="311">
                  <c:v>-92.448977250154556</c:v>
                </c:pt>
                <c:pt idx="312">
                  <c:v>-93.231602041316108</c:v>
                </c:pt>
                <c:pt idx="313">
                  <c:v>-94.01188859016743</c:v>
                </c:pt>
                <c:pt idx="314">
                  <c:v>-94.789825779119539</c:v>
                </c:pt>
                <c:pt idx="315">
                  <c:v>-95.565402510191348</c:v>
                </c:pt>
                <c:pt idx="316">
                  <c:v>-96.338607708500959</c:v>
                </c:pt>
                <c:pt idx="317">
                  <c:v>-97.109430325706583</c:v>
                </c:pt>
                <c:pt idx="318">
                  <c:v>-97.877859343396082</c:v>
                </c:pt>
                <c:pt idx="319">
                  <c:v>-98.643883776424659</c:v>
                </c:pt>
                <c:pt idx="320">
                  <c:v>-99.407492676199865</c:v>
                </c:pt>
                <c:pt idx="321">
                  <c:v>-100.16867513391337</c:v>
                </c:pt>
                <c:pt idx="322">
                  <c:v>-100.92742028371893</c:v>
                </c:pt>
                <c:pt idx="323">
                  <c:v>-101.68371730585599</c:v>
                </c:pt>
                <c:pt idx="324">
                  <c:v>-102.43755542971851</c:v>
                </c:pt>
                <c:pt idx="325">
                  <c:v>-103.18892393686845</c:v>
                </c:pt>
                <c:pt idx="326">
                  <c:v>-103.93781216399371</c:v>
                </c:pt>
                <c:pt idx="327">
                  <c:v>-104.68420950581007</c:v>
                </c:pt>
                <c:pt idx="328">
                  <c:v>-105.42810541790679</c:v>
                </c:pt>
                <c:pt idx="329">
                  <c:v>-106.16948941953572</c:v>
                </c:pt>
                <c:pt idx="330">
                  <c:v>-106.90835109634364</c:v>
                </c:pt>
                <c:pt idx="331">
                  <c:v>-107.64468010304769</c:v>
                </c:pt>
                <c:pt idx="332">
                  <c:v>-108.37846616605377</c:v>
                </c:pt>
                <c:pt idx="333">
                  <c:v>-109.10969908601777</c:v>
                </c:pt>
                <c:pt idx="334">
                  <c:v>-109.83836874034962</c:v>
                </c:pt>
                <c:pt idx="335">
                  <c:v>-110.56446508566019</c:v>
                </c:pt>
                <c:pt idx="336">
                  <c:v>-111.28797816015094</c:v>
                </c:pt>
                <c:pt idx="337">
                  <c:v>-112.0088980859466</c:v>
                </c:pt>
                <c:pt idx="338">
                  <c:v>-112.72721507137069</c:v>
                </c:pt>
                <c:pt idx="339">
                  <c:v>-113.44291941316433</c:v>
                </c:pt>
                <c:pt idx="340">
                  <c:v>-114.15600149864822</c:v>
                </c:pt>
                <c:pt idx="341">
                  <c:v>-114.86645180782826</c:v>
                </c:pt>
                <c:pt idx="342">
                  <c:v>-115.57426091544473</c:v>
                </c:pt>
                <c:pt idx="343">
                  <c:v>-116.27941949296567</c:v>
                </c:pt>
                <c:pt idx="344">
                  <c:v>-116.98191831052442</c:v>
                </c:pt>
                <c:pt idx="345">
                  <c:v>-117.68174823880177</c:v>
                </c:pt>
                <c:pt idx="346">
                  <c:v>-118.37890025085315</c:v>
                </c:pt>
                <c:pt idx="347">
                  <c:v>-119.07336542388107</c:v>
                </c:pt>
                <c:pt idx="348">
                  <c:v>-119.76513494095333</c:v>
                </c:pt>
                <c:pt idx="349">
                  <c:v>-120.45420009266731</c:v>
                </c:pt>
                <c:pt idx="350">
                  <c:v>-121.14055227876094</c:v>
                </c:pt>
                <c:pt idx="351">
                  <c:v>-121.82418300967065</c:v>
                </c:pt>
                <c:pt idx="352">
                  <c:v>-122.50508390803685</c:v>
                </c:pt>
                <c:pt idx="353">
                  <c:v>-123.18324671015752</c:v>
                </c:pt>
                <c:pt idx="354">
                  <c:v>-123.85866326739024</c:v>
                </c:pt>
                <c:pt idx="355">
                  <c:v>-124.53132554750339</c:v>
                </c:pt>
                <c:pt idx="356">
                  <c:v>-125.20122563597697</c:v>
                </c:pt>
                <c:pt idx="357">
                  <c:v>-125.86835573725368</c:v>
                </c:pt>
                <c:pt idx="358">
                  <c:v>-126.5327081759407</c:v>
                </c:pt>
                <c:pt idx="359">
                  <c:v>-127.19427539796291</c:v>
                </c:pt>
                <c:pt idx="360">
                  <c:v>-127.85304997166817</c:v>
                </c:pt>
                <c:pt idx="361">
                  <c:v>-128.50902458888507</c:v>
                </c:pt>
                <c:pt idx="362">
                  <c:v>-129.16219206593405</c:v>
                </c:pt>
                <c:pt idx="363">
                  <c:v>-129.81254534459237</c:v>
                </c:pt>
                <c:pt idx="364">
                  <c:v>-130.46007749301356</c:v>
                </c:pt>
                <c:pt idx="365">
                  <c:v>-131.10478170660207</c:v>
                </c:pt>
                <c:pt idx="366">
                  <c:v>-131.74665130884378</c:v>
                </c:pt>
                <c:pt idx="367">
                  <c:v>-132.38567975209304</c:v>
                </c:pt>
                <c:pt idx="368">
                  <c:v>-133.02186061831682</c:v>
                </c:pt>
                <c:pt idx="369">
                  <c:v>-133.65518761979675</c:v>
                </c:pt>
                <c:pt idx="370">
                  <c:v>-134.28565459978967</c:v>
                </c:pt>
                <c:pt idx="371">
                  <c:v>-134.91325553314749</c:v>
                </c:pt>
                <c:pt idx="372">
                  <c:v>-135.53798452689682</c:v>
                </c:pt>
                <c:pt idx="373">
                  <c:v>-136.15983582077928</c:v>
                </c:pt>
                <c:pt idx="374">
                  <c:v>-136.77880378775308</c:v>
                </c:pt>
                <c:pt idx="375">
                  <c:v>-137.39488293445649</c:v>
                </c:pt>
                <c:pt idx="376">
                  <c:v>-138.00806790163415</c:v>
                </c:pt>
                <c:pt idx="377">
                  <c:v>-138.61839284416413</c:v>
                </c:pt>
                <c:pt idx="378">
                  <c:v>-139.22613413979397</c:v>
                </c:pt>
                <c:pt idx="379">
                  <c:v>-139.8315300881805</c:v>
                </c:pt>
                <c:pt idx="380">
                  <c:v>-140.4345776927598</c:v>
                </c:pt>
                <c:pt idx="381">
                  <c:v>-141.03527349171208</c:v>
                </c:pt>
                <c:pt idx="382">
                  <c:v>-141.63361397753968</c:v>
                </c:pt>
                <c:pt idx="383">
                  <c:v>-142.22959559777985</c:v>
                </c:pt>
                <c:pt idx="384">
                  <c:v>-142.82321475574949</c:v>
                </c:pt>
                <c:pt idx="385">
                  <c:v>-143.41446781135232</c:v>
                </c:pt>
                <c:pt idx="386">
                  <c:v>-144.00335108194676</c:v>
                </c:pt>
                <c:pt idx="387">
                  <c:v>-144.58986084327313</c:v>
                </c:pt>
                <c:pt idx="388">
                  <c:v>-145.1739933304392</c:v>
                </c:pt>
                <c:pt idx="389">
                  <c:v>-145.7557447389631</c:v>
                </c:pt>
                <c:pt idx="390">
                  <c:v>-146.33511122587277</c:v>
                </c:pt>
                <c:pt idx="391">
                  <c:v>-146.91208891086046</c:v>
                </c:pt>
                <c:pt idx="392">
                  <c:v>-147.48667387749185</c:v>
                </c:pt>
                <c:pt idx="393">
                  <c:v>-148.058862174468</c:v>
                </c:pt>
                <c:pt idx="394">
                  <c:v>-148.62864981693949</c:v>
                </c:pt>
                <c:pt idx="395">
                  <c:v>-149.19603278787139</c:v>
                </c:pt>
                <c:pt idx="396">
                  <c:v>-149.76100703945787</c:v>
                </c:pt>
                <c:pt idx="397">
                  <c:v>-150.32356849458526</c:v>
                </c:pt>
                <c:pt idx="398">
                  <c:v>-150.88371304834237</c:v>
                </c:pt>
                <c:pt idx="399">
                  <c:v>-151.44143656957678</c:v>
                </c:pt>
                <c:pt idx="400">
                  <c:v>-151.99673490249563</c:v>
                </c:pt>
                <c:pt idx="401">
                  <c:v>-152.5496038683101</c:v>
                </c:pt>
                <c:pt idx="402">
                  <c:v>-153.10003926692164</c:v>
                </c:pt>
                <c:pt idx="403">
                  <c:v>-153.64803687864909</c:v>
                </c:pt>
                <c:pt idx="404">
                  <c:v>-154.19359246599512</c:v>
                </c:pt>
                <c:pt idx="405">
                  <c:v>-154.73670177545063</c:v>
                </c:pt>
                <c:pt idx="406">
                  <c:v>-155.27736053933575</c:v>
                </c:pt>
                <c:pt idx="407">
                  <c:v>-155.81556447767608</c:v>
                </c:pt>
                <c:pt idx="408">
                  <c:v>-156.35130930011266</c:v>
                </c:pt>
                <c:pt idx="409">
                  <c:v>-156.88459070784432</c:v>
                </c:pt>
                <c:pt idx="410">
                  <c:v>-157.41540439560094</c:v>
                </c:pt>
                <c:pt idx="411">
                  <c:v>-157.94374605364609</c:v>
                </c:pt>
                <c:pt idx="412">
                  <c:v>-158.46961136980784</c:v>
                </c:pt>
                <c:pt idx="413">
                  <c:v>-158.99299603153588</c:v>
                </c:pt>
                <c:pt idx="414">
                  <c:v>-159.51389572798388</c:v>
                </c:pt>
                <c:pt idx="415">
                  <c:v>-160.03230615211535</c:v>
                </c:pt>
                <c:pt idx="416">
                  <c:v>-160.54822300283158</c:v>
                </c:pt>
                <c:pt idx="417">
                  <c:v>-161.06164198712008</c:v>
                </c:pt>
                <c:pt idx="418">
                  <c:v>-161.57255882222228</c:v>
                </c:pt>
                <c:pt idx="419">
                  <c:v>-162.08096923781869</c:v>
                </c:pt>
                <c:pt idx="420">
                  <c:v>-162.58686897823017</c:v>
                </c:pt>
                <c:pt idx="421">
                  <c:v>-163.09025380463379</c:v>
                </c:pt>
                <c:pt idx="422">
                  <c:v>-163.59111949729171</c:v>
                </c:pt>
                <c:pt idx="423">
                  <c:v>-164.08946185779169</c:v>
                </c:pt>
                <c:pt idx="424">
                  <c:v>-164.58527671129758</c:v>
                </c:pt>
                <c:pt idx="425">
                  <c:v>-165.0785599088085</c:v>
                </c:pt>
                <c:pt idx="426">
                  <c:v>-165.56930732942484</c:v>
                </c:pt>
                <c:pt idx="427">
                  <c:v>-166.05751488262007</c:v>
                </c:pt>
                <c:pt idx="428">
                  <c:v>-166.54317851051641</c:v>
                </c:pt>
                <c:pt idx="429">
                  <c:v>-167.02629419016327</c:v>
                </c:pt>
                <c:pt idx="430">
                  <c:v>-167.50685793581664</c:v>
                </c:pt>
                <c:pt idx="431">
                  <c:v>-167.98486580121815</c:v>
                </c:pt>
                <c:pt idx="432">
                  <c:v>-168.46031388187234</c:v>
                </c:pt>
                <c:pt idx="433">
                  <c:v>-168.93319831732057</c:v>
                </c:pt>
                <c:pt idx="434">
                  <c:v>-169.40351529341032</c:v>
                </c:pt>
                <c:pt idx="435">
                  <c:v>-169.87126104455817</c:v>
                </c:pt>
                <c:pt idx="436">
                  <c:v>-170.33643185600522</c:v>
                </c:pt>
                <c:pt idx="437">
                  <c:v>-170.79902406606368</c:v>
                </c:pt>
                <c:pt idx="438">
                  <c:v>-171.25903406835283</c:v>
                </c:pt>
                <c:pt idx="439">
                  <c:v>-171.7164583140233</c:v>
                </c:pt>
                <c:pt idx="440">
                  <c:v>-172.17129331396828</c:v>
                </c:pt>
                <c:pt idx="441">
                  <c:v>-172.62353564102006</c:v>
                </c:pt>
                <c:pt idx="442">
                  <c:v>-173.07318193213095</c:v>
                </c:pt>
                <c:pt idx="443">
                  <c:v>-173.5202288905368</c:v>
                </c:pt>
                <c:pt idx="444">
                  <c:v>-173.96467328790229</c:v>
                </c:pt>
                <c:pt idx="445">
                  <c:v>-174.40651196644635</c:v>
                </c:pt>
                <c:pt idx="446">
                  <c:v>-174.84574184104665</c:v>
                </c:pt>
                <c:pt idx="447">
                  <c:v>-175.2823599013218</c:v>
                </c:pt>
                <c:pt idx="448">
                  <c:v>-175.71636321369013</c:v>
                </c:pt>
                <c:pt idx="449">
                  <c:v>-176.14774892340384</c:v>
                </c:pt>
                <c:pt idx="450">
                  <c:v>-176.5765142565572</c:v>
                </c:pt>
                <c:pt idx="451">
                  <c:v>-177.00265652206792</c:v>
                </c:pt>
                <c:pt idx="452">
                  <c:v>-177.42617311363034</c:v>
                </c:pt>
                <c:pt idx="453">
                  <c:v>-177.84706151163934</c:v>
                </c:pt>
                <c:pt idx="454">
                  <c:v>-178.26531928508402</c:v>
                </c:pt>
                <c:pt idx="455">
                  <c:v>-178.68094409341009</c:v>
                </c:pt>
                <c:pt idx="456">
                  <c:v>-179.09393368834969</c:v>
                </c:pt>
                <c:pt idx="457">
                  <c:v>-179.50428591571804</c:v>
                </c:pt>
                <c:pt idx="458">
                  <c:v>-179.91199871717563</c:v>
                </c:pt>
                <c:pt idx="459">
                  <c:v>-180.31707013195515</c:v>
                </c:pt>
                <c:pt idx="460">
                  <c:v>-180.71949829855208</c:v>
                </c:pt>
                <c:pt idx="461">
                  <c:v>-181.11928145637845</c:v>
                </c:pt>
                <c:pt idx="462">
                  <c:v>-181.51641794737836</c:v>
                </c:pt>
                <c:pt idx="463">
                  <c:v>-181.91090621760495</c:v>
                </c:pt>
                <c:pt idx="464">
                  <c:v>-182.30274481875756</c:v>
                </c:pt>
                <c:pt idx="465">
                  <c:v>-182.69193240967871</c:v>
                </c:pt>
                <c:pt idx="466">
                  <c:v>-183.07846775781002</c:v>
                </c:pt>
                <c:pt idx="467">
                  <c:v>-183.4623497406061</c:v>
                </c:pt>
                <c:pt idx="468">
                  <c:v>-183.84357734690627</c:v>
                </c:pt>
                <c:pt idx="469">
                  <c:v>-184.22214967826304</c:v>
                </c:pt>
                <c:pt idx="470">
                  <c:v>-184.59806595022687</c:v>
                </c:pt>
                <c:pt idx="471">
                  <c:v>-184.97132549358662</c:v>
                </c:pt>
                <c:pt idx="472">
                  <c:v>-185.34192775556534</c:v>
                </c:pt>
                <c:pt idx="473">
                  <c:v>-185.70987230097052</c:v>
                </c:pt>
                <c:pt idx="474">
                  <c:v>-186.07515881329863</c:v>
                </c:pt>
                <c:pt idx="475">
                  <c:v>-186.4377870957934</c:v>
                </c:pt>
                <c:pt idx="476">
                  <c:v>-186.79775707245742</c:v>
                </c:pt>
                <c:pt idx="477">
                  <c:v>-187.15506878901672</c:v>
                </c:pt>
                <c:pt idx="478">
                  <c:v>-187.50972241383792</c:v>
                </c:pt>
                <c:pt idx="479">
                  <c:v>-187.86171823879775</c:v>
                </c:pt>
                <c:pt idx="480">
                  <c:v>-188.21105668010455</c:v>
                </c:pt>
                <c:pt idx="481">
                  <c:v>-188.55773827907151</c:v>
                </c:pt>
                <c:pt idx="482">
                  <c:v>-188.90176370284169</c:v>
                </c:pt>
                <c:pt idx="483">
                  <c:v>-189.24313374506417</c:v>
                </c:pt>
                <c:pt idx="484">
                  <c:v>-189.58184932652165</c:v>
                </c:pt>
                <c:pt idx="485">
                  <c:v>-189.91791149570915</c:v>
                </c:pt>
                <c:pt idx="486">
                  <c:v>-190.25132142936371</c:v>
                </c:pt>
                <c:pt idx="487">
                  <c:v>-190.5820804329453</c:v>
                </c:pt>
                <c:pt idx="488">
                  <c:v>-190.9101899410685</c:v>
                </c:pt>
                <c:pt idx="489">
                  <c:v>-191.23565151788537</c:v>
                </c:pt>
                <c:pt idx="490">
                  <c:v>-191.55846685741946</c:v>
                </c:pt>
                <c:pt idx="491">
                  <c:v>-191.87863778385079</c:v>
                </c:pt>
                <c:pt idx="492">
                  <c:v>-192.19616625175229</c:v>
                </c:pt>
                <c:pt idx="493">
                  <c:v>-192.51105434627755</c:v>
                </c:pt>
                <c:pt idx="494">
                  <c:v>-192.8233042833003</c:v>
                </c:pt>
                <c:pt idx="495">
                  <c:v>-193.13291840950552</c:v>
                </c:pt>
                <c:pt idx="496">
                  <c:v>-193.43989920243277</c:v>
                </c:pt>
                <c:pt idx="497">
                  <c:v>-193.74424927047167</c:v>
                </c:pt>
                <c:pt idx="498">
                  <c:v>-194.04597135281006</c:v>
                </c:pt>
                <c:pt idx="499">
                  <c:v>-194.34506831933507</c:v>
                </c:pt>
                <c:pt idx="500">
                  <c:v>-194.64154317048744</c:v>
                </c:pt>
                <c:pt idx="501">
                  <c:v>-194.9353990370694</c:v>
                </c:pt>
                <c:pt idx="502">
                  <c:v>-195.22663918000674</c:v>
                </c:pt>
                <c:pt idx="503">
                  <c:v>-195.51526699006516</c:v>
                </c:pt>
                <c:pt idx="504">
                  <c:v>-195.80128598752162</c:v>
                </c:pt>
                <c:pt idx="505">
                  <c:v>-196.08469982179116</c:v>
                </c:pt>
                <c:pt idx="506">
                  <c:v>-196.36551227100941</c:v>
                </c:pt>
                <c:pt idx="507">
                  <c:v>-196.64372724157164</c:v>
                </c:pt>
                <c:pt idx="508">
                  <c:v>-196.91934876762875</c:v>
                </c:pt>
                <c:pt idx="509">
                  <c:v>-197.19238101054069</c:v>
                </c:pt>
                <c:pt idx="510">
                  <c:v>-197.46282825828808</c:v>
                </c:pt>
                <c:pt idx="511">
                  <c:v>-197.7306949248426</c:v>
                </c:pt>
                <c:pt idx="512">
                  <c:v>-197.99598554949645</c:v>
                </c:pt>
                <c:pt idx="513">
                  <c:v>-198.25870479615216</c:v>
                </c:pt>
                <c:pt idx="514">
                  <c:v>-198.51885745257275</c:v>
                </c:pt>
                <c:pt idx="515">
                  <c:v>-198.77644842959342</c:v>
                </c:pt>
                <c:pt idx="516">
                  <c:v>-199.03148276029518</c:v>
                </c:pt>
                <c:pt idx="517">
                  <c:v>-199.28396559914125</c:v>
                </c:pt>
                <c:pt idx="518">
                  <c:v>-199.533902221077</c:v>
                </c:pt>
                <c:pt idx="519">
                  <c:v>-199.78129802059405</c:v>
                </c:pt>
                <c:pt idx="520">
                  <c:v>-200.02615851075933</c:v>
                </c:pt>
                <c:pt idx="521">
                  <c:v>-200.26848932221006</c:v>
                </c:pt>
                <c:pt idx="522">
                  <c:v>-200.50829620211508</c:v>
                </c:pt>
                <c:pt idx="523">
                  <c:v>-200.74558501310366</c:v>
                </c:pt>
                <c:pt idx="524">
                  <c:v>-200.98036173216244</c:v>
                </c:pt>
                <c:pt idx="525">
                  <c:v>-201.21263244950126</c:v>
                </c:pt>
                <c:pt idx="526">
                  <c:v>-201.44240336738886</c:v>
                </c:pt>
                <c:pt idx="527">
                  <c:v>-201.66968079895923</c:v>
                </c:pt>
                <c:pt idx="528">
                  <c:v>-201.89447116698938</c:v>
                </c:pt>
                <c:pt idx="529">
                  <c:v>-202.1167810026493</c:v>
                </c:pt>
                <c:pt idx="530">
                  <c:v>-202.33661694422548</c:v>
                </c:pt>
                <c:pt idx="531">
                  <c:v>-202.55398573581806</c:v>
                </c:pt>
                <c:pt idx="532">
                  <c:v>-202.76889422601309</c:v>
                </c:pt>
                <c:pt idx="533">
                  <c:v>-202.98134936653051</c:v>
                </c:pt>
                <c:pt idx="534">
                  <c:v>-203.19135821084882</c:v>
                </c:pt>
                <c:pt idx="535">
                  <c:v>-203.39892791280724</c:v>
                </c:pt>
                <c:pt idx="536">
                  <c:v>-203.60406572518627</c:v>
                </c:pt>
                <c:pt idx="537">
                  <c:v>-203.8067789982675</c:v>
                </c:pt>
                <c:pt idx="538">
                  <c:v>-204.00707517837367</c:v>
                </c:pt>
                <c:pt idx="539">
                  <c:v>-204.20496180638966</c:v>
                </c:pt>
                <c:pt idx="540">
                  <c:v>-204.40044651626545</c:v>
                </c:pt>
                <c:pt idx="541">
                  <c:v>-204.59353703350189</c:v>
                </c:pt>
                <c:pt idx="542">
                  <c:v>-204.7842411736201</c:v>
                </c:pt>
                <c:pt idx="543">
                  <c:v>-204.97256684061543</c:v>
                </c:pt>
                <c:pt idx="544">
                  <c:v>-205.15852202539676</c:v>
                </c:pt>
                <c:pt idx="545">
                  <c:v>-205.34211480421229</c:v>
                </c:pt>
                <c:pt idx="546">
                  <c:v>-205.5233533370621</c:v>
                </c:pt>
                <c:pt idx="547">
                  <c:v>-205.70224586609905</c:v>
                </c:pt>
                <c:pt idx="548">
                  <c:v>-205.87880071401833</c:v>
                </c:pt>
                <c:pt idx="549">
                  <c:v>-206.05302628243672</c:v>
                </c:pt>
                <c:pt idx="550">
                  <c:v>-206.2249310502624</c:v>
                </c:pt>
                <c:pt idx="551">
                  <c:v>-206.39452357205607</c:v>
                </c:pt>
                <c:pt idx="552">
                  <c:v>-206.56181247638429</c:v>
                </c:pt>
                <c:pt idx="553">
                  <c:v>-206.72680646416575</c:v>
                </c:pt>
                <c:pt idx="554">
                  <c:v>-206.88951430701135</c:v>
                </c:pt>
                <c:pt idx="555">
                  <c:v>-207.04994484555885</c:v>
                </c:pt>
                <c:pt idx="556">
                  <c:v>-207.20810698780301</c:v>
                </c:pt>
                <c:pt idx="557">
                  <c:v>-207.36400970742164</c:v>
                </c:pt>
                <c:pt idx="558">
                  <c:v>-207.51766204209881</c:v>
                </c:pt>
                <c:pt idx="559">
                  <c:v>-207.6690730918456</c:v>
                </c:pt>
                <c:pt idx="560">
                  <c:v>-207.81825201731931</c:v>
                </c:pt>
                <c:pt idx="561">
                  <c:v>-207.96520803814181</c:v>
                </c:pt>
                <c:pt idx="562">
                  <c:v>-208.10995043121778</c:v>
                </c:pt>
                <c:pt idx="563">
                  <c:v>-208.25248852905352</c:v>
                </c:pt>
                <c:pt idx="564">
                  <c:v>-208.39283171807713</c:v>
                </c:pt>
                <c:pt idx="565">
                  <c:v>-208.53098943696048</c:v>
                </c:pt>
                <c:pt idx="566">
                  <c:v>-208.66697117494402</c:v>
                </c:pt>
                <c:pt idx="567">
                  <c:v>-208.80078647016484</c:v>
                </c:pt>
                <c:pt idx="568">
                  <c:v>-208.93244490798858</c:v>
                </c:pt>
                <c:pt idx="569">
                  <c:v>-209.06195611934609</c:v>
                </c:pt>
                <c:pt idx="570">
                  <c:v>-209.18932977907525</c:v>
                </c:pt>
                <c:pt idx="571">
                  <c:v>-209.31457560426853</c:v>
                </c:pt>
                <c:pt idx="572">
                  <c:v>-209.43770335262704</c:v>
                </c:pt>
                <c:pt idx="573">
                  <c:v>-209.55872282082163</c:v>
                </c:pt>
                <c:pt idx="574">
                  <c:v>-209.67764384286144</c:v>
                </c:pt>
                <c:pt idx="575">
                  <c:v>-209.79447628847058</c:v>
                </c:pt>
                <c:pt idx="576">
                  <c:v>-209.90923006147349</c:v>
                </c:pt>
                <c:pt idx="577">
                  <c:v>-210.02191509818957</c:v>
                </c:pt>
                <c:pt idx="578">
                  <c:v>-210.13254136583723</c:v>
                </c:pt>
                <c:pt idx="579">
                  <c:v>-210.2411188609484</c:v>
                </c:pt>
                <c:pt idx="580">
                  <c:v>-210.34765760779356</c:v>
                </c:pt>
                <c:pt idx="581">
                  <c:v>-210.45216765681783</c:v>
                </c:pt>
                <c:pt idx="582">
                  <c:v>-210.55465908308881</c:v>
                </c:pt>
                <c:pt idx="583">
                  <c:v>-210.65514198475626</c:v>
                </c:pt>
                <c:pt idx="584">
                  <c:v>-210.75362648152429</c:v>
                </c:pt>
                <c:pt idx="585">
                  <c:v>-210.85012271313644</c:v>
                </c:pt>
                <c:pt idx="586">
                  <c:v>-210.94464083787389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D54-4141-9820-CEF8EF0423D2}"/>
            </c:ext>
          </c:extLst>
        </c:ser>
        <c:ser>
          <c:idx val="3"/>
          <c:order val="3"/>
          <c:tx>
            <c:strRef>
              <c:f>'booster test at angle'!$T$110</c:f>
              <c:strCache>
                <c:ptCount val="1"/>
                <c:pt idx="0">
                  <c:v>horizontal speed [m/s[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'booster test at angle'!$D$111:$D$697</c:f>
              <c:numCache>
                <c:formatCode>General</c:formatCode>
                <c:ptCount val="587"/>
                <c:pt idx="0">
                  <c:v>4.9000000000000004</c:v>
                </c:pt>
                <c:pt idx="1">
                  <c:v>5</c:v>
                </c:pt>
                <c:pt idx="2">
                  <c:v>5.0999999999999996</c:v>
                </c:pt>
                <c:pt idx="3">
                  <c:v>5.1999999999999993</c:v>
                </c:pt>
                <c:pt idx="4">
                  <c:v>5.2999999999999989</c:v>
                </c:pt>
                <c:pt idx="5">
                  <c:v>5.3999999999999986</c:v>
                </c:pt>
                <c:pt idx="6">
                  <c:v>5.4999999999999982</c:v>
                </c:pt>
                <c:pt idx="7">
                  <c:v>5.5999999999999979</c:v>
                </c:pt>
                <c:pt idx="8">
                  <c:v>5.6999999999999975</c:v>
                </c:pt>
                <c:pt idx="9">
                  <c:v>5.7999999999999972</c:v>
                </c:pt>
                <c:pt idx="10">
                  <c:v>5.8999999999999968</c:v>
                </c:pt>
                <c:pt idx="11">
                  <c:v>5.9999999999999964</c:v>
                </c:pt>
                <c:pt idx="12">
                  <c:v>6.0999999999999961</c:v>
                </c:pt>
                <c:pt idx="13">
                  <c:v>6.1999999999999957</c:v>
                </c:pt>
                <c:pt idx="14">
                  <c:v>6.2999999999999954</c:v>
                </c:pt>
                <c:pt idx="15">
                  <c:v>6.399999999999995</c:v>
                </c:pt>
                <c:pt idx="16">
                  <c:v>6.4999999999999947</c:v>
                </c:pt>
                <c:pt idx="17">
                  <c:v>6.5999999999999943</c:v>
                </c:pt>
                <c:pt idx="18">
                  <c:v>6.699999999999994</c:v>
                </c:pt>
                <c:pt idx="19">
                  <c:v>6.7999999999999936</c:v>
                </c:pt>
                <c:pt idx="20">
                  <c:v>6.8999999999999932</c:v>
                </c:pt>
                <c:pt idx="21">
                  <c:v>6.9999999999999929</c:v>
                </c:pt>
                <c:pt idx="22">
                  <c:v>7.0999999999999925</c:v>
                </c:pt>
                <c:pt idx="23">
                  <c:v>7.1999999999999922</c:v>
                </c:pt>
                <c:pt idx="24">
                  <c:v>7.2999999999999918</c:v>
                </c:pt>
                <c:pt idx="25">
                  <c:v>7.3999999999999915</c:v>
                </c:pt>
                <c:pt idx="26">
                  <c:v>7.4999999999999911</c:v>
                </c:pt>
                <c:pt idx="27">
                  <c:v>7.5999999999999908</c:v>
                </c:pt>
                <c:pt idx="28">
                  <c:v>7.6999999999999904</c:v>
                </c:pt>
                <c:pt idx="29">
                  <c:v>7.7999999999999901</c:v>
                </c:pt>
                <c:pt idx="30">
                  <c:v>7.8999999999999897</c:v>
                </c:pt>
                <c:pt idx="31">
                  <c:v>7.9999999999999893</c:v>
                </c:pt>
                <c:pt idx="32">
                  <c:v>8.099999999999989</c:v>
                </c:pt>
                <c:pt idx="33">
                  <c:v>8.1999999999999886</c:v>
                </c:pt>
                <c:pt idx="34">
                  <c:v>8.2999999999999883</c:v>
                </c:pt>
                <c:pt idx="35">
                  <c:v>8.3999999999999879</c:v>
                </c:pt>
                <c:pt idx="36">
                  <c:v>8.4999999999999876</c:v>
                </c:pt>
                <c:pt idx="37">
                  <c:v>8.5999999999999872</c:v>
                </c:pt>
                <c:pt idx="38">
                  <c:v>8.6999999999999869</c:v>
                </c:pt>
                <c:pt idx="39">
                  <c:v>8.7999999999999865</c:v>
                </c:pt>
                <c:pt idx="40">
                  <c:v>8.8999999999999861</c:v>
                </c:pt>
                <c:pt idx="41">
                  <c:v>8.9999999999999858</c:v>
                </c:pt>
                <c:pt idx="42">
                  <c:v>9.0999999999999854</c:v>
                </c:pt>
                <c:pt idx="43">
                  <c:v>9.1999999999999851</c:v>
                </c:pt>
                <c:pt idx="44">
                  <c:v>9.2999999999999847</c:v>
                </c:pt>
                <c:pt idx="45">
                  <c:v>9.3999999999999844</c:v>
                </c:pt>
                <c:pt idx="46">
                  <c:v>9.499999999999984</c:v>
                </c:pt>
                <c:pt idx="47">
                  <c:v>9.5999999999999837</c:v>
                </c:pt>
                <c:pt idx="48">
                  <c:v>9.6999999999999833</c:v>
                </c:pt>
                <c:pt idx="49">
                  <c:v>9.7999999999999829</c:v>
                </c:pt>
                <c:pt idx="50">
                  <c:v>9.8999999999999826</c:v>
                </c:pt>
                <c:pt idx="51">
                  <c:v>9.9999999999999822</c:v>
                </c:pt>
                <c:pt idx="52">
                  <c:v>10.099999999999982</c:v>
                </c:pt>
                <c:pt idx="53">
                  <c:v>10.199999999999982</c:v>
                </c:pt>
                <c:pt idx="54">
                  <c:v>10.299999999999981</c:v>
                </c:pt>
                <c:pt idx="55">
                  <c:v>10.399999999999981</c:v>
                </c:pt>
                <c:pt idx="56">
                  <c:v>10.49999999999998</c:v>
                </c:pt>
                <c:pt idx="57">
                  <c:v>10.59999999999998</c:v>
                </c:pt>
                <c:pt idx="58">
                  <c:v>10.69999999999998</c:v>
                </c:pt>
                <c:pt idx="59">
                  <c:v>10.799999999999979</c:v>
                </c:pt>
                <c:pt idx="60">
                  <c:v>10.899999999999979</c:v>
                </c:pt>
                <c:pt idx="61">
                  <c:v>10.999999999999979</c:v>
                </c:pt>
                <c:pt idx="62">
                  <c:v>11.099999999999978</c:v>
                </c:pt>
                <c:pt idx="63">
                  <c:v>11.199999999999978</c:v>
                </c:pt>
                <c:pt idx="64">
                  <c:v>11.299999999999978</c:v>
                </c:pt>
                <c:pt idx="65">
                  <c:v>11.399999999999977</c:v>
                </c:pt>
                <c:pt idx="66">
                  <c:v>11.499999999999977</c:v>
                </c:pt>
                <c:pt idx="67">
                  <c:v>11.599999999999977</c:v>
                </c:pt>
                <c:pt idx="68">
                  <c:v>11.699999999999976</c:v>
                </c:pt>
                <c:pt idx="69">
                  <c:v>11.799999999999976</c:v>
                </c:pt>
                <c:pt idx="70">
                  <c:v>11.899999999999975</c:v>
                </c:pt>
                <c:pt idx="71">
                  <c:v>11.999999999999975</c:v>
                </c:pt>
                <c:pt idx="72">
                  <c:v>12.099999999999975</c:v>
                </c:pt>
                <c:pt idx="73">
                  <c:v>12.199999999999974</c:v>
                </c:pt>
                <c:pt idx="74">
                  <c:v>12.299999999999974</c:v>
                </c:pt>
                <c:pt idx="75">
                  <c:v>12.399999999999974</c:v>
                </c:pt>
                <c:pt idx="76">
                  <c:v>12.499999999999973</c:v>
                </c:pt>
                <c:pt idx="77">
                  <c:v>12.599999999999973</c:v>
                </c:pt>
                <c:pt idx="78">
                  <c:v>12.699999999999973</c:v>
                </c:pt>
                <c:pt idx="79">
                  <c:v>12.799999999999972</c:v>
                </c:pt>
                <c:pt idx="80">
                  <c:v>12.899999999999972</c:v>
                </c:pt>
                <c:pt idx="81">
                  <c:v>12.999999999999972</c:v>
                </c:pt>
                <c:pt idx="82">
                  <c:v>13.099999999999971</c:v>
                </c:pt>
                <c:pt idx="83">
                  <c:v>13.199999999999971</c:v>
                </c:pt>
                <c:pt idx="84">
                  <c:v>13.299999999999971</c:v>
                </c:pt>
                <c:pt idx="85">
                  <c:v>13.39999999999997</c:v>
                </c:pt>
                <c:pt idx="86">
                  <c:v>13.49999999999997</c:v>
                </c:pt>
                <c:pt idx="87">
                  <c:v>13.599999999999969</c:v>
                </c:pt>
                <c:pt idx="88">
                  <c:v>13.699999999999969</c:v>
                </c:pt>
                <c:pt idx="89">
                  <c:v>13.799999999999969</c:v>
                </c:pt>
                <c:pt idx="90">
                  <c:v>13.899999999999968</c:v>
                </c:pt>
                <c:pt idx="91">
                  <c:v>13.999999999999968</c:v>
                </c:pt>
                <c:pt idx="92">
                  <c:v>14.099999999999968</c:v>
                </c:pt>
                <c:pt idx="93">
                  <c:v>14.199999999999967</c:v>
                </c:pt>
                <c:pt idx="94">
                  <c:v>14.299999999999967</c:v>
                </c:pt>
                <c:pt idx="95">
                  <c:v>14.399999999999967</c:v>
                </c:pt>
                <c:pt idx="96">
                  <c:v>14.499999999999966</c:v>
                </c:pt>
                <c:pt idx="97">
                  <c:v>14.599999999999966</c:v>
                </c:pt>
                <c:pt idx="98">
                  <c:v>14.699999999999966</c:v>
                </c:pt>
                <c:pt idx="99">
                  <c:v>14.799999999999965</c:v>
                </c:pt>
                <c:pt idx="100">
                  <c:v>14.899999999999965</c:v>
                </c:pt>
                <c:pt idx="101">
                  <c:v>14.999999999999964</c:v>
                </c:pt>
                <c:pt idx="102">
                  <c:v>15.099999999999964</c:v>
                </c:pt>
                <c:pt idx="103">
                  <c:v>15.199999999999964</c:v>
                </c:pt>
                <c:pt idx="104">
                  <c:v>15.299999999999963</c:v>
                </c:pt>
                <c:pt idx="105">
                  <c:v>15.399999999999963</c:v>
                </c:pt>
                <c:pt idx="106">
                  <c:v>15.499999999999963</c:v>
                </c:pt>
                <c:pt idx="107">
                  <c:v>15.599999999999962</c:v>
                </c:pt>
                <c:pt idx="108">
                  <c:v>15.699999999999962</c:v>
                </c:pt>
                <c:pt idx="109">
                  <c:v>15.799999999999962</c:v>
                </c:pt>
                <c:pt idx="110">
                  <c:v>15.899999999999961</c:v>
                </c:pt>
                <c:pt idx="111">
                  <c:v>15.999999999999961</c:v>
                </c:pt>
                <c:pt idx="112">
                  <c:v>16.099999999999962</c:v>
                </c:pt>
                <c:pt idx="113">
                  <c:v>16.199999999999964</c:v>
                </c:pt>
                <c:pt idx="114">
                  <c:v>16.299999999999965</c:v>
                </c:pt>
                <c:pt idx="115">
                  <c:v>16.399999999999967</c:v>
                </c:pt>
                <c:pt idx="116">
                  <c:v>16.499999999999968</c:v>
                </c:pt>
                <c:pt idx="117">
                  <c:v>16.599999999999969</c:v>
                </c:pt>
                <c:pt idx="118">
                  <c:v>16.699999999999971</c:v>
                </c:pt>
                <c:pt idx="119">
                  <c:v>16.799999999999972</c:v>
                </c:pt>
                <c:pt idx="120">
                  <c:v>16.899999999999974</c:v>
                </c:pt>
                <c:pt idx="121">
                  <c:v>16.999999999999975</c:v>
                </c:pt>
                <c:pt idx="122">
                  <c:v>17.099999999999977</c:v>
                </c:pt>
                <c:pt idx="123">
                  <c:v>17.199999999999978</c:v>
                </c:pt>
                <c:pt idx="124">
                  <c:v>17.299999999999979</c:v>
                </c:pt>
                <c:pt idx="125">
                  <c:v>17.399999999999981</c:v>
                </c:pt>
                <c:pt idx="126">
                  <c:v>17.499999999999982</c:v>
                </c:pt>
                <c:pt idx="127">
                  <c:v>17.599999999999984</c:v>
                </c:pt>
                <c:pt idx="128">
                  <c:v>17.699999999999985</c:v>
                </c:pt>
                <c:pt idx="129">
                  <c:v>17.799999999999986</c:v>
                </c:pt>
                <c:pt idx="130">
                  <c:v>17.899999999999988</c:v>
                </c:pt>
                <c:pt idx="131">
                  <c:v>17.999999999999989</c:v>
                </c:pt>
                <c:pt idx="132">
                  <c:v>18.099999999999991</c:v>
                </c:pt>
                <c:pt idx="133">
                  <c:v>18.199999999999992</c:v>
                </c:pt>
                <c:pt idx="134">
                  <c:v>18.299999999999994</c:v>
                </c:pt>
                <c:pt idx="135">
                  <c:v>18.399999999999995</c:v>
                </c:pt>
                <c:pt idx="136">
                  <c:v>18.499999999999996</c:v>
                </c:pt>
                <c:pt idx="137">
                  <c:v>18.599999999999998</c:v>
                </c:pt>
                <c:pt idx="138">
                  <c:v>18.7</c:v>
                </c:pt>
                <c:pt idx="139">
                  <c:v>18.8</c:v>
                </c:pt>
                <c:pt idx="140">
                  <c:v>18.900000000000002</c:v>
                </c:pt>
                <c:pt idx="141">
                  <c:v>19.000000000000004</c:v>
                </c:pt>
                <c:pt idx="142">
                  <c:v>19.100000000000005</c:v>
                </c:pt>
                <c:pt idx="143">
                  <c:v>19.200000000000006</c:v>
                </c:pt>
                <c:pt idx="144">
                  <c:v>19.300000000000008</c:v>
                </c:pt>
                <c:pt idx="145">
                  <c:v>19.400000000000009</c:v>
                </c:pt>
                <c:pt idx="146">
                  <c:v>19.500000000000011</c:v>
                </c:pt>
                <c:pt idx="147">
                  <c:v>19.600000000000012</c:v>
                </c:pt>
                <c:pt idx="148">
                  <c:v>19.700000000000014</c:v>
                </c:pt>
                <c:pt idx="149">
                  <c:v>19.800000000000015</c:v>
                </c:pt>
                <c:pt idx="150">
                  <c:v>19.900000000000016</c:v>
                </c:pt>
                <c:pt idx="151">
                  <c:v>20.000000000000018</c:v>
                </c:pt>
                <c:pt idx="152">
                  <c:v>20.100000000000019</c:v>
                </c:pt>
                <c:pt idx="153">
                  <c:v>20.200000000000021</c:v>
                </c:pt>
                <c:pt idx="154">
                  <c:v>20.300000000000022</c:v>
                </c:pt>
                <c:pt idx="155">
                  <c:v>20.400000000000023</c:v>
                </c:pt>
                <c:pt idx="156">
                  <c:v>20.500000000000025</c:v>
                </c:pt>
                <c:pt idx="157">
                  <c:v>20.600000000000026</c:v>
                </c:pt>
                <c:pt idx="158">
                  <c:v>20.700000000000028</c:v>
                </c:pt>
                <c:pt idx="159">
                  <c:v>20.800000000000029</c:v>
                </c:pt>
                <c:pt idx="160">
                  <c:v>20.900000000000031</c:v>
                </c:pt>
                <c:pt idx="161">
                  <c:v>21.000000000000032</c:v>
                </c:pt>
                <c:pt idx="162">
                  <c:v>21.100000000000033</c:v>
                </c:pt>
                <c:pt idx="163">
                  <c:v>21.200000000000035</c:v>
                </c:pt>
                <c:pt idx="164">
                  <c:v>21.300000000000036</c:v>
                </c:pt>
                <c:pt idx="165">
                  <c:v>21.400000000000038</c:v>
                </c:pt>
                <c:pt idx="166">
                  <c:v>21.500000000000039</c:v>
                </c:pt>
                <c:pt idx="167">
                  <c:v>21.600000000000041</c:v>
                </c:pt>
                <c:pt idx="168">
                  <c:v>21.700000000000042</c:v>
                </c:pt>
                <c:pt idx="169">
                  <c:v>21.800000000000043</c:v>
                </c:pt>
                <c:pt idx="170">
                  <c:v>21.900000000000045</c:v>
                </c:pt>
                <c:pt idx="171">
                  <c:v>22.000000000000046</c:v>
                </c:pt>
                <c:pt idx="172">
                  <c:v>22.100000000000048</c:v>
                </c:pt>
                <c:pt idx="173">
                  <c:v>22.200000000000049</c:v>
                </c:pt>
                <c:pt idx="174">
                  <c:v>22.30000000000005</c:v>
                </c:pt>
                <c:pt idx="175">
                  <c:v>22.400000000000052</c:v>
                </c:pt>
                <c:pt idx="176">
                  <c:v>22.500000000000053</c:v>
                </c:pt>
                <c:pt idx="177">
                  <c:v>22.600000000000055</c:v>
                </c:pt>
                <c:pt idx="178">
                  <c:v>22.700000000000056</c:v>
                </c:pt>
                <c:pt idx="179">
                  <c:v>22.800000000000058</c:v>
                </c:pt>
                <c:pt idx="180">
                  <c:v>22.900000000000059</c:v>
                </c:pt>
                <c:pt idx="181">
                  <c:v>23.00000000000006</c:v>
                </c:pt>
                <c:pt idx="182">
                  <c:v>23.100000000000062</c:v>
                </c:pt>
                <c:pt idx="183">
                  <c:v>23.200000000000063</c:v>
                </c:pt>
                <c:pt idx="184">
                  <c:v>23.300000000000065</c:v>
                </c:pt>
                <c:pt idx="185">
                  <c:v>23.400000000000066</c:v>
                </c:pt>
                <c:pt idx="186">
                  <c:v>23.500000000000068</c:v>
                </c:pt>
                <c:pt idx="187">
                  <c:v>23.600000000000069</c:v>
                </c:pt>
                <c:pt idx="188">
                  <c:v>23.70000000000007</c:v>
                </c:pt>
                <c:pt idx="189">
                  <c:v>23.800000000000072</c:v>
                </c:pt>
                <c:pt idx="190">
                  <c:v>23.900000000000073</c:v>
                </c:pt>
                <c:pt idx="191">
                  <c:v>24.000000000000075</c:v>
                </c:pt>
                <c:pt idx="192">
                  <c:v>24.100000000000076</c:v>
                </c:pt>
                <c:pt idx="193">
                  <c:v>24.200000000000077</c:v>
                </c:pt>
                <c:pt idx="194">
                  <c:v>24.300000000000079</c:v>
                </c:pt>
                <c:pt idx="195">
                  <c:v>24.40000000000008</c:v>
                </c:pt>
                <c:pt idx="196">
                  <c:v>24.500000000000082</c:v>
                </c:pt>
                <c:pt idx="197">
                  <c:v>24.600000000000083</c:v>
                </c:pt>
                <c:pt idx="198">
                  <c:v>24.700000000000085</c:v>
                </c:pt>
                <c:pt idx="199">
                  <c:v>24.800000000000086</c:v>
                </c:pt>
                <c:pt idx="200">
                  <c:v>24.900000000000087</c:v>
                </c:pt>
                <c:pt idx="201">
                  <c:v>25.000000000000089</c:v>
                </c:pt>
                <c:pt idx="202">
                  <c:v>25.10000000000009</c:v>
                </c:pt>
                <c:pt idx="203">
                  <c:v>25.200000000000092</c:v>
                </c:pt>
                <c:pt idx="204">
                  <c:v>25.300000000000093</c:v>
                </c:pt>
                <c:pt idx="205">
                  <c:v>25.400000000000095</c:v>
                </c:pt>
                <c:pt idx="206">
                  <c:v>25.500000000000096</c:v>
                </c:pt>
                <c:pt idx="207">
                  <c:v>25.600000000000097</c:v>
                </c:pt>
                <c:pt idx="208">
                  <c:v>25.700000000000099</c:v>
                </c:pt>
                <c:pt idx="209">
                  <c:v>25.8000000000001</c:v>
                </c:pt>
                <c:pt idx="210">
                  <c:v>25.900000000000102</c:v>
                </c:pt>
                <c:pt idx="211">
                  <c:v>26.000000000000103</c:v>
                </c:pt>
                <c:pt idx="212">
                  <c:v>26.100000000000104</c:v>
                </c:pt>
                <c:pt idx="213">
                  <c:v>26.200000000000106</c:v>
                </c:pt>
                <c:pt idx="214">
                  <c:v>26.300000000000107</c:v>
                </c:pt>
                <c:pt idx="215">
                  <c:v>26.400000000000109</c:v>
                </c:pt>
                <c:pt idx="216">
                  <c:v>26.50000000000011</c:v>
                </c:pt>
                <c:pt idx="217">
                  <c:v>26.600000000000112</c:v>
                </c:pt>
                <c:pt idx="218">
                  <c:v>26.700000000000113</c:v>
                </c:pt>
                <c:pt idx="219">
                  <c:v>26.800000000000114</c:v>
                </c:pt>
                <c:pt idx="220">
                  <c:v>26.900000000000116</c:v>
                </c:pt>
                <c:pt idx="221">
                  <c:v>27.000000000000117</c:v>
                </c:pt>
                <c:pt idx="222">
                  <c:v>27.100000000000119</c:v>
                </c:pt>
                <c:pt idx="223">
                  <c:v>27.20000000000012</c:v>
                </c:pt>
                <c:pt idx="224">
                  <c:v>27.300000000000122</c:v>
                </c:pt>
                <c:pt idx="225">
                  <c:v>27.400000000000123</c:v>
                </c:pt>
                <c:pt idx="226">
                  <c:v>27.500000000000124</c:v>
                </c:pt>
                <c:pt idx="227">
                  <c:v>27.600000000000126</c:v>
                </c:pt>
                <c:pt idx="228">
                  <c:v>27.700000000000127</c:v>
                </c:pt>
                <c:pt idx="229">
                  <c:v>27.800000000000129</c:v>
                </c:pt>
                <c:pt idx="230">
                  <c:v>27.90000000000013</c:v>
                </c:pt>
                <c:pt idx="231">
                  <c:v>28.000000000000131</c:v>
                </c:pt>
                <c:pt idx="232">
                  <c:v>28.100000000000133</c:v>
                </c:pt>
                <c:pt idx="233">
                  <c:v>28.200000000000134</c:v>
                </c:pt>
                <c:pt idx="234">
                  <c:v>28.300000000000136</c:v>
                </c:pt>
                <c:pt idx="235">
                  <c:v>28.400000000000137</c:v>
                </c:pt>
                <c:pt idx="236">
                  <c:v>28.500000000000139</c:v>
                </c:pt>
                <c:pt idx="237">
                  <c:v>28.60000000000014</c:v>
                </c:pt>
                <c:pt idx="238">
                  <c:v>28.700000000000141</c:v>
                </c:pt>
                <c:pt idx="239">
                  <c:v>28.800000000000143</c:v>
                </c:pt>
                <c:pt idx="240">
                  <c:v>28.900000000000144</c:v>
                </c:pt>
                <c:pt idx="241">
                  <c:v>29.000000000000146</c:v>
                </c:pt>
                <c:pt idx="242">
                  <c:v>29.100000000000147</c:v>
                </c:pt>
                <c:pt idx="243">
                  <c:v>29.200000000000149</c:v>
                </c:pt>
                <c:pt idx="244">
                  <c:v>29.30000000000015</c:v>
                </c:pt>
                <c:pt idx="245">
                  <c:v>29.400000000000151</c:v>
                </c:pt>
                <c:pt idx="246">
                  <c:v>29.500000000000153</c:v>
                </c:pt>
                <c:pt idx="247">
                  <c:v>29.600000000000154</c:v>
                </c:pt>
                <c:pt idx="248">
                  <c:v>29.700000000000156</c:v>
                </c:pt>
                <c:pt idx="249">
                  <c:v>29.800000000000157</c:v>
                </c:pt>
                <c:pt idx="250">
                  <c:v>29.900000000000158</c:v>
                </c:pt>
                <c:pt idx="251">
                  <c:v>30.00000000000016</c:v>
                </c:pt>
                <c:pt idx="252">
                  <c:v>30.100000000000161</c:v>
                </c:pt>
                <c:pt idx="253">
                  <c:v>30.200000000000163</c:v>
                </c:pt>
                <c:pt idx="254">
                  <c:v>30.300000000000164</c:v>
                </c:pt>
                <c:pt idx="255">
                  <c:v>30.400000000000166</c:v>
                </c:pt>
                <c:pt idx="256">
                  <c:v>30.500000000000167</c:v>
                </c:pt>
                <c:pt idx="257">
                  <c:v>30.600000000000168</c:v>
                </c:pt>
                <c:pt idx="258">
                  <c:v>30.70000000000017</c:v>
                </c:pt>
                <c:pt idx="259">
                  <c:v>30.800000000000171</c:v>
                </c:pt>
                <c:pt idx="260">
                  <c:v>30.900000000000173</c:v>
                </c:pt>
                <c:pt idx="261">
                  <c:v>31.000000000000174</c:v>
                </c:pt>
                <c:pt idx="262">
                  <c:v>31.100000000000176</c:v>
                </c:pt>
                <c:pt idx="263">
                  <c:v>31.200000000000177</c:v>
                </c:pt>
                <c:pt idx="264">
                  <c:v>31.300000000000178</c:v>
                </c:pt>
                <c:pt idx="265">
                  <c:v>31.40000000000018</c:v>
                </c:pt>
                <c:pt idx="266">
                  <c:v>31.500000000000181</c:v>
                </c:pt>
                <c:pt idx="267">
                  <c:v>31.600000000000183</c:v>
                </c:pt>
                <c:pt idx="268">
                  <c:v>31.700000000000184</c:v>
                </c:pt>
                <c:pt idx="269">
                  <c:v>31.800000000000185</c:v>
                </c:pt>
                <c:pt idx="270">
                  <c:v>31.900000000000187</c:v>
                </c:pt>
                <c:pt idx="271">
                  <c:v>32.000000000000185</c:v>
                </c:pt>
                <c:pt idx="272">
                  <c:v>32.100000000000186</c:v>
                </c:pt>
                <c:pt idx="273">
                  <c:v>32.200000000000188</c:v>
                </c:pt>
                <c:pt idx="274">
                  <c:v>32.300000000000189</c:v>
                </c:pt>
                <c:pt idx="275">
                  <c:v>32.40000000000019</c:v>
                </c:pt>
                <c:pt idx="276">
                  <c:v>32.500000000000192</c:v>
                </c:pt>
                <c:pt idx="277">
                  <c:v>32.600000000000193</c:v>
                </c:pt>
                <c:pt idx="278">
                  <c:v>32.700000000000195</c:v>
                </c:pt>
                <c:pt idx="279">
                  <c:v>32.800000000000196</c:v>
                </c:pt>
                <c:pt idx="280">
                  <c:v>32.900000000000198</c:v>
                </c:pt>
                <c:pt idx="281">
                  <c:v>33.000000000000199</c:v>
                </c:pt>
                <c:pt idx="282">
                  <c:v>33.1000000000002</c:v>
                </c:pt>
                <c:pt idx="283">
                  <c:v>33.200000000000202</c:v>
                </c:pt>
                <c:pt idx="284">
                  <c:v>33.300000000000203</c:v>
                </c:pt>
                <c:pt idx="285">
                  <c:v>33.400000000000205</c:v>
                </c:pt>
                <c:pt idx="286">
                  <c:v>33.500000000000206</c:v>
                </c:pt>
                <c:pt idx="287">
                  <c:v>33.600000000000207</c:v>
                </c:pt>
                <c:pt idx="288">
                  <c:v>33.700000000000209</c:v>
                </c:pt>
                <c:pt idx="289">
                  <c:v>33.80000000000021</c:v>
                </c:pt>
                <c:pt idx="290">
                  <c:v>33.900000000000212</c:v>
                </c:pt>
                <c:pt idx="291">
                  <c:v>34.000000000000213</c:v>
                </c:pt>
                <c:pt idx="292">
                  <c:v>34.100000000000215</c:v>
                </c:pt>
                <c:pt idx="293">
                  <c:v>34.200000000000216</c:v>
                </c:pt>
                <c:pt idx="294">
                  <c:v>34.300000000000217</c:v>
                </c:pt>
                <c:pt idx="295">
                  <c:v>34.400000000000219</c:v>
                </c:pt>
                <c:pt idx="296">
                  <c:v>34.50000000000022</c:v>
                </c:pt>
                <c:pt idx="297">
                  <c:v>34.600000000000222</c:v>
                </c:pt>
                <c:pt idx="298">
                  <c:v>34.700000000000223</c:v>
                </c:pt>
                <c:pt idx="299">
                  <c:v>34.800000000000225</c:v>
                </c:pt>
                <c:pt idx="300">
                  <c:v>34.900000000000226</c:v>
                </c:pt>
                <c:pt idx="301">
                  <c:v>35.000000000000227</c:v>
                </c:pt>
                <c:pt idx="302">
                  <c:v>35.100000000000229</c:v>
                </c:pt>
                <c:pt idx="303">
                  <c:v>35.20000000000023</c:v>
                </c:pt>
                <c:pt idx="304">
                  <c:v>35.300000000000232</c:v>
                </c:pt>
                <c:pt idx="305">
                  <c:v>35.400000000000233</c:v>
                </c:pt>
                <c:pt idx="306">
                  <c:v>35.500000000000234</c:v>
                </c:pt>
                <c:pt idx="307">
                  <c:v>35.600000000000236</c:v>
                </c:pt>
                <c:pt idx="308">
                  <c:v>35.700000000000237</c:v>
                </c:pt>
                <c:pt idx="309">
                  <c:v>35.800000000000239</c:v>
                </c:pt>
                <c:pt idx="310">
                  <c:v>35.90000000000024</c:v>
                </c:pt>
                <c:pt idx="311">
                  <c:v>36.000000000000242</c:v>
                </c:pt>
                <c:pt idx="312">
                  <c:v>36.100000000000243</c:v>
                </c:pt>
                <c:pt idx="313">
                  <c:v>36.200000000000244</c:v>
                </c:pt>
                <c:pt idx="314">
                  <c:v>36.300000000000246</c:v>
                </c:pt>
                <c:pt idx="315">
                  <c:v>36.400000000000247</c:v>
                </c:pt>
                <c:pt idx="316">
                  <c:v>36.500000000000249</c:v>
                </c:pt>
                <c:pt idx="317">
                  <c:v>36.60000000000025</c:v>
                </c:pt>
                <c:pt idx="318">
                  <c:v>36.700000000000252</c:v>
                </c:pt>
                <c:pt idx="319">
                  <c:v>36.800000000000253</c:v>
                </c:pt>
                <c:pt idx="320">
                  <c:v>36.900000000000254</c:v>
                </c:pt>
                <c:pt idx="321">
                  <c:v>37.000000000000256</c:v>
                </c:pt>
                <c:pt idx="322">
                  <c:v>37.100000000000257</c:v>
                </c:pt>
                <c:pt idx="323">
                  <c:v>37.200000000000259</c:v>
                </c:pt>
                <c:pt idx="324">
                  <c:v>37.30000000000026</c:v>
                </c:pt>
                <c:pt idx="325">
                  <c:v>37.400000000000261</c:v>
                </c:pt>
                <c:pt idx="326">
                  <c:v>37.500000000000263</c:v>
                </c:pt>
                <c:pt idx="327">
                  <c:v>37.600000000000264</c:v>
                </c:pt>
                <c:pt idx="328">
                  <c:v>37.700000000000266</c:v>
                </c:pt>
                <c:pt idx="329">
                  <c:v>37.800000000000267</c:v>
                </c:pt>
                <c:pt idx="330">
                  <c:v>37.900000000000269</c:v>
                </c:pt>
                <c:pt idx="331">
                  <c:v>38.00000000000027</c:v>
                </c:pt>
                <c:pt idx="332">
                  <c:v>38.100000000000271</c:v>
                </c:pt>
                <c:pt idx="333">
                  <c:v>38.200000000000273</c:v>
                </c:pt>
                <c:pt idx="334">
                  <c:v>38.300000000000274</c:v>
                </c:pt>
                <c:pt idx="335">
                  <c:v>38.400000000000276</c:v>
                </c:pt>
                <c:pt idx="336">
                  <c:v>38.500000000000277</c:v>
                </c:pt>
                <c:pt idx="337">
                  <c:v>38.600000000000279</c:v>
                </c:pt>
                <c:pt idx="338">
                  <c:v>38.70000000000028</c:v>
                </c:pt>
                <c:pt idx="339">
                  <c:v>38.800000000000281</c:v>
                </c:pt>
                <c:pt idx="340">
                  <c:v>38.900000000000283</c:v>
                </c:pt>
                <c:pt idx="341">
                  <c:v>39.000000000000284</c:v>
                </c:pt>
                <c:pt idx="342">
                  <c:v>39.100000000000286</c:v>
                </c:pt>
                <c:pt idx="343">
                  <c:v>39.200000000000287</c:v>
                </c:pt>
                <c:pt idx="344">
                  <c:v>39.300000000000288</c:v>
                </c:pt>
                <c:pt idx="345">
                  <c:v>39.40000000000029</c:v>
                </c:pt>
                <c:pt idx="346">
                  <c:v>39.500000000000291</c:v>
                </c:pt>
                <c:pt idx="347">
                  <c:v>39.600000000000293</c:v>
                </c:pt>
                <c:pt idx="348">
                  <c:v>39.700000000000294</c:v>
                </c:pt>
                <c:pt idx="349">
                  <c:v>39.800000000000296</c:v>
                </c:pt>
                <c:pt idx="350">
                  <c:v>39.900000000000297</c:v>
                </c:pt>
                <c:pt idx="351">
                  <c:v>40.000000000000298</c:v>
                </c:pt>
                <c:pt idx="352">
                  <c:v>40.1000000000003</c:v>
                </c:pt>
                <c:pt idx="353">
                  <c:v>40.200000000000301</c:v>
                </c:pt>
                <c:pt idx="354">
                  <c:v>40.300000000000303</c:v>
                </c:pt>
                <c:pt idx="355">
                  <c:v>40.400000000000304</c:v>
                </c:pt>
                <c:pt idx="356">
                  <c:v>40.500000000000306</c:v>
                </c:pt>
                <c:pt idx="357">
                  <c:v>40.600000000000307</c:v>
                </c:pt>
                <c:pt idx="358">
                  <c:v>40.700000000000308</c:v>
                </c:pt>
                <c:pt idx="359">
                  <c:v>40.80000000000031</c:v>
                </c:pt>
                <c:pt idx="360">
                  <c:v>40.900000000000311</c:v>
                </c:pt>
                <c:pt idx="361">
                  <c:v>41.000000000000313</c:v>
                </c:pt>
                <c:pt idx="362">
                  <c:v>41.100000000000314</c:v>
                </c:pt>
                <c:pt idx="363">
                  <c:v>41.200000000000315</c:v>
                </c:pt>
                <c:pt idx="364">
                  <c:v>41.300000000000317</c:v>
                </c:pt>
                <c:pt idx="365">
                  <c:v>41.400000000000318</c:v>
                </c:pt>
                <c:pt idx="366">
                  <c:v>41.50000000000032</c:v>
                </c:pt>
                <c:pt idx="367">
                  <c:v>41.600000000000321</c:v>
                </c:pt>
                <c:pt idx="368">
                  <c:v>41.700000000000323</c:v>
                </c:pt>
                <c:pt idx="369">
                  <c:v>41.800000000000324</c:v>
                </c:pt>
                <c:pt idx="370">
                  <c:v>41.900000000000325</c:v>
                </c:pt>
                <c:pt idx="371">
                  <c:v>42.000000000000327</c:v>
                </c:pt>
                <c:pt idx="372">
                  <c:v>42.100000000000328</c:v>
                </c:pt>
                <c:pt idx="373">
                  <c:v>42.20000000000033</c:v>
                </c:pt>
                <c:pt idx="374">
                  <c:v>42.300000000000331</c:v>
                </c:pt>
                <c:pt idx="375">
                  <c:v>42.400000000000333</c:v>
                </c:pt>
                <c:pt idx="376">
                  <c:v>42.500000000000334</c:v>
                </c:pt>
                <c:pt idx="377">
                  <c:v>42.600000000000335</c:v>
                </c:pt>
                <c:pt idx="378">
                  <c:v>42.700000000000337</c:v>
                </c:pt>
                <c:pt idx="379">
                  <c:v>42.800000000000338</c:v>
                </c:pt>
                <c:pt idx="380">
                  <c:v>42.90000000000034</c:v>
                </c:pt>
                <c:pt idx="381">
                  <c:v>43.000000000000341</c:v>
                </c:pt>
                <c:pt idx="382">
                  <c:v>43.100000000000342</c:v>
                </c:pt>
                <c:pt idx="383">
                  <c:v>43.200000000000344</c:v>
                </c:pt>
                <c:pt idx="384">
                  <c:v>43.300000000000345</c:v>
                </c:pt>
                <c:pt idx="385">
                  <c:v>43.400000000000347</c:v>
                </c:pt>
                <c:pt idx="386">
                  <c:v>43.500000000000348</c:v>
                </c:pt>
                <c:pt idx="387">
                  <c:v>43.60000000000035</c:v>
                </c:pt>
                <c:pt idx="388">
                  <c:v>43.700000000000351</c:v>
                </c:pt>
                <c:pt idx="389">
                  <c:v>43.800000000000352</c:v>
                </c:pt>
                <c:pt idx="390">
                  <c:v>43.900000000000354</c:v>
                </c:pt>
                <c:pt idx="391">
                  <c:v>44.000000000000355</c:v>
                </c:pt>
                <c:pt idx="392">
                  <c:v>44.100000000000357</c:v>
                </c:pt>
                <c:pt idx="393">
                  <c:v>44.200000000000358</c:v>
                </c:pt>
                <c:pt idx="394">
                  <c:v>44.30000000000036</c:v>
                </c:pt>
                <c:pt idx="395">
                  <c:v>44.400000000000361</c:v>
                </c:pt>
                <c:pt idx="396">
                  <c:v>44.500000000000362</c:v>
                </c:pt>
                <c:pt idx="397">
                  <c:v>44.600000000000364</c:v>
                </c:pt>
                <c:pt idx="398">
                  <c:v>44.700000000000365</c:v>
                </c:pt>
                <c:pt idx="399">
                  <c:v>44.800000000000367</c:v>
                </c:pt>
                <c:pt idx="400">
                  <c:v>44.900000000000368</c:v>
                </c:pt>
                <c:pt idx="401">
                  <c:v>45.000000000000369</c:v>
                </c:pt>
                <c:pt idx="402">
                  <c:v>45.100000000000371</c:v>
                </c:pt>
                <c:pt idx="403">
                  <c:v>45.200000000000372</c:v>
                </c:pt>
                <c:pt idx="404">
                  <c:v>45.300000000000374</c:v>
                </c:pt>
                <c:pt idx="405">
                  <c:v>45.400000000000375</c:v>
                </c:pt>
                <c:pt idx="406">
                  <c:v>45.500000000000377</c:v>
                </c:pt>
                <c:pt idx="407">
                  <c:v>45.600000000000378</c:v>
                </c:pt>
                <c:pt idx="408">
                  <c:v>45.700000000000379</c:v>
                </c:pt>
                <c:pt idx="409">
                  <c:v>45.800000000000381</c:v>
                </c:pt>
                <c:pt idx="410">
                  <c:v>45.900000000000382</c:v>
                </c:pt>
                <c:pt idx="411">
                  <c:v>46.000000000000384</c:v>
                </c:pt>
                <c:pt idx="412">
                  <c:v>46.100000000000385</c:v>
                </c:pt>
                <c:pt idx="413">
                  <c:v>46.200000000000387</c:v>
                </c:pt>
                <c:pt idx="414">
                  <c:v>46.300000000000388</c:v>
                </c:pt>
                <c:pt idx="415">
                  <c:v>46.400000000000389</c:v>
                </c:pt>
                <c:pt idx="416">
                  <c:v>46.500000000000391</c:v>
                </c:pt>
                <c:pt idx="417">
                  <c:v>46.600000000000392</c:v>
                </c:pt>
                <c:pt idx="418">
                  <c:v>46.700000000000394</c:v>
                </c:pt>
                <c:pt idx="419">
                  <c:v>46.800000000000395</c:v>
                </c:pt>
                <c:pt idx="420">
                  <c:v>46.900000000000396</c:v>
                </c:pt>
                <c:pt idx="421">
                  <c:v>47.000000000000398</c:v>
                </c:pt>
                <c:pt idx="422">
                  <c:v>47.100000000000399</c:v>
                </c:pt>
                <c:pt idx="423">
                  <c:v>47.200000000000401</c:v>
                </c:pt>
                <c:pt idx="424">
                  <c:v>47.300000000000402</c:v>
                </c:pt>
                <c:pt idx="425">
                  <c:v>47.400000000000404</c:v>
                </c:pt>
                <c:pt idx="426">
                  <c:v>47.500000000000405</c:v>
                </c:pt>
                <c:pt idx="427">
                  <c:v>47.600000000000406</c:v>
                </c:pt>
                <c:pt idx="428">
                  <c:v>47.700000000000408</c:v>
                </c:pt>
                <c:pt idx="429">
                  <c:v>47.800000000000409</c:v>
                </c:pt>
                <c:pt idx="430">
                  <c:v>47.900000000000411</c:v>
                </c:pt>
                <c:pt idx="431">
                  <c:v>48.000000000000412</c:v>
                </c:pt>
                <c:pt idx="432">
                  <c:v>48.100000000000414</c:v>
                </c:pt>
                <c:pt idx="433">
                  <c:v>48.200000000000415</c:v>
                </c:pt>
                <c:pt idx="434">
                  <c:v>48.300000000000416</c:v>
                </c:pt>
                <c:pt idx="435">
                  <c:v>48.400000000000418</c:v>
                </c:pt>
                <c:pt idx="436">
                  <c:v>48.500000000000419</c:v>
                </c:pt>
                <c:pt idx="437">
                  <c:v>48.600000000000421</c:v>
                </c:pt>
                <c:pt idx="438">
                  <c:v>48.700000000000422</c:v>
                </c:pt>
                <c:pt idx="439">
                  <c:v>48.800000000000423</c:v>
                </c:pt>
                <c:pt idx="440">
                  <c:v>48.900000000000425</c:v>
                </c:pt>
                <c:pt idx="441">
                  <c:v>49.000000000000426</c:v>
                </c:pt>
                <c:pt idx="442">
                  <c:v>49.100000000000428</c:v>
                </c:pt>
                <c:pt idx="443">
                  <c:v>49.200000000000429</c:v>
                </c:pt>
                <c:pt idx="444">
                  <c:v>49.300000000000431</c:v>
                </c:pt>
                <c:pt idx="445">
                  <c:v>49.400000000000432</c:v>
                </c:pt>
                <c:pt idx="446">
                  <c:v>49.500000000000433</c:v>
                </c:pt>
                <c:pt idx="447">
                  <c:v>49.600000000000435</c:v>
                </c:pt>
                <c:pt idx="448">
                  <c:v>49.700000000000436</c:v>
                </c:pt>
                <c:pt idx="449">
                  <c:v>49.800000000000438</c:v>
                </c:pt>
                <c:pt idx="450">
                  <c:v>49.900000000000439</c:v>
                </c:pt>
                <c:pt idx="451">
                  <c:v>50.000000000000441</c:v>
                </c:pt>
                <c:pt idx="452">
                  <c:v>50.100000000000442</c:v>
                </c:pt>
                <c:pt idx="453">
                  <c:v>50.200000000000443</c:v>
                </c:pt>
                <c:pt idx="454">
                  <c:v>50.300000000000445</c:v>
                </c:pt>
                <c:pt idx="455">
                  <c:v>50.400000000000446</c:v>
                </c:pt>
                <c:pt idx="456">
                  <c:v>50.500000000000448</c:v>
                </c:pt>
                <c:pt idx="457">
                  <c:v>50.600000000000449</c:v>
                </c:pt>
                <c:pt idx="458">
                  <c:v>50.70000000000045</c:v>
                </c:pt>
                <c:pt idx="459">
                  <c:v>50.800000000000452</c:v>
                </c:pt>
                <c:pt idx="460">
                  <c:v>50.900000000000453</c:v>
                </c:pt>
                <c:pt idx="461">
                  <c:v>51.000000000000455</c:v>
                </c:pt>
                <c:pt idx="462">
                  <c:v>51.100000000000456</c:v>
                </c:pt>
                <c:pt idx="463">
                  <c:v>51.200000000000458</c:v>
                </c:pt>
                <c:pt idx="464">
                  <c:v>51.300000000000459</c:v>
                </c:pt>
                <c:pt idx="465">
                  <c:v>51.40000000000046</c:v>
                </c:pt>
                <c:pt idx="466">
                  <c:v>51.500000000000462</c:v>
                </c:pt>
                <c:pt idx="467">
                  <c:v>51.600000000000463</c:v>
                </c:pt>
                <c:pt idx="468">
                  <c:v>51.700000000000465</c:v>
                </c:pt>
                <c:pt idx="469">
                  <c:v>51.800000000000466</c:v>
                </c:pt>
                <c:pt idx="470">
                  <c:v>51.900000000000468</c:v>
                </c:pt>
                <c:pt idx="471">
                  <c:v>52.000000000000469</c:v>
                </c:pt>
                <c:pt idx="472">
                  <c:v>52.10000000000047</c:v>
                </c:pt>
                <c:pt idx="473">
                  <c:v>52.200000000000472</c:v>
                </c:pt>
                <c:pt idx="474">
                  <c:v>52.300000000000473</c:v>
                </c:pt>
                <c:pt idx="475">
                  <c:v>52.400000000000475</c:v>
                </c:pt>
                <c:pt idx="476">
                  <c:v>52.500000000000476</c:v>
                </c:pt>
                <c:pt idx="477">
                  <c:v>52.600000000000477</c:v>
                </c:pt>
                <c:pt idx="478">
                  <c:v>52.700000000000479</c:v>
                </c:pt>
                <c:pt idx="479">
                  <c:v>52.80000000000048</c:v>
                </c:pt>
                <c:pt idx="480">
                  <c:v>52.900000000000482</c:v>
                </c:pt>
                <c:pt idx="481">
                  <c:v>53.000000000000483</c:v>
                </c:pt>
                <c:pt idx="482">
                  <c:v>53.100000000000485</c:v>
                </c:pt>
                <c:pt idx="483">
                  <c:v>53.200000000000486</c:v>
                </c:pt>
                <c:pt idx="484">
                  <c:v>53.300000000000487</c:v>
                </c:pt>
                <c:pt idx="485">
                  <c:v>53.400000000000489</c:v>
                </c:pt>
                <c:pt idx="486">
                  <c:v>53.50000000000049</c:v>
                </c:pt>
                <c:pt idx="487">
                  <c:v>53.600000000000492</c:v>
                </c:pt>
                <c:pt idx="488">
                  <c:v>53.700000000000493</c:v>
                </c:pt>
                <c:pt idx="489">
                  <c:v>53.800000000000495</c:v>
                </c:pt>
                <c:pt idx="490">
                  <c:v>53.900000000000496</c:v>
                </c:pt>
                <c:pt idx="491">
                  <c:v>54.000000000000497</c:v>
                </c:pt>
                <c:pt idx="492">
                  <c:v>54.100000000000499</c:v>
                </c:pt>
                <c:pt idx="493">
                  <c:v>54.2000000000005</c:v>
                </c:pt>
                <c:pt idx="494">
                  <c:v>54.300000000000502</c:v>
                </c:pt>
                <c:pt idx="495">
                  <c:v>54.400000000000503</c:v>
                </c:pt>
                <c:pt idx="496">
                  <c:v>54.500000000000504</c:v>
                </c:pt>
                <c:pt idx="497">
                  <c:v>54.600000000000506</c:v>
                </c:pt>
                <c:pt idx="498">
                  <c:v>54.700000000000507</c:v>
                </c:pt>
                <c:pt idx="499">
                  <c:v>54.800000000000509</c:v>
                </c:pt>
                <c:pt idx="500">
                  <c:v>54.90000000000051</c:v>
                </c:pt>
                <c:pt idx="501">
                  <c:v>55.000000000000512</c:v>
                </c:pt>
                <c:pt idx="502">
                  <c:v>55.100000000000513</c:v>
                </c:pt>
                <c:pt idx="503">
                  <c:v>55.200000000000514</c:v>
                </c:pt>
                <c:pt idx="504">
                  <c:v>55.300000000000516</c:v>
                </c:pt>
                <c:pt idx="505">
                  <c:v>55.400000000000517</c:v>
                </c:pt>
                <c:pt idx="506">
                  <c:v>55.500000000000519</c:v>
                </c:pt>
                <c:pt idx="507">
                  <c:v>55.60000000000052</c:v>
                </c:pt>
                <c:pt idx="508">
                  <c:v>55.700000000000522</c:v>
                </c:pt>
                <c:pt idx="509">
                  <c:v>55.800000000000523</c:v>
                </c:pt>
                <c:pt idx="510">
                  <c:v>55.900000000000524</c:v>
                </c:pt>
                <c:pt idx="511">
                  <c:v>56.000000000000526</c:v>
                </c:pt>
                <c:pt idx="512">
                  <c:v>56.100000000000527</c:v>
                </c:pt>
                <c:pt idx="513">
                  <c:v>56.200000000000529</c:v>
                </c:pt>
                <c:pt idx="514">
                  <c:v>56.30000000000053</c:v>
                </c:pt>
                <c:pt idx="515">
                  <c:v>56.400000000000531</c:v>
                </c:pt>
                <c:pt idx="516">
                  <c:v>56.500000000000533</c:v>
                </c:pt>
                <c:pt idx="517">
                  <c:v>56.600000000000534</c:v>
                </c:pt>
                <c:pt idx="518">
                  <c:v>56.700000000000536</c:v>
                </c:pt>
                <c:pt idx="519">
                  <c:v>56.800000000000537</c:v>
                </c:pt>
                <c:pt idx="520">
                  <c:v>56.900000000000539</c:v>
                </c:pt>
                <c:pt idx="521">
                  <c:v>57.00000000000054</c:v>
                </c:pt>
                <c:pt idx="522">
                  <c:v>57.100000000000541</c:v>
                </c:pt>
                <c:pt idx="523">
                  <c:v>57.200000000000543</c:v>
                </c:pt>
                <c:pt idx="524">
                  <c:v>57.300000000000544</c:v>
                </c:pt>
                <c:pt idx="525">
                  <c:v>57.400000000000546</c:v>
                </c:pt>
                <c:pt idx="526">
                  <c:v>57.500000000000547</c:v>
                </c:pt>
                <c:pt idx="527">
                  <c:v>57.600000000000549</c:v>
                </c:pt>
                <c:pt idx="528">
                  <c:v>57.70000000000055</c:v>
                </c:pt>
                <c:pt idx="529">
                  <c:v>57.800000000000551</c:v>
                </c:pt>
                <c:pt idx="530">
                  <c:v>57.900000000000553</c:v>
                </c:pt>
                <c:pt idx="531">
                  <c:v>58.000000000000554</c:v>
                </c:pt>
                <c:pt idx="532">
                  <c:v>58.100000000000556</c:v>
                </c:pt>
                <c:pt idx="533">
                  <c:v>58.200000000000557</c:v>
                </c:pt>
                <c:pt idx="534">
                  <c:v>58.300000000000558</c:v>
                </c:pt>
                <c:pt idx="535">
                  <c:v>58.40000000000056</c:v>
                </c:pt>
                <c:pt idx="536">
                  <c:v>58.500000000000561</c:v>
                </c:pt>
                <c:pt idx="537">
                  <c:v>58.600000000000563</c:v>
                </c:pt>
                <c:pt idx="538">
                  <c:v>58.700000000000564</c:v>
                </c:pt>
                <c:pt idx="539">
                  <c:v>58.800000000000566</c:v>
                </c:pt>
                <c:pt idx="540">
                  <c:v>58.900000000000567</c:v>
                </c:pt>
                <c:pt idx="541">
                  <c:v>59.000000000000568</c:v>
                </c:pt>
                <c:pt idx="542">
                  <c:v>59.10000000000057</c:v>
                </c:pt>
                <c:pt idx="543">
                  <c:v>59.200000000000571</c:v>
                </c:pt>
                <c:pt idx="544">
                  <c:v>59.300000000000573</c:v>
                </c:pt>
                <c:pt idx="545">
                  <c:v>59.400000000000574</c:v>
                </c:pt>
                <c:pt idx="546">
                  <c:v>59.500000000000576</c:v>
                </c:pt>
                <c:pt idx="547">
                  <c:v>59.600000000000577</c:v>
                </c:pt>
                <c:pt idx="548">
                  <c:v>59.700000000000578</c:v>
                </c:pt>
                <c:pt idx="549">
                  <c:v>59.80000000000058</c:v>
                </c:pt>
                <c:pt idx="550">
                  <c:v>59.900000000000581</c:v>
                </c:pt>
                <c:pt idx="551">
                  <c:v>60.000000000000583</c:v>
                </c:pt>
                <c:pt idx="552">
                  <c:v>60.100000000000584</c:v>
                </c:pt>
                <c:pt idx="553">
                  <c:v>60.200000000000585</c:v>
                </c:pt>
                <c:pt idx="554">
                  <c:v>60.300000000000587</c:v>
                </c:pt>
                <c:pt idx="555">
                  <c:v>60.400000000000588</c:v>
                </c:pt>
                <c:pt idx="556">
                  <c:v>60.50000000000059</c:v>
                </c:pt>
                <c:pt idx="557">
                  <c:v>60.600000000000591</c:v>
                </c:pt>
                <c:pt idx="558">
                  <c:v>60.700000000000593</c:v>
                </c:pt>
                <c:pt idx="559">
                  <c:v>60.800000000000594</c:v>
                </c:pt>
                <c:pt idx="560">
                  <c:v>60.900000000000595</c:v>
                </c:pt>
                <c:pt idx="561">
                  <c:v>61.000000000000597</c:v>
                </c:pt>
                <c:pt idx="562">
                  <c:v>61.100000000000598</c:v>
                </c:pt>
                <c:pt idx="563">
                  <c:v>61.2000000000006</c:v>
                </c:pt>
                <c:pt idx="564">
                  <c:v>61.300000000000601</c:v>
                </c:pt>
                <c:pt idx="565">
                  <c:v>61.400000000000603</c:v>
                </c:pt>
                <c:pt idx="566">
                  <c:v>61.500000000000604</c:v>
                </c:pt>
                <c:pt idx="567">
                  <c:v>61.600000000000605</c:v>
                </c:pt>
                <c:pt idx="568">
                  <c:v>61.700000000000607</c:v>
                </c:pt>
                <c:pt idx="569">
                  <c:v>61.800000000000608</c:v>
                </c:pt>
                <c:pt idx="570">
                  <c:v>61.90000000000061</c:v>
                </c:pt>
                <c:pt idx="571">
                  <c:v>62.000000000000611</c:v>
                </c:pt>
                <c:pt idx="572">
                  <c:v>62.100000000000612</c:v>
                </c:pt>
                <c:pt idx="573">
                  <c:v>62.200000000000614</c:v>
                </c:pt>
                <c:pt idx="574">
                  <c:v>62.300000000000615</c:v>
                </c:pt>
                <c:pt idx="575">
                  <c:v>62.400000000000617</c:v>
                </c:pt>
                <c:pt idx="576">
                  <c:v>62.500000000000618</c:v>
                </c:pt>
                <c:pt idx="577">
                  <c:v>62.60000000000062</c:v>
                </c:pt>
                <c:pt idx="578">
                  <c:v>62.700000000000621</c:v>
                </c:pt>
                <c:pt idx="579">
                  <c:v>62.800000000000622</c:v>
                </c:pt>
                <c:pt idx="580">
                  <c:v>62.900000000000624</c:v>
                </c:pt>
                <c:pt idx="581">
                  <c:v>63.000000000000625</c:v>
                </c:pt>
                <c:pt idx="582">
                  <c:v>63.100000000000627</c:v>
                </c:pt>
                <c:pt idx="583">
                  <c:v>63.200000000000628</c:v>
                </c:pt>
                <c:pt idx="584">
                  <c:v>63.30000000000063</c:v>
                </c:pt>
                <c:pt idx="585">
                  <c:v>63.400000000000631</c:v>
                </c:pt>
                <c:pt idx="586">
                  <c:v>63.500000000000632</c:v>
                </c:pt>
              </c:numCache>
            </c:numRef>
          </c:xVal>
          <c:yVal>
            <c:numRef>
              <c:f>'booster test at angle'!$T$111:$T$697</c:f>
              <c:numCache>
                <c:formatCode>General</c:formatCode>
                <c:ptCount val="587"/>
                <c:pt idx="0">
                  <c:v>329.58913329178085</c:v>
                </c:pt>
                <c:pt idx="1">
                  <c:v>326.73771978416022</c:v>
                </c:pt>
                <c:pt idx="2">
                  <c:v>323.66697217860013</c:v>
                </c:pt>
                <c:pt idx="3">
                  <c:v>319.80943414403254</c:v>
                </c:pt>
                <c:pt idx="4">
                  <c:v>315.29956540625483</c:v>
                </c:pt>
                <c:pt idx="5">
                  <c:v>310.88782869587868</c:v>
                </c:pt>
                <c:pt idx="6">
                  <c:v>306.58005937908769</c:v>
                </c:pt>
                <c:pt idx="7">
                  <c:v>302.3744572904381</c:v>
                </c:pt>
                <c:pt idx="8">
                  <c:v>298.27001223103252</c:v>
                </c:pt>
                <c:pt idx="9">
                  <c:v>294.26573428210088</c:v>
                </c:pt>
                <c:pt idx="10">
                  <c:v>290.36063619391166</c:v>
                </c:pt>
                <c:pt idx="11">
                  <c:v>286.55372473492804</c:v>
                </c:pt>
                <c:pt idx="12">
                  <c:v>282.84399578817414</c:v>
                </c:pt>
                <c:pt idx="13">
                  <c:v>279.23043022682236</c:v>
                </c:pt>
                <c:pt idx="14">
                  <c:v>275.71199047189094</c:v>
                </c:pt>
                <c:pt idx="15">
                  <c:v>272.28761767715542</c:v>
                </c:pt>
                <c:pt idx="16">
                  <c:v>268.95622949771075</c:v>
                </c:pt>
                <c:pt idx="17">
                  <c:v>265.71671839991734</c:v>
                </c:pt>
                <c:pt idx="18">
                  <c:v>262.567950471475</c:v>
                </c:pt>
                <c:pt idx="19">
                  <c:v>259.50966526141838</c:v>
                </c:pt>
                <c:pt idx="20">
                  <c:v>256.54260365454604</c:v>
                </c:pt>
                <c:pt idx="21">
                  <c:v>253.66631232609777</c:v>
                </c:pt>
                <c:pt idx="22">
                  <c:v>250.87897548354331</c:v>
                </c:pt>
                <c:pt idx="23">
                  <c:v>248.17869423296708</c:v>
                </c:pt>
                <c:pt idx="24">
                  <c:v>245.56351867798949</c:v>
                </c:pt>
                <c:pt idx="25">
                  <c:v>243.03146207777561</c:v>
                </c:pt>
                <c:pt idx="26">
                  <c:v>240.58051325647165</c:v>
                </c:pt>
                <c:pt idx="27">
                  <c:v>238.20864757382085</c:v>
                </c:pt>
                <c:pt idx="28">
                  <c:v>235.91383657018704</c:v>
                </c:pt>
                <c:pt idx="29">
                  <c:v>233.69405639486766</c:v>
                </c:pt>
                <c:pt idx="30">
                  <c:v>231.54729512331011</c:v>
                </c:pt>
                <c:pt idx="31">
                  <c:v>229.47155906446957</c:v>
                </c:pt>
                <c:pt idx="32">
                  <c:v>227.46487815439315</c:v>
                </c:pt>
                <c:pt idx="33">
                  <c:v>225.52531052645233</c:v>
                </c:pt>
                <c:pt idx="34">
                  <c:v>223.65123610480239</c:v>
                </c:pt>
                <c:pt idx="35">
                  <c:v>221.84264460837389</c:v>
                </c:pt>
                <c:pt idx="36">
                  <c:v>220.09892379723021</c:v>
                </c:pt>
                <c:pt idx="37">
                  <c:v>218.41753019573065</c:v>
                </c:pt>
                <c:pt idx="38">
                  <c:v>216.79590472833507</c:v>
                </c:pt>
                <c:pt idx="39">
                  <c:v>215.23151703024135</c:v>
                </c:pt>
                <c:pt idx="40">
                  <c:v>213.72187884553151</c:v>
                </c:pt>
                <c:pt idx="41">
                  <c:v>212.26455420641244</c:v>
                </c:pt>
                <c:pt idx="42">
                  <c:v>210.85716718807785</c:v>
                </c:pt>
                <c:pt idx="43">
                  <c:v>209.49740761243649</c:v>
                </c:pt>
                <c:pt idx="44">
                  <c:v>208.18303502597752</c:v>
                </c:pt>
                <c:pt idx="45">
                  <c:v>206.91188123673669</c:v>
                </c:pt>
                <c:pt idx="46">
                  <c:v>205.68047140190271</c:v>
                </c:pt>
                <c:pt idx="47">
                  <c:v>204.48507248799586</c:v>
                </c:pt>
                <c:pt idx="48">
                  <c:v>203.32346114836477</c:v>
                </c:pt>
                <c:pt idx="49">
                  <c:v>202.19390433869742</c:v>
                </c:pt>
                <c:pt idx="50">
                  <c:v>201.09479109009632</c:v>
                </c:pt>
                <c:pt idx="51">
                  <c:v>200.02461832917894</c:v>
                </c:pt>
                <c:pt idx="52">
                  <c:v>198.98198162162714</c:v>
                </c:pt>
                <c:pt idx="53">
                  <c:v>197.96556690746056</c:v>
                </c:pt>
                <c:pt idx="54">
                  <c:v>196.97414307531972</c:v>
                </c:pt>
                <c:pt idx="55">
                  <c:v>196.00655527619855</c:v>
                </c:pt>
                <c:pt idx="56">
                  <c:v>195.06171889078317</c:v>
                </c:pt>
                <c:pt idx="57">
                  <c:v>194.13861407589678</c:v>
                </c:pt>
                <c:pt idx="58">
                  <c:v>193.23628082521887</c:v>
                </c:pt>
                <c:pt idx="59">
                  <c:v>192.3538144877121</c:v>
                </c:pt>
                <c:pt idx="60">
                  <c:v>191.49036169427737</c:v>
                </c:pt>
                <c:pt idx="61">
                  <c:v>190.64511664925161</c:v>
                </c:pt>
                <c:pt idx="62">
                  <c:v>189.81731774861706</c:v>
                </c:pt>
                <c:pt idx="63">
                  <c:v>189.00624449133292</c:v>
                </c:pt>
                <c:pt idx="64">
                  <c:v>188.21121465413708</c:v>
                </c:pt>
                <c:pt idx="65">
                  <c:v>187.43158170358535</c:v>
                </c:pt>
                <c:pt idx="66">
                  <c:v>186.66673242207429</c:v>
                </c:pt>
                <c:pt idx="67">
                  <c:v>185.91608472719281</c:v>
                </c:pt>
                <c:pt idx="68">
                  <c:v>185.17908566602236</c:v>
                </c:pt>
                <c:pt idx="69">
                  <c:v>184.45520956799794</c:v>
                </c:pt>
                <c:pt idx="70">
                  <c:v>183.74395634169443</c:v>
                </c:pt>
                <c:pt idx="71">
                  <c:v>183.04484938594143</c:v>
                </c:pt>
                <c:pt idx="72">
                  <c:v>182.35743187346378</c:v>
                </c:pt>
                <c:pt idx="73">
                  <c:v>181.6812686892462</c:v>
                </c:pt>
                <c:pt idx="74">
                  <c:v>181.01594747215648</c:v>
                </c:pt>
                <c:pt idx="75">
                  <c:v>180.36107470186329</c:v>
                </c:pt>
                <c:pt idx="76">
                  <c:v>179.71627461028211</c:v>
                </c:pt>
                <c:pt idx="77">
                  <c:v>179.08118818394007</c:v>
                </c:pt>
                <c:pt idx="78">
                  <c:v>178.45547223617456</c:v>
                </c:pt>
                <c:pt idx="79">
                  <c:v>177.83879854339744</c:v>
                </c:pt>
                <c:pt idx="80">
                  <c:v>177.23085304025227</c:v>
                </c:pt>
                <c:pt idx="81">
                  <c:v>176.63133506896745</c:v>
                </c:pt>
                <c:pt idx="82">
                  <c:v>176.03995667863538</c:v>
                </c:pt>
                <c:pt idx="83">
                  <c:v>175.45644197053031</c:v>
                </c:pt>
                <c:pt idx="84">
                  <c:v>174.88052648592193</c:v>
                </c:pt>
                <c:pt idx="85">
                  <c:v>174.31195663315202</c:v>
                </c:pt>
                <c:pt idx="86">
                  <c:v>173.75048915102025</c:v>
                </c:pt>
                <c:pt idx="87">
                  <c:v>173.19589060577837</c:v>
                </c:pt>
                <c:pt idx="88">
                  <c:v>172.647936919259</c:v>
                </c:pt>
                <c:pt idx="89">
                  <c:v>172.10641292587221</c:v>
                </c:pt>
                <c:pt idx="90">
                  <c:v>171.5711119563895</c:v>
                </c:pt>
                <c:pt idx="91">
                  <c:v>171.04183544660441</c:v>
                </c:pt>
                <c:pt idx="92">
                  <c:v>170.51839256911282</c:v>
                </c:pt>
                <c:pt idx="93">
                  <c:v>170.00059988659598</c:v>
                </c:pt>
                <c:pt idx="94">
                  <c:v>169.48828102511629</c:v>
                </c:pt>
                <c:pt idx="95">
                  <c:v>168.9812663660523</c:v>
                </c:pt>
                <c:pt idx="96">
                  <c:v>168.47939275540446</c:v>
                </c:pt>
                <c:pt idx="97">
                  <c:v>167.98250322930053</c:v>
                </c:pt>
                <c:pt idx="98">
                  <c:v>167.49044675461687</c:v>
                </c:pt>
                <c:pt idx="99">
                  <c:v>167.00307798371313</c:v>
                </c:pt>
                <c:pt idx="100">
                  <c:v>166.52025702235181</c:v>
                </c:pt>
                <c:pt idx="101">
                  <c:v>166.04184920994106</c:v>
                </c:pt>
                <c:pt idx="102">
                  <c:v>165.56772491130218</c:v>
                </c:pt>
                <c:pt idx="103">
                  <c:v>165.09775931921982</c:v>
                </c:pt>
                <c:pt idx="104">
                  <c:v>164.63183226708509</c:v>
                </c:pt>
                <c:pt idx="105">
                  <c:v>164.16982805099059</c:v>
                </c:pt>
                <c:pt idx="106">
                  <c:v>163.71163526068034</c:v>
                </c:pt>
                <c:pt idx="107">
                  <c:v>163.25714661879834</c:v>
                </c:pt>
                <c:pt idx="108">
                  <c:v>162.80625882791801</c:v>
                </c:pt>
                <c:pt idx="109">
                  <c:v>162.35887242486857</c:v>
                </c:pt>
                <c:pt idx="110">
                  <c:v>161.91489164190739</c:v>
                </c:pt>
                <c:pt idx="111">
                  <c:v>161.47422427431698</c:v>
                </c:pt>
                <c:pt idx="112">
                  <c:v>161.03678155403242</c:v>
                </c:pt>
                <c:pt idx="113">
                  <c:v>160.60247802893105</c:v>
                </c:pt>
                <c:pt idx="114">
                  <c:v>160.17123144743982</c:v>
                </c:pt>
                <c:pt idx="115">
                  <c:v>159.74296264813765</c:v>
                </c:pt>
                <c:pt idx="116">
                  <c:v>159.31759545405023</c:v>
                </c:pt>
                <c:pt idx="117">
                  <c:v>158.89505657135453</c:v>
                </c:pt>
                <c:pt idx="118">
                  <c:v>158.47527549222713</c:v>
                </c:pt>
                <c:pt idx="119">
                  <c:v>158.05818440158725</c:v>
                </c:pt>
                <c:pt idx="120">
                  <c:v>157.64371808750116</c:v>
                </c:pt>
                <c:pt idx="121">
                  <c:v>157.23181385502798</c:v>
                </c:pt>
                <c:pt idx="122">
                  <c:v>156.82241144330166</c:v>
                </c:pt>
                <c:pt idx="123">
                  <c:v>156.41545294565509</c:v>
                </c:pt>
                <c:pt idx="124">
                  <c:v>156.01088273260495</c:v>
                </c:pt>
                <c:pt idx="125">
                  <c:v>155.60864737752681</c:v>
                </c:pt>
                <c:pt idx="126">
                  <c:v>155.20869558485981</c:v>
                </c:pt>
                <c:pt idx="127">
                  <c:v>154.81097812069055</c:v>
                </c:pt>
                <c:pt idx="128">
                  <c:v>154.41544774557471</c:v>
                </c:pt>
                <c:pt idx="129">
                  <c:v>154.02205914946336</c:v>
                </c:pt>
                <c:pt idx="130">
                  <c:v>153.63076888860942</c:v>
                </c:pt>
                <c:pt idx="131">
                  <c:v>153.24153532433695</c:v>
                </c:pt>
                <c:pt idx="132">
                  <c:v>152.85431856356351</c:v>
                </c:pt>
                <c:pt idx="133">
                  <c:v>152.46908040097259</c:v>
                </c:pt>
                <c:pt idx="134">
                  <c:v>152.08578426273925</c:v>
                </c:pt>
                <c:pt idx="135">
                  <c:v>151.7043951517191</c:v>
                </c:pt>
                <c:pt idx="136">
                  <c:v>151.32487959401544</c:v>
                </c:pt>
                <c:pt idx="137">
                  <c:v>150.94720558684591</c:v>
                </c:pt>
                <c:pt idx="138">
                  <c:v>150.5713425476348</c:v>
                </c:pt>
                <c:pt idx="139">
                  <c:v>150.19726126426227</c:v>
                </c:pt>
                <c:pt idx="140">
                  <c:v>149.82493384640654</c:v>
                </c:pt>
                <c:pt idx="141">
                  <c:v>149.45433367791969</c:v>
                </c:pt>
                <c:pt idx="142">
                  <c:v>149.08543537018221</c:v>
                </c:pt>
                <c:pt idx="143">
                  <c:v>148.71821471638535</c:v>
                </c:pt>
                <c:pt idx="144">
                  <c:v>148.35264864669463</c:v>
                </c:pt>
                <c:pt idx="145">
                  <c:v>147.98890393430923</c:v>
                </c:pt>
                <c:pt idx="146">
                  <c:v>147.62758022668211</c:v>
                </c:pt>
                <c:pt idx="147">
                  <c:v>147.26908029205472</c:v>
                </c:pt>
                <c:pt idx="148">
                  <c:v>146.91336552367056</c:v>
                </c:pt>
                <c:pt idx="149">
                  <c:v>146.56039657957263</c:v>
                </c:pt>
                <c:pt idx="150">
                  <c:v>146.21013446168152</c:v>
                </c:pt>
                <c:pt idx="151">
                  <c:v>145.86254051433176</c:v>
                </c:pt>
                <c:pt idx="152">
                  <c:v>145.51757642153589</c:v>
                </c:pt>
                <c:pt idx="153">
                  <c:v>145.17520420430097</c:v>
                </c:pt>
                <c:pt idx="154">
                  <c:v>144.83538621799909</c:v>
                </c:pt>
                <c:pt idx="155">
                  <c:v>144.49808514979284</c:v>
                </c:pt>
                <c:pt idx="156">
                  <c:v>144.16326401611585</c:v>
                </c:pt>
                <c:pt idx="157">
                  <c:v>143.83088616020868</c:v>
                </c:pt>
                <c:pt idx="158">
                  <c:v>143.50091524971089</c:v>
                </c:pt>
                <c:pt idx="159">
                  <c:v>143.17331527430881</c:v>
                </c:pt>
                <c:pt idx="160">
                  <c:v>142.84805054343934</c:v>
                </c:pt>
                <c:pt idx="161">
                  <c:v>142.5250856840494</c:v>
                </c:pt>
                <c:pt idx="162">
                  <c:v>142.20438563841054</c:v>
                </c:pt>
                <c:pt idx="163">
                  <c:v>141.88591566198849</c:v>
                </c:pt>
                <c:pt idx="164">
                  <c:v>141.56964132136665</c:v>
                </c:pt>
                <c:pt idx="165">
                  <c:v>141.25552849222302</c:v>
                </c:pt>
                <c:pt idx="166">
                  <c:v>140.94354335735943</c:v>
                </c:pt>
                <c:pt idx="167">
                  <c:v>140.633652404782</c:v>
                </c:pt>
                <c:pt idx="168">
                  <c:v>140.32582242583186</c:v>
                </c:pt>
                <c:pt idx="169">
                  <c:v>140.02002051336453</c:v>
                </c:pt>
                <c:pt idx="170">
                  <c:v>139.71621405997678</c:v>
                </c:pt>
                <c:pt idx="171">
                  <c:v>139.41437075627937</c:v>
                </c:pt>
                <c:pt idx="172">
                  <c:v>139.11445858921402</c:v>
                </c:pt>
                <c:pt idx="173">
                  <c:v>138.81644584041302</c:v>
                </c:pt>
                <c:pt idx="174">
                  <c:v>138.52030108459951</c:v>
                </c:pt>
                <c:pt idx="175">
                  <c:v>138.22599318802679</c:v>
                </c:pt>
                <c:pt idx="176">
                  <c:v>137.93349130695455</c:v>
                </c:pt>
                <c:pt idx="177">
                  <c:v>137.64276488616005</c:v>
                </c:pt>
                <c:pt idx="178">
                  <c:v>137.35378365748238</c:v>
                </c:pt>
                <c:pt idx="179">
                  <c:v>137.06651763839741</c:v>
                </c:pt>
                <c:pt idx="180">
                  <c:v>136.7809371306216</c:v>
                </c:pt>
                <c:pt idx="181">
                  <c:v>136.49701271874227</c:v>
                </c:pt>
                <c:pt idx="182">
                  <c:v>136.21471526887225</c:v>
                </c:pt>
                <c:pt idx="183">
                  <c:v>135.93401592732684</c:v>
                </c:pt>
                <c:pt idx="184">
                  <c:v>135.65488611932051</c:v>
                </c:pt>
                <c:pt idx="185">
                  <c:v>135.37729754768171</c:v>
                </c:pt>
                <c:pt idx="186">
                  <c:v>135.10122219158299</c:v>
                </c:pt>
                <c:pt idx="187">
                  <c:v>134.82663230528482</c:v>
                </c:pt>
                <c:pt idx="188">
                  <c:v>134.55350041689056</c:v>
                </c:pt>
                <c:pt idx="189">
                  <c:v>134.2817993271108</c:v>
                </c:pt>
                <c:pt idx="190">
                  <c:v>134.01150210803488</c:v>
                </c:pt>
                <c:pt idx="191">
                  <c:v>133.74258210190749</c:v>
                </c:pt>
                <c:pt idx="192">
                  <c:v>133.47501291990883</c:v>
                </c:pt>
                <c:pt idx="193">
                  <c:v>133.20876844093598</c:v>
                </c:pt>
                <c:pt idx="194">
                  <c:v>132.94382281038406</c:v>
                </c:pt>
                <c:pt idx="195">
                  <c:v>132.68015043892541</c:v>
                </c:pt>
                <c:pt idx="196">
                  <c:v>132.4177260012851</c:v>
                </c:pt>
                <c:pt idx="197">
                  <c:v>132.15652443501148</c:v>
                </c:pt>
                <c:pt idx="198">
                  <c:v>131.89652093924005</c:v>
                </c:pt>
                <c:pt idx="199">
                  <c:v>131.63769097344979</c:v>
                </c:pt>
                <c:pt idx="200">
                  <c:v>131.38001025621051</c:v>
                </c:pt>
                <c:pt idx="201">
                  <c:v>131.12345476392025</c:v>
                </c:pt>
                <c:pt idx="202">
                  <c:v>130.86800072953181</c:v>
                </c:pt>
                <c:pt idx="203">
                  <c:v>130.61362464126773</c:v>
                </c:pt>
                <c:pt idx="204">
                  <c:v>130.36030324132278</c:v>
                </c:pt>
                <c:pt idx="205">
                  <c:v>130.10801352455383</c:v>
                </c:pt>
                <c:pt idx="206">
                  <c:v>129.85673273715642</c:v>
                </c:pt>
                <c:pt idx="207">
                  <c:v>129.60643837532783</c:v>
                </c:pt>
                <c:pt idx="208">
                  <c:v>129.35710818391661</c:v>
                </c:pt>
                <c:pt idx="209">
                  <c:v>129.10872015505851</c:v>
                </c:pt>
                <c:pt idx="210">
                  <c:v>128.86125252679889</c:v>
                </c:pt>
                <c:pt idx="211">
                  <c:v>128.61468378170215</c:v>
                </c:pt>
                <c:pt idx="212">
                  <c:v>128.36899264544817</c:v>
                </c:pt>
                <c:pt idx="213">
                  <c:v>128.12415808541664</c:v>
                </c:pt>
                <c:pt idx="214">
                  <c:v>127.88015930925978</c:v>
                </c:pt>
                <c:pt idx="215">
                  <c:v>127.63697576346415</c:v>
                </c:pt>
                <c:pt idx="216">
                  <c:v>127.39458713190251</c:v>
                </c:pt>
                <c:pt idx="217">
                  <c:v>127.15297333437667</c:v>
                </c:pt>
                <c:pt idx="218">
                  <c:v>126.91211452515235</c:v>
                </c:pt>
                <c:pt idx="219">
                  <c:v>126.67199109148733</c:v>
                </c:pt>
                <c:pt idx="220">
                  <c:v>126.43258365215397</c:v>
                </c:pt>
                <c:pt idx="221">
                  <c:v>126.19387305595744</c:v>
                </c:pt>
                <c:pt idx="222">
                  <c:v>125.95584038025119</c:v>
                </c:pt>
                <c:pt idx="223">
                  <c:v>125.71846692945091</c:v>
                </c:pt>
                <c:pt idx="224">
                  <c:v>125.48173423354851</c:v>
                </c:pt>
                <c:pt idx="225">
                  <c:v>125.24562404662768</c:v>
                </c:pt>
                <c:pt idx="226">
                  <c:v>125.01011834538264</c:v>
                </c:pt>
                <c:pt idx="227">
                  <c:v>124.77519932764137</c:v>
                </c:pt>
                <c:pt idx="228">
                  <c:v>124.54084941089536</c:v>
                </c:pt>
                <c:pt idx="229">
                  <c:v>124.30705123083696</c:v>
                </c:pt>
                <c:pt idx="230">
                  <c:v>124.07378763990631</c:v>
                </c:pt>
                <c:pt idx="231">
                  <c:v>123.84104170584922</c:v>
                </c:pt>
                <c:pt idx="232">
                  <c:v>123.60879671028745</c:v>
                </c:pt>
                <c:pt idx="233">
                  <c:v>123.37703614730317</c:v>
                </c:pt>
                <c:pt idx="234">
                  <c:v>123.14574372203876</c:v>
                </c:pt>
                <c:pt idx="235">
                  <c:v>122.91490334931351</c:v>
                </c:pt>
                <c:pt idx="236">
                  <c:v>122.68449915225855</c:v>
                </c:pt>
                <c:pt idx="237">
                  <c:v>122.45451546097129</c:v>
                </c:pt>
                <c:pt idx="238">
                  <c:v>122.22493681119047</c:v>
                </c:pt>
                <c:pt idx="239">
                  <c:v>121.99574794299318</c:v>
                </c:pt>
                <c:pt idx="240">
                  <c:v>121.76693379951462</c:v>
                </c:pt>
                <c:pt idx="241">
                  <c:v>121.53847952569174</c:v>
                </c:pt>
                <c:pt idx="242">
                  <c:v>121.31037046703162</c:v>
                </c:pt>
                <c:pt idx="243">
                  <c:v>121.08259216840514</c:v>
                </c:pt>
                <c:pt idx="244">
                  <c:v>120.85513037286695</c:v>
                </c:pt>
                <c:pt idx="245">
                  <c:v>120.62797102050187</c:v>
                </c:pt>
                <c:pt idx="246">
                  <c:v>120.40110024729861</c:v>
                </c:pt>
                <c:pt idx="247">
                  <c:v>120.17450438405075</c:v>
                </c:pt>
                <c:pt idx="248">
                  <c:v>119.94816995528544</c:v>
                </c:pt>
                <c:pt idx="249">
                  <c:v>119.72208367821993</c:v>
                </c:pt>
                <c:pt idx="250">
                  <c:v>119.49623246174583</c:v>
                </c:pt>
                <c:pt idx="251">
                  <c:v>119.27060340544107</c:v>
                </c:pt>
                <c:pt idx="252">
                  <c:v>119.0451837986093</c:v>
                </c:pt>
                <c:pt idx="253">
                  <c:v>118.81996111934656</c:v>
                </c:pt>
                <c:pt idx="254">
                  <c:v>118.59492303363459</c:v>
                </c:pt>
                <c:pt idx="255">
                  <c:v>118.3700573944604</c:v>
                </c:pt>
                <c:pt idx="256">
                  <c:v>118.14535224096153</c:v>
                </c:pt>
                <c:pt idx="257">
                  <c:v>117.92079579759613</c:v>
                </c:pt>
                <c:pt idx="258">
                  <c:v>117.69637647333722</c:v>
                </c:pt>
                <c:pt idx="259">
                  <c:v>117.4720828608902</c:v>
                </c:pt>
                <c:pt idx="260">
                  <c:v>117.24790373593258</c:v>
                </c:pt>
                <c:pt idx="261">
                  <c:v>117.02382805637509</c:v>
                </c:pt>
                <c:pt idx="262">
                  <c:v>116.79984496164285</c:v>
                </c:pt>
                <c:pt idx="263">
                  <c:v>116.57594377197557</c:v>
                </c:pt>
                <c:pt idx="264">
                  <c:v>116.35211398774558</c:v>
                </c:pt>
                <c:pt idx="265">
                  <c:v>116.12834528879232</c:v>
                </c:pt>
                <c:pt idx="266">
                  <c:v>115.90462753377203</c:v>
                </c:pt>
                <c:pt idx="267">
                  <c:v>115.68095075952135</c:v>
                </c:pt>
                <c:pt idx="268">
                  <c:v>115.45730518043332</c:v>
                </c:pt>
                <c:pt idx="269">
                  <c:v>115.23368118784444</c:v>
                </c:pt>
                <c:pt idx="270">
                  <c:v>115.01006934943135</c:v>
                </c:pt>
                <c:pt idx="271">
                  <c:v>114.7864604086157</c:v>
                </c:pt>
                <c:pt idx="272">
                  <c:v>114.56284528397568</c:v>
                </c:pt>
                <c:pt idx="273">
                  <c:v>114.33921506866274</c:v>
                </c:pt>
                <c:pt idx="274">
                  <c:v>114.11556102982226</c:v>
                </c:pt>
                <c:pt idx="275">
                  <c:v>113.89187460801632</c:v>
                </c:pt>
                <c:pt idx="276">
                  <c:v>113.66814741664751</c:v>
                </c:pt>
                <c:pt idx="277">
                  <c:v>113.44437124138209</c:v>
                </c:pt>
                <c:pt idx="278">
                  <c:v>113.22053803957118</c:v>
                </c:pt>
                <c:pt idx="279">
                  <c:v>112.99663993966874</c:v>
                </c:pt>
                <c:pt idx="280">
                  <c:v>112.7726692406447</c:v>
                </c:pt>
                <c:pt idx="281">
                  <c:v>112.54861841139216</c:v>
                </c:pt>
                <c:pt idx="282">
                  <c:v>112.32448009012725</c:v>
                </c:pt>
                <c:pt idx="283">
                  <c:v>112.10024708378059</c:v>
                </c:pt>
                <c:pt idx="284">
                  <c:v>111.8759123673788</c:v>
                </c:pt>
                <c:pt idx="285">
                  <c:v>111.65146908341538</c:v>
                </c:pt>
                <c:pt idx="286">
                  <c:v>111.42691054120944</c:v>
                </c:pt>
                <c:pt idx="287">
                  <c:v>111.20223021625146</c:v>
                </c:pt>
                <c:pt idx="288">
                  <c:v>110.97742174953508</c:v>
                </c:pt>
                <c:pt idx="289">
                  <c:v>110.75247894687385</c:v>
                </c:pt>
                <c:pt idx="290">
                  <c:v>110.52739577820219</c:v>
                </c:pt>
                <c:pt idx="291">
                  <c:v>110.30216637685965</c:v>
                </c:pt>
                <c:pt idx="292">
                  <c:v>110.07678503885769</c:v>
                </c:pt>
                <c:pt idx="293">
                  <c:v>109.85124622212844</c:v>
                </c:pt>
                <c:pt idx="294">
                  <c:v>109.62554454575447</c:v>
                </c:pt>
                <c:pt idx="295">
                  <c:v>109.39967478917926</c:v>
                </c:pt>
                <c:pt idx="296">
                  <c:v>109.17363189139779</c:v>
                </c:pt>
                <c:pt idx="297">
                  <c:v>108.94741095012658</c:v>
                </c:pt>
                <c:pt idx="298">
                  <c:v>108.72100722095301</c:v>
                </c:pt>
                <c:pt idx="299">
                  <c:v>108.49441611646343</c:v>
                </c:pt>
                <c:pt idx="300">
                  <c:v>108.26763320534977</c:v>
                </c:pt>
                <c:pt idx="301">
                  <c:v>108.04065421149447</c:v>
                </c:pt>
                <c:pt idx="302">
                  <c:v>107.81347501303343</c:v>
                </c:pt>
                <c:pt idx="303">
                  <c:v>107.58609164139696</c:v>
                </c:pt>
                <c:pt idx="304">
                  <c:v>107.35850028032856</c:v>
                </c:pt>
                <c:pt idx="305">
                  <c:v>107.13069726488153</c:v>
                </c:pt>
                <c:pt idx="306">
                  <c:v>106.9026790803935</c:v>
                </c:pt>
                <c:pt idx="307">
                  <c:v>106.67444236143875</c:v>
                </c:pt>
                <c:pt idx="308">
                  <c:v>106.44598389075871</c:v>
                </c:pt>
                <c:pt idx="309">
                  <c:v>106.21730059817052</c:v>
                </c:pt>
                <c:pt idx="310">
                  <c:v>105.98838955945403</c:v>
                </c:pt>
                <c:pt idx="311">
                  <c:v>105.75924799521746</c:v>
                </c:pt>
                <c:pt idx="312">
                  <c:v>105.52987326974188</c:v>
                </c:pt>
                <c:pt idx="313">
                  <c:v>105.300262889805</c:v>
                </c:pt>
                <c:pt idx="314">
                  <c:v>105.07041450348446</c:v>
                </c:pt>
                <c:pt idx="315">
                  <c:v>104.84032589894115</c:v>
                </c:pt>
                <c:pt idx="316">
                  <c:v>104.60999500318283</c:v>
                </c:pt>
                <c:pt idx="317">
                  <c:v>104.3794198808087</c:v>
                </c:pt>
                <c:pt idx="318">
                  <c:v>104.14859873273504</c:v>
                </c:pt>
                <c:pt idx="319">
                  <c:v>103.91752989490288</c:v>
                </c:pt>
                <c:pt idx="320">
                  <c:v>103.68621183696789</c:v>
                </c:pt>
                <c:pt idx="321">
                  <c:v>103.45464316097299</c:v>
                </c:pt>
                <c:pt idx="322">
                  <c:v>103.22282260000468</c:v>
                </c:pt>
                <c:pt idx="323">
                  <c:v>102.99074901683304</c:v>
                </c:pt>
                <c:pt idx="324">
                  <c:v>102.7584214025366</c:v>
                </c:pt>
                <c:pt idx="325">
                  <c:v>102.52583887511227</c:v>
                </c:pt>
                <c:pt idx="326">
                  <c:v>102.2930006780711</c:v>
                </c:pt>
                <c:pt idx="327">
                  <c:v>102.05990617902059</c:v>
                </c:pt>
                <c:pt idx="328">
                  <c:v>101.82655486823408</c:v>
                </c:pt>
                <c:pt idx="329">
                  <c:v>101.59294635720789</c:v>
                </c:pt>
                <c:pt idx="330">
                  <c:v>101.35908037720688</c:v>
                </c:pt>
                <c:pt idx="331">
                  <c:v>101.12495677779917</c:v>
                </c:pt>
                <c:pt idx="332">
                  <c:v>100.89057552538056</c:v>
                </c:pt>
                <c:pt idx="333">
                  <c:v>100.65593670168937</c:v>
                </c:pt>
                <c:pt idx="334">
                  <c:v>100.42104050231249</c:v>
                </c:pt>
                <c:pt idx="335">
                  <c:v>100.18588723518307</c:v>
                </c:pt>
                <c:pt idx="336">
                  <c:v>99.950477319070771</c:v>
                </c:pt>
                <c:pt idx="337">
                  <c:v>99.714811282065085</c:v>
                </c:pt>
                <c:pt idx="338">
                  <c:v>99.478889760052425</c:v>
                </c:pt>
                <c:pt idx="339">
                  <c:v>99.242713495187715</c:v>
                </c:pt>
                <c:pt idx="340">
                  <c:v>99.006283334361058</c:v>
                </c:pt>
                <c:pt idx="341">
                  <c:v>98.769600227660149</c:v>
                </c:pt>
                <c:pt idx="342">
                  <c:v>98.532665226829096</c:v>
                </c:pt>
                <c:pt idx="343">
                  <c:v>98.295479483724279</c:v>
                </c:pt>
                <c:pt idx="344">
                  <c:v>98.058044248767899</c:v>
                </c:pt>
                <c:pt idx="345">
                  <c:v>97.82036086939975</c:v>
                </c:pt>
                <c:pt idx="346">
                  <c:v>97.58243078852793</c:v>
                </c:pt>
                <c:pt idx="347">
                  <c:v>97.344255542979042</c:v>
                </c:pt>
                <c:pt idx="348">
                  <c:v>97.105836761948481</c:v>
                </c:pt>
                <c:pt idx="349">
                  <c:v>96.867176165451355</c:v>
                </c:pt>
                <c:pt idx="350">
                  <c:v>96.628275562774647</c:v>
                </c:pt>
                <c:pt idx="351">
                  <c:v>96.38913685093118</c:v>
                </c:pt>
                <c:pt idx="352">
                  <c:v>96.149762013115918</c:v>
                </c:pt>
                <c:pt idx="353">
                  <c:v>95.910153117165052</c:v>
                </c:pt>
                <c:pt idx="354">
                  <c:v>95.670312314018545</c:v>
                </c:pt>
                <c:pt idx="355">
                  <c:v>95.430241836186497</c:v>
                </c:pt>
                <c:pt idx="356">
                  <c:v>95.189943996219895</c:v>
                </c:pt>
                <c:pt idx="357">
                  <c:v>94.949421185186267</c:v>
                </c:pt>
                <c:pt idx="358">
                  <c:v>94.708675871150561</c:v>
                </c:pt>
                <c:pt idx="359">
                  <c:v>94.467710597661835</c:v>
                </c:pt>
                <c:pt idx="360">
                  <c:v>94.226527982246154</c:v>
                </c:pt>
                <c:pt idx="361">
                  <c:v>93.98513071490612</c:v>
                </c:pt>
                <c:pt idx="362">
                  <c:v>93.7435215566274</c:v>
                </c:pt>
                <c:pt idx="363">
                  <c:v>93.501703337892707</c:v>
                </c:pt>
                <c:pt idx="364">
                  <c:v>93.259678957203619</c:v>
                </c:pt>
                <c:pt idx="365">
                  <c:v>93.017451379610549</c:v>
                </c:pt>
                <c:pt idx="366">
                  <c:v>92.775023635251287</c:v>
                </c:pt>
                <c:pt idx="367">
                  <c:v>92.532398817898397</c:v>
                </c:pt>
                <c:pt idx="368">
                  <c:v>92.289580083515816</c:v>
                </c:pt>
                <c:pt idx="369">
                  <c:v>92.046570648824996</c:v>
                </c:pt>
                <c:pt idx="370">
                  <c:v>91.803373789880922</c:v>
                </c:pt>
                <c:pt idx="371">
                  <c:v>91.559992840658126</c:v>
                </c:pt>
                <c:pt idx="372">
                  <c:v>91.316431191647212</c:v>
                </c:pt>
                <c:pt idx="373">
                  <c:v>91.072692288461965</c:v>
                </c:pt>
                <c:pt idx="374">
                  <c:v>90.82877963045739</c:v>
                </c:pt>
                <c:pt idx="375">
                  <c:v>90.584696769358885</c:v>
                </c:pt>
                <c:pt idx="376">
                  <c:v>90.340447307902807</c:v>
                </c:pt>
                <c:pt idx="377">
                  <c:v>90.096060768823605</c:v>
                </c:pt>
                <c:pt idx="378">
                  <c:v>89.851724263038165</c:v>
                </c:pt>
                <c:pt idx="379">
                  <c:v>89.607597234205414</c:v>
                </c:pt>
                <c:pt idx="380">
                  <c:v>89.363679483793405</c:v>
                </c:pt>
                <c:pt idx="381">
                  <c:v>89.119970525232702</c:v>
                </c:pt>
                <c:pt idx="382">
                  <c:v>88.87646986100593</c:v>
                </c:pt>
                <c:pt idx="383">
                  <c:v>88.63317698503424</c:v>
                </c:pt>
                <c:pt idx="384">
                  <c:v>88.390091383524521</c:v>
                </c:pt>
                <c:pt idx="385">
                  <c:v>88.147212535823968</c:v>
                </c:pt>
                <c:pt idx="386">
                  <c:v>87.904539915284573</c:v>
                </c:pt>
                <c:pt idx="387">
                  <c:v>87.662072990137176</c:v>
                </c:pt>
                <c:pt idx="388">
                  <c:v>87.419811224373817</c:v>
                </c:pt>
                <c:pt idx="389">
                  <c:v>87.177754078637179</c:v>
                </c:pt>
                <c:pt idx="390">
                  <c:v>86.935901011116087</c:v>
                </c:pt>
                <c:pt idx="391">
                  <c:v>86.694251478445906</c:v>
                </c:pt>
                <c:pt idx="392">
                  <c:v>86.452804936612694</c:v>
                </c:pt>
                <c:pt idx="393">
                  <c:v>86.211560841860162</c:v>
                </c:pt>
                <c:pt idx="394">
                  <c:v>85.970518651598354</c:v>
                </c:pt>
                <c:pt idx="395">
                  <c:v>85.729677825313019</c:v>
                </c:pt>
                <c:pt idx="396">
                  <c:v>85.48903782547481</c:v>
                </c:pt>
                <c:pt idx="397">
                  <c:v>85.248598118447262</c:v>
                </c:pt>
                <c:pt idx="398">
                  <c:v>85.008358175392686</c:v>
                </c:pt>
                <c:pt idx="399">
                  <c:v>84.768317473175074</c:v>
                </c:pt>
                <c:pt idx="400">
                  <c:v>84.528475495259144</c:v>
                </c:pt>
                <c:pt idx="401">
                  <c:v>84.288831732604734</c:v>
                </c:pt>
                <c:pt idx="402">
                  <c:v>84.049385684555659</c:v>
                </c:pt>
                <c:pt idx="403">
                  <c:v>83.810136859722306</c:v>
                </c:pt>
                <c:pt idx="404">
                  <c:v>83.571084776857177</c:v>
                </c:pt>
                <c:pt idx="405">
                  <c:v>83.332228965722607</c:v>
                </c:pt>
                <c:pt idx="406">
                  <c:v>83.093568967950048</c:v>
                </c:pt>
                <c:pt idx="407">
                  <c:v>82.855104337890168</c:v>
                </c:pt>
                <c:pt idx="408">
                  <c:v>82.616834643453004</c:v>
                </c:pt>
                <c:pt idx="409">
                  <c:v>82.378759466937723</c:v>
                </c:pt>
                <c:pt idx="410">
                  <c:v>82.140878405851211</c:v>
                </c:pt>
                <c:pt idx="411">
                  <c:v>81.90319107371495</c:v>
                </c:pt>
                <c:pt idx="412">
                  <c:v>81.665697100859674</c:v>
                </c:pt>
                <c:pt idx="413">
                  <c:v>81.42839613520708</c:v>
                </c:pt>
                <c:pt idx="414">
                  <c:v>81.191287843038239</c:v>
                </c:pt>
                <c:pt idx="415">
                  <c:v>80.954371909748119</c:v>
                </c:pt>
                <c:pt idx="416">
                  <c:v>80.717648040585729</c:v>
                </c:pt>
                <c:pt idx="417">
                  <c:v>80.481115961379416</c:v>
                </c:pt>
                <c:pt idx="418">
                  <c:v>80.244775419246906</c:v>
                </c:pt>
                <c:pt idx="419">
                  <c:v>80.008626183289593</c:v>
                </c:pt>
                <c:pt idx="420">
                  <c:v>79.772668045270777</c:v>
                </c:pt>
                <c:pt idx="421">
                  <c:v>79.536900820277296</c:v>
                </c:pt>
                <c:pt idx="422">
                  <c:v>79.301324347364371</c:v>
                </c:pt>
                <c:pt idx="423">
                  <c:v>79.065938490183228</c:v>
                </c:pt>
                <c:pt idx="424">
                  <c:v>78.830743137591099</c:v>
                </c:pt>
                <c:pt idx="425">
                  <c:v>78.595738204243403</c:v>
                </c:pt>
                <c:pt idx="426">
                  <c:v>78.360923631167779</c:v>
                </c:pt>
                <c:pt idx="427">
                  <c:v>78.126299386319673</c:v>
                </c:pt>
                <c:pt idx="428">
                  <c:v>77.891865465119238</c:v>
                </c:pt>
                <c:pt idx="429">
                  <c:v>77.657621890969281</c:v>
                </c:pt>
                <c:pt idx="430">
                  <c:v>77.423568715754129</c:v>
                </c:pt>
                <c:pt idx="431">
                  <c:v>77.189706020319107</c:v>
                </c:pt>
                <c:pt idx="432">
                  <c:v>76.956033914930387</c:v>
                </c:pt>
                <c:pt idx="433">
                  <c:v>76.722552539715295</c:v>
                </c:pt>
                <c:pt idx="434">
                  <c:v>76.489262065082599</c:v>
                </c:pt>
                <c:pt idx="435">
                  <c:v>76.256162692122885</c:v>
                </c:pt>
                <c:pt idx="436">
                  <c:v>76.023254652988754</c:v>
                </c:pt>
                <c:pt idx="437">
                  <c:v>75.790538211254841</c:v>
                </c:pt>
                <c:pt idx="438">
                  <c:v>75.558013662257423</c:v>
                </c:pt>
                <c:pt idx="439">
                  <c:v>75.325681333413741</c:v>
                </c:pt>
                <c:pt idx="440">
                  <c:v>75.09354158452075</c:v>
                </c:pt>
                <c:pt idx="441">
                  <c:v>74.861594808033459</c:v>
                </c:pt>
                <c:pt idx="442">
                  <c:v>74.629841429322695</c:v>
                </c:pt>
                <c:pt idx="443">
                  <c:v>74.398281906912317</c:v>
                </c:pt>
                <c:pt idx="444">
                  <c:v>74.166916732695896</c:v>
                </c:pt>
                <c:pt idx="445">
                  <c:v>73.935746432132788</c:v>
                </c:pt>
                <c:pt idx="446">
                  <c:v>73.704771564423851</c:v>
                </c:pt>
                <c:pt idx="447">
                  <c:v>73.473992722666537</c:v>
                </c:pt>
                <c:pt idx="448">
                  <c:v>73.243410533989632</c:v>
                </c:pt>
                <c:pt idx="449">
                  <c:v>73.013025659667662</c:v>
                </c:pt>
                <c:pt idx="450">
                  <c:v>72.782838795214985</c:v>
                </c:pt>
                <c:pt idx="451">
                  <c:v>72.552850670459762</c:v>
                </c:pt>
                <c:pt idx="452">
                  <c:v>72.32306204959778</c:v>
                </c:pt>
                <c:pt idx="453">
                  <c:v>72.09347373122641</c:v>
                </c:pt>
                <c:pt idx="454">
                  <c:v>71.864086548358671</c:v>
                </c:pt>
                <c:pt idx="455">
                  <c:v>71.634901368417616</c:v>
                </c:pt>
                <c:pt idx="456">
                  <c:v>71.405919093211253</c:v>
                </c:pt>
                <c:pt idx="457">
                  <c:v>71.177140658888021</c:v>
                </c:pt>
                <c:pt idx="458">
                  <c:v>70.948567035873083</c:v>
                </c:pt>
                <c:pt idx="459">
                  <c:v>70.720199228785702</c:v>
                </c:pt>
                <c:pt idx="460">
                  <c:v>70.492038276337695</c:v>
                </c:pt>
                <c:pt idx="461">
                  <c:v>70.264085251213316</c:v>
                </c:pt>
                <c:pt idx="462">
                  <c:v>70.036341259930836</c:v>
                </c:pt>
                <c:pt idx="463">
                  <c:v>69.808807442685833</c:v>
                </c:pt>
                <c:pt idx="464">
                  <c:v>69.581484973176657</c:v>
                </c:pt>
                <c:pt idx="465">
                  <c:v>69.354375058412188</c:v>
                </c:pt>
                <c:pt idx="466">
                  <c:v>69.127478938502151</c:v>
                </c:pt>
                <c:pt idx="467">
                  <c:v>68.900797886430325</c:v>
                </c:pt>
                <c:pt idx="468">
                  <c:v>68.674333207810776</c:v>
                </c:pt>
                <c:pt idx="469">
                  <c:v>68.448086240627589</c:v>
                </c:pt>
                <c:pt idx="470">
                  <c:v>68.222058354958179</c:v>
                </c:pt>
                <c:pt idx="471">
                  <c:v>67.996250952680654</c:v>
                </c:pt>
                <c:pt idx="472">
                  <c:v>67.770665467165415</c:v>
                </c:pt>
                <c:pt idx="473">
                  <c:v>67.545303362951358</c:v>
                </c:pt>
                <c:pt idx="474">
                  <c:v>67.320166135406936</c:v>
                </c:pt>
                <c:pt idx="475">
                  <c:v>67.095255310376515</c:v>
                </c:pt>
                <c:pt idx="476">
                  <c:v>66.870572443812222</c:v>
                </c:pt>
                <c:pt idx="477">
                  <c:v>66.646119121391706</c:v>
                </c:pt>
                <c:pt idx="478">
                  <c:v>66.421896958122119</c:v>
                </c:pt>
                <c:pt idx="479">
                  <c:v>66.19790759793068</c:v>
                </c:pt>
                <c:pt idx="480">
                  <c:v>65.974152713242134</c:v>
                </c:pt>
                <c:pt idx="481">
                  <c:v>65.750634004543556</c:v>
                </c:pt>
                <c:pt idx="482">
                  <c:v>65.527353199936684</c:v>
                </c:pt>
                <c:pt idx="483">
                  <c:v>65.304312054678292</c:v>
                </c:pt>
                <c:pt idx="484">
                  <c:v>65.081512350709005</c:v>
                </c:pt>
                <c:pt idx="485">
                  <c:v>64.858955896170755</c:v>
                </c:pt>
                <c:pt idx="486">
                  <c:v>64.636644524913322</c:v>
                </c:pt>
                <c:pt idx="487">
                  <c:v>64.414580095990488</c:v>
                </c:pt>
                <c:pt idx="488">
                  <c:v>64.192764493145916</c:v>
                </c:pt>
                <c:pt idx="489">
                  <c:v>63.971199624289355</c:v>
                </c:pt>
                <c:pt idx="490">
                  <c:v>63.749887420963447</c:v>
                </c:pt>
                <c:pt idx="491">
                  <c:v>63.52882983780151</c:v>
                </c:pt>
                <c:pt idx="492">
                  <c:v>63.308028851976758</c:v>
                </c:pt>
                <c:pt idx="493">
                  <c:v>63.08748646264327</c:v>
                </c:pt>
                <c:pt idx="494">
                  <c:v>62.867204690369171</c:v>
                </c:pt>
                <c:pt idx="495">
                  <c:v>62.647185576562329</c:v>
                </c:pt>
                <c:pt idx="496">
                  <c:v>62.427431182888988</c:v>
                </c:pt>
                <c:pt idx="497">
                  <c:v>62.207943590685765</c:v>
                </c:pt>
                <c:pt idx="498">
                  <c:v>61.988724900365312</c:v>
                </c:pt>
                <c:pt idx="499">
                  <c:v>61.769777230816139</c:v>
                </c:pt>
                <c:pt idx="500">
                  <c:v>61.551102718796912</c:v>
                </c:pt>
                <c:pt idx="501">
                  <c:v>61.332703518325616</c:v>
                </c:pt>
                <c:pt idx="502">
                  <c:v>61.11458180006391</c:v>
                </c:pt>
                <c:pt idx="503">
                  <c:v>60.896739750697243</c:v>
                </c:pt>
                <c:pt idx="504">
                  <c:v>60.679179572310908</c:v>
                </c:pt>
                <c:pt idx="505">
                  <c:v>60.461903481762491</c:v>
                </c:pt>
                <c:pt idx="506">
                  <c:v>60.244913710051073</c:v>
                </c:pt>
                <c:pt idx="507">
                  <c:v>60.028212501683619</c:v>
                </c:pt>
                <c:pt idx="508">
                  <c:v>59.811802114038869</c:v>
                </c:pt>
                <c:pt idx="509">
                  <c:v>59.595684816729026</c:v>
                </c:pt>
                <c:pt idx="510">
                  <c:v>59.379862890959757</c:v>
                </c:pt>
                <c:pt idx="511">
                  <c:v>59.164338628888757</c:v>
                </c:pt>
                <c:pt idx="512">
                  <c:v>58.949114332983228</c:v>
                </c:pt>
                <c:pt idx="513">
                  <c:v>58.734192315376703</c:v>
                </c:pt>
                <c:pt idx="514">
                  <c:v>58.519574897225496</c:v>
                </c:pt>
                <c:pt idx="515">
                  <c:v>58.305264408065099</c:v>
                </c:pt>
                <c:pt idx="516">
                  <c:v>58.091263185166937</c:v>
                </c:pt>
                <c:pt idx="517">
                  <c:v>57.877573572895777</c:v>
                </c:pt>
                <c:pt idx="518">
                  <c:v>57.664197922068098</c:v>
                </c:pt>
                <c:pt idx="519">
                  <c:v>57.451138589311711</c:v>
                </c:pt>
                <c:pt idx="520">
                  <c:v>57.238397936427077</c:v>
                </c:pt>
                <c:pt idx="521">
                  <c:v>57.025978329750558</c:v>
                </c:pt>
                <c:pt idx="522">
                  <c:v>56.813882139519791</c:v>
                </c:pt>
                <c:pt idx="523">
                  <c:v>56.6021117392417</c:v>
                </c:pt>
                <c:pt idx="524">
                  <c:v>56.390669505063258</c:v>
                </c:pt>
                <c:pt idx="525">
                  <c:v>56.179557815145429</c:v>
                </c:pt>
                <c:pt idx="526">
                  <c:v>55.968779049040457</c:v>
                </c:pt>
                <c:pt idx="527">
                  <c:v>55.758335587072807</c:v>
                </c:pt>
                <c:pt idx="528">
                  <c:v>55.548229809724106</c:v>
                </c:pt>
                <c:pt idx="529">
                  <c:v>55.338464097022232</c:v>
                </c:pt>
                <c:pt idx="530">
                  <c:v>55.129040827934865</c:v>
                </c:pt>
                <c:pt idx="531">
                  <c:v>54.919962379767703</c:v>
                </c:pt>
                <c:pt idx="532">
                  <c:v>54.71123112756775</c:v>
                </c:pt>
                <c:pt idx="533">
                  <c:v>54.502849443531645</c:v>
                </c:pt>
                <c:pt idx="534">
                  <c:v>54.294819696419445</c:v>
                </c:pt>
                <c:pt idx="535">
                  <c:v>54.087144250974106</c:v>
                </c:pt>
                <c:pt idx="536">
                  <c:v>53.879825467346713</c:v>
                </c:pt>
                <c:pt idx="537">
                  <c:v>53.67286570052778</c:v>
                </c:pt>
                <c:pt idx="538">
                  <c:v>53.466267299784896</c:v>
                </c:pt>
                <c:pt idx="539">
                  <c:v>53.260032608106712</c:v>
                </c:pt>
                <c:pt idx="540">
                  <c:v>53.0541639616536</c:v>
                </c:pt>
                <c:pt idx="541">
                  <c:v>52.848663689215151</c:v>
                </c:pt>
                <c:pt idx="542">
                  <c:v>52.643534111674661</c:v>
                </c:pt>
                <c:pt idx="543">
                  <c:v>52.438777541480711</c:v>
                </c:pt>
                <c:pt idx="544">
                  <c:v>52.234396282126127</c:v>
                </c:pt>
                <c:pt idx="545">
                  <c:v>52.03039262763437</c:v>
                </c:pt>
                <c:pt idx="546">
                  <c:v>51.826768862053555</c:v>
                </c:pt>
                <c:pt idx="547">
                  <c:v>51.623527258958241</c:v>
                </c:pt>
                <c:pt idx="548">
                  <c:v>51.420670080958992</c:v>
                </c:pt>
                <c:pt idx="549">
                  <c:v>51.218199579220048</c:v>
                </c:pt>
                <c:pt idx="550">
                  <c:v>51.016117992985066</c:v>
                </c:pt>
                <c:pt idx="551">
                  <c:v>50.81442754911113</c:v>
                </c:pt>
                <c:pt idx="552">
                  <c:v>50.613130461611043</c:v>
                </c:pt>
                <c:pt idx="553">
                  <c:v>50.412228931204012</c:v>
                </c:pt>
                <c:pt idx="554">
                  <c:v>50.211725144874976</c:v>
                </c:pt>
                <c:pt idx="555">
                  <c:v>50.011621275442465</c:v>
                </c:pt>
                <c:pt idx="556">
                  <c:v>49.811919481135078</c:v>
                </c:pt>
                <c:pt idx="557">
                  <c:v>49.612621905176752</c:v>
                </c:pt>
                <c:pt idx="558">
                  <c:v>49.413730675380933</c:v>
                </c:pt>
                <c:pt idx="559">
                  <c:v>49.215247903753465</c:v>
                </c:pt>
                <c:pt idx="560">
                  <c:v>49.017175686104487</c:v>
                </c:pt>
                <c:pt idx="561">
                  <c:v>48.819516101669301</c:v>
                </c:pt>
                <c:pt idx="562">
                  <c:v>48.622271212738148</c:v>
                </c:pt>
                <c:pt idx="563">
                  <c:v>48.425443064295187</c:v>
                </c:pt>
                <c:pt idx="564">
                  <c:v>48.229033683666394</c:v>
                </c:pt>
                <c:pt idx="565">
                  <c:v>48.033045080176564</c:v>
                </c:pt>
                <c:pt idx="566">
                  <c:v>47.837479244815519</c:v>
                </c:pt>
                <c:pt idx="567">
                  <c:v>47.642338149913336</c:v>
                </c:pt>
                <c:pt idx="568">
                  <c:v>47.447623748824689</c:v>
                </c:pt>
                <c:pt idx="569">
                  <c:v>47.253337975622358</c:v>
                </c:pt>
                <c:pt idx="570">
                  <c:v>47.059482744799816</c:v>
                </c:pt>
                <c:pt idx="571">
                  <c:v>46.86605995098293</c:v>
                </c:pt>
                <c:pt idx="572">
                  <c:v>46.673071468650754</c:v>
                </c:pt>
                <c:pt idx="573">
                  <c:v>46.480519151865373</c:v>
                </c:pt>
                <c:pt idx="574">
                  <c:v>46.288404834010798</c:v>
                </c:pt>
                <c:pt idx="575">
                  <c:v>46.096730327540882</c:v>
                </c:pt>
                <c:pt idx="576">
                  <c:v>45.905497423736179</c:v>
                </c:pt>
                <c:pt idx="577">
                  <c:v>45.714707892469775</c:v>
                </c:pt>
                <c:pt idx="578">
                  <c:v>45.524363481981986</c:v>
                </c:pt>
                <c:pt idx="579">
                  <c:v>45.334465918663959</c:v>
                </c:pt>
                <c:pt idx="580">
                  <c:v>45.145016906850024</c:v>
                </c:pt>
                <c:pt idx="581">
                  <c:v>44.956018128618766</c:v>
                </c:pt>
                <c:pt idx="582">
                  <c:v>44.767471243602834</c:v>
                </c:pt>
                <c:pt idx="583">
                  <c:v>44.579377888807393</c:v>
                </c:pt>
                <c:pt idx="584">
                  <c:v>44.391739678437048</c:v>
                </c:pt>
                <c:pt idx="585">
                  <c:v>44.204558203731331</c:v>
                </c:pt>
                <c:pt idx="586">
                  <c:v>44.017835032808577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D54-4141-9820-CEF8EF042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2626992"/>
        <c:axId val="932634064"/>
      </c:scatterChart>
      <c:valAx>
        <c:axId val="932626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'booster test at angle'!$D$19</c:f>
              <c:strCache>
                <c:ptCount val="1"/>
                <c:pt idx="0">
                  <c:v>time [s]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932634064"/>
        <c:crosses val="autoZero"/>
        <c:crossBetween val="midCat"/>
      </c:valAx>
      <c:valAx>
        <c:axId val="93263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velocity [m/s]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9326269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'booster test at angle'!$B$4:$B$14</c:f>
              <c:numCache>
                <c:formatCode>General</c:formatCode>
                <c:ptCount val="11"/>
                <c:pt idx="0">
                  <c:v>2</c:v>
                </c:pt>
                <c:pt idx="1">
                  <c:v>1.7</c:v>
                </c:pt>
                <c:pt idx="2">
                  <c:v>1.5</c:v>
                </c:pt>
                <c:pt idx="3">
                  <c:v>1.2</c:v>
                </c:pt>
                <c:pt idx="4">
                  <c:v>1</c:v>
                </c:pt>
                <c:pt idx="5">
                  <c:v>0.9</c:v>
                </c:pt>
                <c:pt idx="6">
                  <c:v>0.75</c:v>
                </c:pt>
                <c:pt idx="7">
                  <c:v>0.5</c:v>
                </c:pt>
                <c:pt idx="8">
                  <c:v>0.3</c:v>
                </c:pt>
                <c:pt idx="9">
                  <c:v>0.2</c:v>
                </c:pt>
                <c:pt idx="10">
                  <c:v>0</c:v>
                </c:pt>
              </c:numCache>
            </c:numRef>
          </c:xVal>
          <c:yVal>
            <c:numRef>
              <c:f>'booster test at angle'!$G$4:$G$14</c:f>
              <c:numCache>
                <c:formatCode>General</c:formatCode>
                <c:ptCount val="11"/>
                <c:pt idx="0">
                  <c:v>3924.6982128718137</c:v>
                </c:pt>
                <c:pt idx="1">
                  <c:v>3797.052316391927</c:v>
                </c:pt>
                <c:pt idx="2">
                  <c:v>3253.1755327656729</c:v>
                </c:pt>
                <c:pt idx="3">
                  <c:v>2243.7013392781746</c:v>
                </c:pt>
                <c:pt idx="4">
                  <c:v>1374.8453933937158</c:v>
                </c:pt>
                <c:pt idx="5">
                  <c:v>922.58335345081946</c:v>
                </c:pt>
                <c:pt idx="6">
                  <c:v>508.18412119369714</c:v>
                </c:pt>
                <c:pt idx="7">
                  <c:v>236.93056834630292</c:v>
                </c:pt>
                <c:pt idx="8">
                  <c:v>88.606157242245345</c:v>
                </c:pt>
                <c:pt idx="9">
                  <c:v>53.85968326632473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0DF-4466-9B2D-0BB24B76B4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26447"/>
        <c:axId val="1526758719"/>
      </c:scatterChart>
      <c:valAx>
        <c:axId val="412264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526758719"/>
        <c:crosses val="autoZero"/>
        <c:crossBetween val="midCat"/>
      </c:valAx>
      <c:valAx>
        <c:axId val="1526758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12264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6043539584205875E-2"/>
          <c:y val="1.1738208689427879E-2"/>
          <c:w val="0.90101605153540731"/>
          <c:h val="0.8780261437908496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'booster test at angle'!$AD$5</c:f>
              <c:strCache>
                <c:ptCount val="1"/>
                <c:pt idx="0">
                  <c:v>  Boost phase</c:v>
                </c:pt>
              </c:strCache>
            </c:strRef>
          </c:tx>
          <c:spPr>
            <a:ln w="6350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'booster test at angle'!$Q$20:$Q$78</c:f>
              <c:numCache>
                <c:formatCode>General</c:formatCode>
                <c:ptCount val="59"/>
                <c:pt idx="0">
                  <c:v>0</c:v>
                </c:pt>
                <c:pt idx="1">
                  <c:v>0</c:v>
                </c:pt>
                <c:pt idx="2">
                  <c:v>1.3646322228858798E-3</c:v>
                </c:pt>
                <c:pt idx="3">
                  <c:v>7.6633069261002502E-3</c:v>
                </c:pt>
                <c:pt idx="4">
                  <c:v>2.2303567949276178E-2</c:v>
                </c:pt>
                <c:pt idx="5">
                  <c:v>4.702196455421391E-2</c:v>
                </c:pt>
                <c:pt idx="6">
                  <c:v>8.2583386387359833E-2</c:v>
                </c:pt>
                <c:pt idx="7">
                  <c:v>0.12924869044975559</c:v>
                </c:pt>
                <c:pt idx="8">
                  <c:v>0.18693314020765095</c:v>
                </c:pt>
                <c:pt idx="9">
                  <c:v>0.25539186744217518</c:v>
                </c:pt>
                <c:pt idx="10">
                  <c:v>0.33440391815914799</c:v>
                </c:pt>
                <c:pt idx="11">
                  <c:v>0.42377981153537481</c:v>
                </c:pt>
                <c:pt idx="12">
                  <c:v>1.8554809037333801</c:v>
                </c:pt>
                <c:pt idx="13">
                  <c:v>4.2294077364991729</c:v>
                </c:pt>
                <c:pt idx="14">
                  <c:v>7.500303971885188</c:v>
                </c:pt>
                <c:pt idx="15">
                  <c:v>11.647960305362901</c:v>
                </c:pt>
                <c:pt idx="16">
                  <c:v>16.662069204022053</c:v>
                </c:pt>
                <c:pt idx="17">
                  <c:v>22.533523766061414</c:v>
                </c:pt>
                <c:pt idx="18">
                  <c:v>29.254257006342453</c:v>
                </c:pt>
                <c:pt idx="19">
                  <c:v>36.81832638658922</c:v>
                </c:pt>
                <c:pt idx="20">
                  <c:v>45.220149829500563</c:v>
                </c:pt>
                <c:pt idx="21">
                  <c:v>54.453657514192223</c:v>
                </c:pt>
                <c:pt idx="22">
                  <c:v>64.51304096899969</c:v>
                </c:pt>
                <c:pt idx="23">
                  <c:v>75.39358580006845</c:v>
                </c:pt>
                <c:pt idx="24">
                  <c:v>87.092256040990222</c:v>
                </c:pt>
                <c:pt idx="25">
                  <c:v>99.608165676069603</c:v>
                </c:pt>
                <c:pt idx="26">
                  <c:v>112.94235995180725</c:v>
                </c:pt>
                <c:pt idx="27">
                  <c:v>127.09723306110068</c:v>
                </c:pt>
                <c:pt idx="28">
                  <c:v>142.07613915670416</c:v>
                </c:pt>
                <c:pt idx="29">
                  <c:v>157.88308961817577</c:v>
                </c:pt>
                <c:pt idx="30">
                  <c:v>174.52238896252172</c:v>
                </c:pt>
                <c:pt idx="31">
                  <c:v>191.99837155092612</c:v>
                </c:pt>
                <c:pt idx="32">
                  <c:v>210.31525716628209</c:v>
                </c:pt>
                <c:pt idx="33">
                  <c:v>229.47696374672518</c:v>
                </c:pt>
                <c:pt idx="34">
                  <c:v>249.48686157876665</c:v>
                </c:pt>
                <c:pt idx="35">
                  <c:v>270.34729432483414</c:v>
                </c:pt>
                <c:pt idx="36">
                  <c:v>292.05931079796278</c:v>
                </c:pt>
                <c:pt idx="37">
                  <c:v>314.62342623452537</c:v>
                </c:pt>
                <c:pt idx="38">
                  <c:v>338.04084494093701</c:v>
                </c:pt>
                <c:pt idx="39">
                  <c:v>362.3140861601824</c:v>
                </c:pt>
                <c:pt idx="40">
                  <c:v>387.44689484582688</c:v>
                </c:pt>
                <c:pt idx="41">
                  <c:v>413.44434210406553</c:v>
                </c:pt>
                <c:pt idx="42">
                  <c:v>440.31358405479369</c:v>
                </c:pt>
                <c:pt idx="43">
                  <c:v>468.06478053644054</c:v>
                </c:pt>
                <c:pt idx="44">
                  <c:v>496.71217450476684</c:v>
                </c:pt>
                <c:pt idx="45">
                  <c:v>526.27359593699146</c:v>
                </c:pt>
                <c:pt idx="46">
                  <c:v>556.75988692230885</c:v>
                </c:pt>
                <c:pt idx="47">
                  <c:v>588.14457244932044</c:v>
                </c:pt>
                <c:pt idx="48">
                  <c:v>620.33693521409316</c:v>
                </c:pt>
                <c:pt idx="49">
                  <c:v>653.17661235584978</c:v>
                </c:pt>
                <c:pt idx="50">
                  <c:v>686.46377682560706</c:v>
                </c:pt>
                <c:pt idx="51">
                  <c:v>720.02574787412698</c:v>
                </c:pt>
                <c:pt idx="52">
                  <c:v>753.74208472676969</c:v>
                </c:pt>
                <c:pt idx="53">
                  <c:v>787.51904744298633</c:v>
                </c:pt>
                <c:pt idx="54">
                  <c:v>821.27551073476047</c:v>
                </c:pt>
                <c:pt idx="55">
                  <c:v>854.94231045009326</c:v>
                </c:pt>
                <c:pt idx="56">
                  <c:v>888.46148287411688</c:v>
                </c:pt>
                <c:pt idx="57">
                  <c:v>921.78463660701129</c:v>
                </c:pt>
                <c:pt idx="58">
                  <c:v>954.87115118979591</c:v>
                </c:pt>
              </c:numCache>
            </c:numRef>
          </c:xVal>
          <c:yVal>
            <c:numRef>
              <c:f>'booster test at angle'!$P$20:$P$78</c:f>
              <c:numCache>
                <c:formatCode>General</c:formatCode>
                <c:ptCount val="59"/>
                <c:pt idx="0">
                  <c:v>0</c:v>
                </c:pt>
                <c:pt idx="1">
                  <c:v>0</c:v>
                </c:pt>
                <c:pt idx="2">
                  <c:v>1.6263053541940699E-3</c:v>
                </c:pt>
                <c:pt idx="3">
                  <c:v>9.132773560332064E-3</c:v>
                </c:pt>
                <c:pt idx="4">
                  <c:v>2.6580357231218956E-2</c:v>
                </c:pt>
                <c:pt idx="5">
                  <c:v>5.6038595188322021E-2</c:v>
                </c:pt>
                <c:pt idx="6">
                  <c:v>9.8419047415731847E-2</c:v>
                </c:pt>
                <c:pt idx="7">
                  <c:v>0.15403259118159318</c:v>
                </c:pt>
                <c:pt idx="8">
                  <c:v>0.22277824141738514</c:v>
                </c:pt>
                <c:pt idx="9">
                  <c:v>0.30436417554355655</c:v>
                </c:pt>
                <c:pt idx="10">
                  <c:v>0.39852707084374472</c:v>
                </c:pt>
                <c:pt idx="11">
                  <c:v>0.50504111286618014</c:v>
                </c:pt>
                <c:pt idx="12">
                  <c:v>2.2112760330142072</c:v>
                </c:pt>
                <c:pt idx="13">
                  <c:v>5.0404118645186342</c:v>
                </c:pt>
                <c:pt idx="14">
                  <c:v>8.9385142040427947</c:v>
                </c:pt>
                <c:pt idx="15">
                  <c:v>13.881498540310988</c:v>
                </c:pt>
                <c:pt idx="16">
                  <c:v>19.857080833946625</c:v>
                </c:pt>
                <c:pt idx="17">
                  <c:v>26.854407902010699</c:v>
                </c:pt>
                <c:pt idx="18">
                  <c:v>34.863865885982953</c:v>
                </c:pt>
                <c:pt idx="19">
                  <c:v>43.878372744523894</c:v>
                </c:pt>
                <c:pt idx="20">
                  <c:v>53.891276016955743</c:v>
                </c:pt>
                <c:pt idx="21">
                  <c:v>64.895341972433272</c:v>
                </c:pt>
                <c:pt idx="22">
                  <c:v>76.883648343982827</c:v>
                </c:pt>
                <c:pt idx="23">
                  <c:v>89.850576735791378</c:v>
                </c:pt>
                <c:pt idx="24">
                  <c:v>103.79250902398488</c:v>
                </c:pt>
                <c:pt idx="25">
                  <c:v>118.70838929617523</c:v>
                </c:pt>
                <c:pt idx="26">
                  <c:v>134.5994632286347</c:v>
                </c:pt>
                <c:pt idx="27">
                  <c:v>151.46858410935033</c:v>
                </c:pt>
                <c:pt idx="28">
                  <c:v>169.31974926191708</c:v>
                </c:pt>
                <c:pt idx="29">
                  <c:v>188.15773926233456</c:v>
                </c:pt>
                <c:pt idx="30">
                  <c:v>207.98768403420934</c:v>
                </c:pt>
                <c:pt idx="31">
                  <c:v>228.81474906805414</c:v>
                </c:pt>
                <c:pt idx="32">
                  <c:v>250.64396330529181</c:v>
                </c:pt>
                <c:pt idx="33">
                  <c:v>273.479995962771</c:v>
                </c:pt>
                <c:pt idx="34">
                  <c:v>297.32686359154951</c:v>
                </c:pt>
                <c:pt idx="35">
                  <c:v>322.18735925974534</c:v>
                </c:pt>
                <c:pt idx="36">
                  <c:v>348.06273289406101</c:v>
                </c:pt>
                <c:pt idx="37">
                  <c:v>374.95359852929499</c:v>
                </c:pt>
                <c:pt idx="38">
                  <c:v>402.86139140194388</c:v>
                </c:pt>
                <c:pt idx="39">
                  <c:v>431.78911382888543</c:v>
                </c:pt>
                <c:pt idx="40">
                  <c:v>461.74122887198524</c:v>
                </c:pt>
                <c:pt idx="41">
                  <c:v>492.72378004026962</c:v>
                </c:pt>
                <c:pt idx="42">
                  <c:v>524.74529566533295</c:v>
                </c:pt>
                <c:pt idx="43">
                  <c:v>557.81788377112343</c:v>
                </c:pt>
                <c:pt idx="44">
                  <c:v>591.95851845133802</c:v>
                </c:pt>
                <c:pt idx="45">
                  <c:v>627.18844864538312</c:v>
                </c:pt>
                <c:pt idx="46">
                  <c:v>663.52059545200768</c:v>
                </c:pt>
                <c:pt idx="47">
                  <c:v>700.9234071812632</c:v>
                </c:pt>
                <c:pt idx="48">
                  <c:v>739.28877116027718</c:v>
                </c:pt>
                <c:pt idx="49">
                  <c:v>778.4255743735996</c:v>
                </c:pt>
                <c:pt idx="50">
                  <c:v>818.09567221770715</c:v>
                </c:pt>
                <c:pt idx="51">
                  <c:v>858.09327178932358</c:v>
                </c:pt>
                <c:pt idx="52">
                  <c:v>898.27483736257716</c:v>
                </c:pt>
                <c:pt idx="53">
                  <c:v>938.52865402654891</c:v>
                </c:pt>
                <c:pt idx="54">
                  <c:v>978.75804042779544</c:v>
                </c:pt>
                <c:pt idx="55">
                  <c:v>1018.8805699396929</c:v>
                </c:pt>
                <c:pt idx="56">
                  <c:v>1058.8271640968078</c:v>
                </c:pt>
                <c:pt idx="57">
                  <c:v>1098.540152274554</c:v>
                </c:pt>
                <c:pt idx="58">
                  <c:v>1137.9711248950082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F78-4E8C-B8B9-4C1BE89EBF8F}"/>
            </c:ext>
          </c:extLst>
        </c:ser>
        <c:ser>
          <c:idx val="1"/>
          <c:order val="1"/>
          <c:tx>
            <c:strRef>
              <c:f>'booster test at angle'!$AD$7</c:f>
              <c:strCache>
                <c:ptCount val="1"/>
                <c:pt idx="0">
                  <c:v>  Unpowered acsent</c:v>
                </c:pt>
              </c:strCache>
            </c:strRef>
          </c:tx>
          <c:spPr>
            <a:ln w="63500" cap="rnd">
              <a:solidFill>
                <a:srgbClr val="F19B61"/>
              </a:solidFill>
              <a:round/>
            </a:ln>
            <a:effectLst/>
          </c:spPr>
          <c:marker>
            <c:symbol val="none"/>
          </c:marker>
          <c:xVal>
            <c:numRef>
              <c:f>'booster test at angle'!$Q$112:$Q$361</c:f>
              <c:numCache>
                <c:formatCode>General</c:formatCode>
                <c:ptCount val="250"/>
                <c:pt idx="0">
                  <c:v>987.68749384359307</c:v>
                </c:pt>
                <c:pt idx="1">
                  <c:v>1020.207728441731</c:v>
                </c:pt>
                <c:pt idx="2">
                  <c:v>1052.3815487578624</c:v>
                </c:pt>
                <c:pt idx="3">
                  <c:v>1084.1369987353767</c:v>
                </c:pt>
                <c:pt idx="4">
                  <c:v>1115.4463684404832</c:v>
                </c:pt>
                <c:pt idx="5">
                  <c:v>1146.3197628442315</c:v>
                </c:pt>
                <c:pt idx="6">
                  <c:v>1176.7674886777077</c:v>
                </c:pt>
                <c:pt idx="7">
                  <c:v>1206.799712153781</c:v>
                </c:pt>
                <c:pt idx="8">
                  <c:v>1236.4264994794376</c:v>
                </c:pt>
                <c:pt idx="9">
                  <c:v>1265.6578180032382</c:v>
                </c:pt>
                <c:pt idx="10">
                  <c:v>1294.50353604968</c:v>
                </c:pt>
                <c:pt idx="11">
                  <c:v>1322.9734220758351</c:v>
                </c:pt>
                <c:pt idx="12">
                  <c:v>1351.0771433765849</c:v>
                </c:pt>
                <c:pt idx="13">
                  <c:v>1378.8242644115205</c:v>
                </c:pt>
                <c:pt idx="14">
                  <c:v>1406.2242448189727</c:v>
                </c:pt>
                <c:pt idx="15">
                  <c:v>1433.2864371777159</c:v>
                </c:pt>
                <c:pt idx="16">
                  <c:v>1460.0200845725972</c:v>
                </c:pt>
                <c:pt idx="17">
                  <c:v>1486.4343180161668</c:v>
                </c:pt>
                <c:pt idx="18">
                  <c:v>1512.5381988028114</c:v>
                </c:pt>
                <c:pt idx="19">
                  <c:v>1538.3408122486096</c:v>
                </c:pt>
                <c:pt idx="20">
                  <c:v>1563.8512580476417</c:v>
                </c:pt>
                <c:pt idx="21">
                  <c:v>1589.0785224381236</c:v>
                </c:pt>
                <c:pt idx="22">
                  <c:v>1614.031405923949</c:v>
                </c:pt>
                <c:pt idx="23">
                  <c:v>1638.7185165694968</c:v>
                </c:pt>
                <c:pt idx="24">
                  <c:v>1663.1482656072851</c:v>
                </c:pt>
                <c:pt idx="25">
                  <c:v>1687.3288643739975</c:v>
                </c:pt>
                <c:pt idx="26">
                  <c:v>1711.2683224155121</c:v>
                </c:pt>
                <c:pt idx="27">
                  <c:v>1734.9744466227123</c:v>
                </c:pt>
                <c:pt idx="28">
                  <c:v>1758.4548412709651</c:v>
                </c:pt>
                <c:pt idx="29">
                  <c:v>1781.7169088468738</c:v>
                </c:pt>
                <c:pt idx="30">
                  <c:v>1804.7678515562627</c:v>
                </c:pt>
                <c:pt idx="31">
                  <c:v>1827.6146734172057</c:v>
                </c:pt>
                <c:pt idx="32">
                  <c:v>1850.2641828512478</c:v>
                </c:pt>
                <c:pt idx="33">
                  <c:v>1872.7230101828104</c:v>
                </c:pt>
                <c:pt idx="34">
                  <c:v>1894.9977042184692</c:v>
                </c:pt>
                <c:pt idx="35">
                  <c:v>1917.0947826387492</c:v>
                </c:pt>
                <c:pt idx="36">
                  <c:v>1939.0206053383972</c:v>
                </c:pt>
                <c:pt idx="37">
                  <c:v>1960.7812770846003</c:v>
                </c:pt>
                <c:pt idx="38">
                  <c:v>1982.3826481725291</c:v>
                </c:pt>
                <c:pt idx="39">
                  <c:v>2003.8303179663176</c:v>
                </c:pt>
                <c:pt idx="40">
                  <c:v>2025.1296396189148</c:v>
                </c:pt>
                <c:pt idx="41">
                  <c:v>2046.2857256886391</c:v>
                </c:pt>
                <c:pt idx="42">
                  <c:v>2067.3034544286647</c:v>
                </c:pt>
                <c:pt idx="43">
                  <c:v>2088.1874765605853</c:v>
                </c:pt>
                <c:pt idx="44">
                  <c:v>2108.9422223737211</c:v>
                </c:pt>
                <c:pt idx="45">
                  <c:v>2129.571840005653</c:v>
                </c:pt>
                <c:pt idx="46">
                  <c:v>2150.0801172001479</c:v>
                </c:pt>
                <c:pt idx="47">
                  <c:v>2170.470543881966</c:v>
                </c:pt>
                <c:pt idx="48">
                  <c:v>2190.7464121563189</c:v>
                </c:pt>
                <c:pt idx="49">
                  <c:v>2210.9108469277585</c:v>
                </c:pt>
                <c:pt idx="50">
                  <c:v>2230.966817398722</c:v>
                </c:pt>
                <c:pt idx="51">
                  <c:v>2250.9171473962624</c:v>
                </c:pt>
                <c:pt idx="52">
                  <c:v>2270.7645248227168</c:v>
                </c:pt>
                <c:pt idx="53">
                  <c:v>2290.5115103218559</c:v>
                </c:pt>
                <c:pt idx="54">
                  <c:v>2310.1605452394319</c:v>
                </c:pt>
                <c:pt idx="55">
                  <c:v>2329.7139589477811</c:v>
                </c:pt>
                <c:pt idx="56">
                  <c:v>2349.1739755961148</c:v>
                </c:pt>
                <c:pt idx="57">
                  <c:v>2368.5427203411705</c:v>
                </c:pt>
                <c:pt idx="58">
                  <c:v>2387.8222251068169</c:v>
                </c:pt>
                <c:pt idx="59">
                  <c:v>2407.0144339159165</c:v>
                </c:pt>
                <c:pt idx="60">
                  <c:v>2426.1212078330927</c:v>
                </c:pt>
                <c:pt idx="61">
                  <c:v>2445.1443295529862</c:v>
                </c:pt>
                <c:pt idx="62">
                  <c:v>2464.0855076649837</c:v>
                </c:pt>
                <c:pt idx="63">
                  <c:v>2482.946380622257</c:v>
                </c:pt>
                <c:pt idx="64">
                  <c:v>2501.7285204401433</c:v>
                </c:pt>
                <c:pt idx="65">
                  <c:v>2520.4334361464262</c:v>
                </c:pt>
                <c:pt idx="66">
                  <c:v>2539.0625770038896</c:v>
                </c:pt>
                <c:pt idx="67">
                  <c:v>2557.6173355235501</c:v>
                </c:pt>
                <c:pt idx="68">
                  <c:v>2576.099050285251</c:v>
                </c:pt>
                <c:pt idx="69">
                  <c:v>2594.5090085807356</c:v>
                </c:pt>
                <c:pt idx="70">
                  <c:v>2612.8484488671174</c:v>
                </c:pt>
                <c:pt idx="71">
                  <c:v>2631.1185629300876</c:v>
                </c:pt>
                <c:pt idx="72">
                  <c:v>2649.3204979582229</c:v>
                </c:pt>
                <c:pt idx="73">
                  <c:v>2667.4553587662931</c:v>
                </c:pt>
                <c:pt idx="74">
                  <c:v>2685.5242098749941</c:v>
                </c:pt>
                <c:pt idx="75">
                  <c:v>2703.5280773406012</c:v>
                </c:pt>
                <c:pt idx="76">
                  <c:v>2721.4679504803121</c:v>
                </c:pt>
                <c:pt idx="77">
                  <c:v>2739.3447835013176</c:v>
                </c:pt>
                <c:pt idx="78">
                  <c:v>2757.1594970402962</c:v>
                </c:pt>
                <c:pt idx="79">
                  <c:v>2774.9129796194784</c:v>
                </c:pt>
                <c:pt idx="80">
                  <c:v>2792.6060890249391</c:v>
                </c:pt>
                <c:pt idx="81">
                  <c:v>2810.2396536123192</c:v>
                </c:pt>
                <c:pt idx="82">
                  <c:v>2827.8144735447772</c:v>
                </c:pt>
                <c:pt idx="83">
                  <c:v>2845.3313219675997</c:v>
                </c:pt>
                <c:pt idx="84">
                  <c:v>2862.7909461235531</c:v>
                </c:pt>
                <c:pt idx="85">
                  <c:v>2880.1940684127617</c:v>
                </c:pt>
                <c:pt idx="86">
                  <c:v>2897.5413874006017</c:v>
                </c:pt>
                <c:pt idx="87">
                  <c:v>2914.8335787768533</c:v>
                </c:pt>
                <c:pt idx="88">
                  <c:v>2932.07129626911</c:v>
                </c:pt>
                <c:pt idx="89">
                  <c:v>2949.255172513223</c:v>
                </c:pt>
                <c:pt idx="90">
                  <c:v>2966.3858198833727</c:v>
                </c:pt>
                <c:pt idx="91">
                  <c:v>2983.4638312841585</c:v>
                </c:pt>
                <c:pt idx="92">
                  <c:v>3000.4897809069439</c:v>
                </c:pt>
                <c:pt idx="93">
                  <c:v>3017.4642249525295</c:v>
                </c:pt>
                <c:pt idx="94">
                  <c:v>3034.387702322088</c:v>
                </c:pt>
                <c:pt idx="95">
                  <c:v>3051.2607352781606</c:v>
                </c:pt>
                <c:pt idx="96">
                  <c:v>3068.0838300773958</c:v>
                </c:pt>
                <c:pt idx="97">
                  <c:v>3084.8574775765915</c:v>
                </c:pt>
                <c:pt idx="98">
                  <c:v>3101.5821538135078</c:v>
                </c:pt>
                <c:pt idx="99">
                  <c:v>3118.2583205638111</c:v>
                </c:pt>
                <c:pt idx="100">
                  <c:v>3134.8864258754256</c:v>
                </c:pt>
                <c:pt idx="101">
                  <c:v>3151.4669045814876</c:v>
                </c:pt>
                <c:pt idx="102">
                  <c:v>3168.0001787930137</c:v>
                </c:pt>
                <c:pt idx="103">
                  <c:v>3184.4866583723287</c:v>
                </c:pt>
                <c:pt idx="104">
                  <c:v>3200.9267413882326</c:v>
                </c:pt>
                <c:pt idx="105">
                  <c:v>3217.320814553816</c:v>
                </c:pt>
                <c:pt idx="106">
                  <c:v>3233.6692536477899</c:v>
                </c:pt>
                <c:pt idx="107">
                  <c:v>3249.9724239201255</c:v>
                </c:pt>
                <c:pt idx="108">
                  <c:v>3266.2306804827649</c:v>
                </c:pt>
                <c:pt idx="109">
                  <c:v>3282.4443686861036</c:v>
                </c:pt>
                <c:pt idx="110">
                  <c:v>3298.6138244819149</c:v>
                </c:pt>
                <c:pt idx="111">
                  <c:v>3314.7393747733322</c:v>
                </c:pt>
                <c:pt idx="112">
                  <c:v>3330.8213377524808</c:v>
                </c:pt>
                <c:pt idx="113">
                  <c:v>3346.8600232262997</c:v>
                </c:pt>
                <c:pt idx="114">
                  <c:v>3362.8557329310788</c:v>
                </c:pt>
                <c:pt idx="115">
                  <c:v>3378.8087608361884</c:v>
                </c:pt>
                <c:pt idx="116">
                  <c:v>3394.7193934374591</c:v>
                </c:pt>
                <c:pt idx="117">
                  <c:v>3410.5879100406382</c:v>
                </c:pt>
                <c:pt idx="118">
                  <c:v>3426.4145830353291</c:v>
                </c:pt>
                <c:pt idx="119">
                  <c:v>3442.1996781597836</c:v>
                </c:pt>
                <c:pt idx="120">
                  <c:v>3457.9434547569103</c:v>
                </c:pt>
                <c:pt idx="121">
                  <c:v>3473.646166021827</c:v>
                </c:pt>
                <c:pt idx="122">
                  <c:v>3489.3080592412748</c:v>
                </c:pt>
                <c:pt idx="123">
                  <c:v>3504.929376025188</c:v>
                </c:pt>
                <c:pt idx="124">
                  <c:v>3520.5103525306949</c:v>
                </c:pt>
                <c:pt idx="125">
                  <c:v>3536.0512196788145</c:v>
                </c:pt>
                <c:pt idx="126">
                  <c:v>3551.5522033640923</c:v>
                </c:pt>
                <c:pt idx="127">
                  <c:v>3567.0135246574059</c:v>
                </c:pt>
                <c:pt idx="128">
                  <c:v>3582.4354000021581</c:v>
                </c:pt>
                <c:pt idx="129">
                  <c:v>3597.8180414040621</c:v>
                </c:pt>
                <c:pt idx="130">
                  <c:v>3613.1616566147095</c:v>
                </c:pt>
                <c:pt idx="131">
                  <c:v>3628.4664493091045</c:v>
                </c:pt>
                <c:pt idx="132">
                  <c:v>3643.7326192573314</c:v>
                </c:pt>
                <c:pt idx="133">
                  <c:v>3658.9603624905171</c:v>
                </c:pt>
                <c:pt idx="134">
                  <c:v>3674.1498714612403</c:v>
                </c:pt>
                <c:pt idx="135">
                  <c:v>3689.3013351985273</c:v>
                </c:pt>
                <c:pt idx="136">
                  <c:v>3704.4149394575707</c:v>
                </c:pt>
                <c:pt idx="137">
                  <c:v>3719.4908668642947</c:v>
                </c:pt>
                <c:pt idx="138">
                  <c:v>3734.5292970548899</c:v>
                </c:pt>
                <c:pt idx="139">
                  <c:v>3749.5304068104233</c:v>
                </c:pt>
                <c:pt idx="140">
                  <c:v>3764.49437018664</c:v>
                </c:pt>
                <c:pt idx="141">
                  <c:v>3779.4213586390451</c:v>
                </c:pt>
                <c:pt idx="142">
                  <c:v>3794.3115411433737</c:v>
                </c:pt>
                <c:pt idx="143">
                  <c:v>3809.1650843115281</c:v>
                </c:pt>
                <c:pt idx="144">
                  <c:v>3823.9821619405784</c:v>
                </c:pt>
                <c:pt idx="145">
                  <c:v>3838.762986148628</c:v>
                </c:pt>
                <c:pt idx="146">
                  <c:v>3853.5078191745652</c:v>
                </c:pt>
                <c:pt idx="147">
                  <c:v>3868.2169414653517</c:v>
                </c:pt>
                <c:pt idx="148">
                  <c:v>3882.8906295705142</c:v>
                </c:pt>
                <c:pt idx="149">
                  <c:v>3897.5291561225772</c:v>
                </c:pt>
                <c:pt idx="150">
                  <c:v>3912.132789871378</c:v>
                </c:pt>
                <c:pt idx="151">
                  <c:v>3926.7017957181715</c:v>
                </c:pt>
                <c:pt idx="152">
                  <c:v>3941.2364347494636</c:v>
                </c:pt>
                <c:pt idx="153">
                  <c:v>3955.7369642705789</c:v>
                </c:pt>
                <c:pt idx="154">
                  <c:v>3970.2036378389689</c:v>
                </c:pt>
                <c:pt idx="155">
                  <c:v>3984.6367052972646</c:v>
                </c:pt>
                <c:pt idx="156">
                  <c:v>3999.036412806081</c:v>
                </c:pt>
                <c:pt idx="157">
                  <c:v>4013.4030028765774</c:v>
                </c:pt>
                <c:pt idx="158">
                  <c:v>4027.7367144027785</c:v>
                </c:pt>
                <c:pt idx="159">
                  <c:v>4042.037782693666</c:v>
                </c:pt>
                <c:pt idx="160">
                  <c:v>4056.3064395050405</c:v>
                </c:pt>
                <c:pt idx="161">
                  <c:v>4070.5429130711636</c:v>
                </c:pt>
                <c:pt idx="162">
                  <c:v>4084.7474281361838</c:v>
                </c:pt>
                <c:pt idx="163">
                  <c:v>4098.9202059853515</c:v>
                </c:pt>
                <c:pt idx="164">
                  <c:v>4113.0614644760308</c:v>
                </c:pt>
                <c:pt idx="165">
                  <c:v>4127.1714180685103</c:v>
                </c:pt>
                <c:pt idx="166">
                  <c:v>4141.2502778566177</c:v>
                </c:pt>
                <c:pt idx="167">
                  <c:v>4155.2982515981485</c:v>
                </c:pt>
                <c:pt idx="168">
                  <c:v>4169.3155437451087</c:v>
                </c:pt>
                <c:pt idx="169">
                  <c:v>4183.3023554737756</c:v>
                </c:pt>
                <c:pt idx="170">
                  <c:v>4197.2588847145889</c:v>
                </c:pt>
                <c:pt idx="171">
                  <c:v>4211.1853261818642</c:v>
                </c:pt>
                <c:pt idx="172">
                  <c:v>4225.0818714033458</c:v>
                </c:pt>
                <c:pt idx="173">
                  <c:v>4238.9487087495963</c:v>
                </c:pt>
                <c:pt idx="174">
                  <c:v>4252.786023463228</c:v>
                </c:pt>
                <c:pt idx="175">
                  <c:v>4266.5939976879772</c:v>
                </c:pt>
                <c:pt idx="176">
                  <c:v>4280.3728104976335</c:v>
                </c:pt>
                <c:pt idx="177">
                  <c:v>4294.1226379248155</c:v>
                </c:pt>
                <c:pt idx="178">
                  <c:v>4307.8436529896098</c:v>
                </c:pt>
                <c:pt idx="179">
                  <c:v>4321.5360257280608</c:v>
                </c:pt>
                <c:pt idx="180">
                  <c:v>4335.1999232205289</c:v>
                </c:pt>
                <c:pt idx="181">
                  <c:v>4348.8355096199102</c:v>
                </c:pt>
                <c:pt idx="182">
                  <c:v>4362.4429461797208</c:v>
                </c:pt>
                <c:pt idx="183">
                  <c:v>4376.0223912820538</c:v>
                </c:pt>
                <c:pt idx="184">
                  <c:v>4389.5740004654044</c:v>
                </c:pt>
                <c:pt idx="185">
                  <c:v>4403.0979264523676</c:v>
                </c:pt>
                <c:pt idx="186">
                  <c:v>4416.5943191772112</c:v>
                </c:pt>
                <c:pt idx="187">
                  <c:v>4430.0633258133203</c:v>
                </c:pt>
                <c:pt idx="188">
                  <c:v>4443.5050908005205</c:v>
                </c:pt>
                <c:pt idx="189">
                  <c:v>4456.9197558722781</c:v>
                </c:pt>
                <c:pt idx="190">
                  <c:v>4470.3074600827758</c:v>
                </c:pt>
                <c:pt idx="191">
                  <c:v>4483.6683398338664</c:v>
                </c:pt>
                <c:pt idx="192">
                  <c:v>4497.0025289019086</c:v>
                </c:pt>
                <c:pt idx="193">
                  <c:v>4510.3101584644746</c:v>
                </c:pt>
                <c:pt idx="194">
                  <c:v>4523.5913571269402</c:v>
                </c:pt>
                <c:pt idx="195">
                  <c:v>4536.8462509489509</c:v>
                </c:pt>
                <c:pt idx="196">
                  <c:v>4550.0749634707663</c:v>
                </c:pt>
                <c:pt idx="197">
                  <c:v>4563.2776157394792</c:v>
                </c:pt>
                <c:pt idx="198">
                  <c:v>4576.4543263351143</c:v>
                </c:pt>
                <c:pt idx="199">
                  <c:v>4589.605211396597</c:v>
                </c:pt>
                <c:pt idx="200">
                  <c:v>4602.7303846476034</c:v>
                </c:pt>
                <c:pt idx="201">
                  <c:v>4615.8299574222765</c:v>
                </c:pt>
                <c:pt idx="202">
                  <c:v>4628.9040386908164</c:v>
                </c:pt>
                <c:pt idx="203">
                  <c:v>4641.9527350849457</c:v>
                </c:pt>
                <c:pt idx="204">
                  <c:v>4654.9761509232394</c:v>
                </c:pt>
                <c:pt idx="205">
                  <c:v>4667.9743882363255</c:v>
                </c:pt>
                <c:pt idx="206">
                  <c:v>4680.9475467919501</c:v>
                </c:pt>
                <c:pt idx="207">
                  <c:v>4693.8957241199123</c:v>
                </c:pt>
                <c:pt idx="208">
                  <c:v>4706.8190155368611</c:v>
                </c:pt>
                <c:pt idx="209">
                  <c:v>4719.717514170954</c:v>
                </c:pt>
                <c:pt idx="210">
                  <c:v>4732.5913109863795</c:v>
                </c:pt>
                <c:pt idx="211">
                  <c:v>4745.4404948077372</c:v>
                </c:pt>
                <c:pt idx="212">
                  <c:v>4758.265152344281</c:v>
                </c:pt>
                <c:pt idx="213">
                  <c:v>4771.0653682140146</c:v>
                </c:pt>
                <c:pt idx="214">
                  <c:v>4783.8412249676512</c:v>
                </c:pt>
                <c:pt idx="215">
                  <c:v>4796.5928031124195</c:v>
                </c:pt>
                <c:pt idx="216">
                  <c:v>4809.3201811357339</c:v>
                </c:pt>
                <c:pt idx="217">
                  <c:v>4822.0234355287103</c:v>
                </c:pt>
                <c:pt idx="218">
                  <c:v>4834.7026408095426</c:v>
                </c:pt>
                <c:pt idx="219">
                  <c:v>4847.3578695467249</c:v>
                </c:pt>
                <c:pt idx="220">
                  <c:v>4859.9891923821306</c:v>
                </c:pt>
                <c:pt idx="221">
                  <c:v>4872.5966780539411</c:v>
                </c:pt>
                <c:pt idx="222">
                  <c:v>4885.1803934194268</c:v>
                </c:pt>
                <c:pt idx="223">
                  <c:v>4897.7404034775773</c:v>
                </c:pt>
                <c:pt idx="224">
                  <c:v>4910.2767713915864</c:v>
                </c:pt>
                <c:pt idx="225">
                  <c:v>4922.7895585111874</c:v>
                </c:pt>
                <c:pt idx="226">
                  <c:v>4935.2788243948389</c:v>
                </c:pt>
                <c:pt idx="227">
                  <c:v>4947.7446268317663</c:v>
                </c:pt>
                <c:pt idx="228">
                  <c:v>4960.1870218638533</c:v>
                </c:pt>
                <c:pt idx="229">
                  <c:v>4972.6060638073905</c:v>
                </c:pt>
                <c:pt idx="230">
                  <c:v>4985.0018052746782</c:v>
                </c:pt>
                <c:pt idx="231">
                  <c:v>4997.3742971954853</c:v>
                </c:pt>
                <c:pt idx="232">
                  <c:v>5009.7235888383648</c:v>
                </c:pt>
                <c:pt idx="233">
                  <c:v>5022.0497278318317</c:v>
                </c:pt>
                <c:pt idx="234">
                  <c:v>5034.3527601853993</c:v>
                </c:pt>
                <c:pt idx="235">
                  <c:v>5046.6327303104781</c:v>
                </c:pt>
                <c:pt idx="236">
                  <c:v>5058.8896810411397</c:v>
                </c:pt>
                <c:pt idx="237">
                  <c:v>5071.1236536547476</c:v>
                </c:pt>
                <c:pt idx="238">
                  <c:v>5083.3346878924567</c:v>
                </c:pt>
                <c:pt idx="239">
                  <c:v>5095.5228219795827</c:v>
                </c:pt>
                <c:pt idx="240">
                  <c:v>5107.6880926458434</c:v>
                </c:pt>
                <c:pt idx="241">
                  <c:v>5119.8305351454801</c:v>
                </c:pt>
                <c:pt idx="242">
                  <c:v>5131.9501832772521</c:v>
                </c:pt>
                <c:pt idx="243">
                  <c:v>5144.0470694043161</c:v>
                </c:pt>
                <c:pt idx="244">
                  <c:v>5156.1212244739845</c:v>
                </c:pt>
                <c:pt idx="245">
                  <c:v>5168.1726780373747</c:v>
                </c:pt>
                <c:pt idx="246">
                  <c:v>5180.2014582689426</c:v>
                </c:pt>
                <c:pt idx="247">
                  <c:v>5192.2075919859099</c:v>
                </c:pt>
                <c:pt idx="248">
                  <c:v>5204.191104667585</c:v>
                </c:pt>
                <c:pt idx="249">
                  <c:v>5216.1520204745839</c:v>
                </c:pt>
              </c:numCache>
            </c:numRef>
          </c:xVal>
          <c:yVal>
            <c:numRef>
              <c:f>'booster test at angle'!$P$112:$P$361</c:f>
              <c:numCache>
                <c:formatCode>General</c:formatCode>
                <c:ptCount val="250"/>
                <c:pt idx="0">
                  <c:v>1177.0801191484736</c:v>
                </c:pt>
                <c:pt idx="1">
                  <c:v>1215.836225562811</c:v>
                </c:pt>
                <c:pt idx="2">
                  <c:v>1254.1549665120413</c:v>
                </c:pt>
                <c:pt idx="3">
                  <c:v>1291.9016231829785</c:v>
                </c:pt>
                <c:pt idx="4">
                  <c:v>1329.0190686039805</c:v>
                </c:pt>
                <c:pt idx="5">
                  <c:v>1365.5202615121564</c:v>
                </c:pt>
                <c:pt idx="6">
                  <c:v>1401.418711717585</c:v>
                </c:pt>
                <c:pt idx="7">
                  <c:v>1436.7278076975933</c:v>
                </c:pt>
                <c:pt idx="8">
                  <c:v>1471.4607747810426</c:v>
                </c:pt>
                <c:pt idx="9">
                  <c:v>1505.6306743159405</c:v>
                </c:pt>
                <c:pt idx="10">
                  <c:v>1539.2504028307267</c:v>
                </c:pt>
                <c:pt idx="11">
                  <c:v>1572.3326907344679</c:v>
                </c:pt>
                <c:pt idx="12">
                  <c:v>1604.8901005233865</c:v>
                </c:pt>
                <c:pt idx="13">
                  <c:v>1636.9350245807659</c:v>
                </c:pt>
                <c:pt idx="14">
                  <c:v>1668.4796826535089</c:v>
                </c:pt>
                <c:pt idx="15">
                  <c:v>1699.5361190829165</c:v>
                </c:pt>
                <c:pt idx="16">
                  <c:v>1730.1161998612567</c:v>
                </c:pt>
                <c:pt idx="17">
                  <c:v>1760.2316095798592</c:v>
                </c:pt>
                <c:pt idx="18">
                  <c:v>1789.8938996666989</c:v>
                </c:pt>
                <c:pt idx="19">
                  <c:v>1819.1145947366188</c:v>
                </c:pt>
                <c:pt idx="20">
                  <c:v>1847.9051804949086</c:v>
                </c:pt>
                <c:pt idx="21">
                  <c:v>1876.2769575536483</c:v>
                </c:pt>
                <c:pt idx="22">
                  <c:v>1904.2409596466912</c:v>
                </c:pt>
                <c:pt idx="23">
                  <c:v>1931.8079469967834</c:v>
                </c:pt>
                <c:pt idx="24">
                  <c:v>1958.9884024424275</c:v>
                </c:pt>
                <c:pt idx="25">
                  <c:v>1985.7925291774779</c:v>
                </c:pt>
                <c:pt idx="26">
                  <c:v>2012.2302499002203</c:v>
                </c:pt>
                <c:pt idx="27">
                  <c:v>2038.3112071964144</c:v>
                </c:pt>
                <c:pt idx="28">
                  <c:v>2064.0447649956081</c:v>
                </c:pt>
                <c:pt idx="29">
                  <c:v>2089.4400109542303</c:v>
                </c:pt>
                <c:pt idx="30">
                  <c:v>2114.5057596325728</c:v>
                </c:pt>
                <c:pt idx="31">
                  <c:v>2139.2505563456539</c:v>
                </c:pt>
                <c:pt idx="32">
                  <c:v>2163.6826815800728</c:v>
                </c:pt>
                <c:pt idx="33">
                  <c:v>2187.8101715086545</c:v>
                </c:pt>
                <c:pt idx="34">
                  <c:v>2211.6409233398831</c:v>
                </c:pt>
                <c:pt idx="35">
                  <c:v>2235.1827501661069</c:v>
                </c:pt>
                <c:pt idx="36">
                  <c:v>2258.4432453408972</c:v>
                </c:pt>
                <c:pt idx="37">
                  <c:v>2281.4296796584422</c:v>
                </c:pt>
                <c:pt idx="38">
                  <c:v>2304.149004709805</c:v>
                </c:pt>
                <c:pt idx="39">
                  <c:v>2326.6078593556217</c:v>
                </c:pt>
                <c:pt idx="40">
                  <c:v>2348.8125774449263</c:v>
                </c:pt>
                <c:pt idx="41">
                  <c:v>2370.7691964526816</c:v>
                </c:pt>
                <c:pt idx="42">
                  <c:v>2392.4834667785149</c:v>
                </c:pt>
                <c:pt idx="43">
                  <c:v>2413.9608614913373</c:v>
                </c:pt>
                <c:pt idx="44">
                  <c:v>2435.2065863411367</c:v>
                </c:pt>
                <c:pt idx="45">
                  <c:v>2456.2255192456046</c:v>
                </c:pt>
                <c:pt idx="46">
                  <c:v>2477.0221335168035</c:v>
                </c:pt>
                <c:pt idx="47">
                  <c:v>2497.6005659457155</c:v>
                </c:pt>
                <c:pt idx="48">
                  <c:v>2517.9647223709603</c:v>
                </c:pt>
                <c:pt idx="49">
                  <c:v>2538.1183112010081</c:v>
                </c:pt>
                <c:pt idx="50">
                  <c:v>2558.0648570919484</c:v>
                </c:pt>
                <c:pt idx="51">
                  <c:v>2577.80771326069</c:v>
                </c:pt>
                <c:pt idx="52">
                  <c:v>2597.350072754517</c:v>
                </c:pt>
                <c:pt idx="53">
                  <c:v>2616.6949787859267</c:v>
                </c:pt>
                <c:pt idx="54">
                  <c:v>2635.8453342267367</c:v>
                </c:pt>
                <c:pt idx="55">
                  <c:v>2654.803910344408</c:v>
                </c:pt>
                <c:pt idx="56">
                  <c:v>2673.5733548539724</c:v>
                </c:pt>
                <c:pt idx="57">
                  <c:v>2692.1561993506657</c:v>
                </c:pt>
                <c:pt idx="58">
                  <c:v>2710.5548661811335</c:v>
                </c:pt>
                <c:pt idx="59">
                  <c:v>2728.7716748047606</c:v>
                </c:pt>
                <c:pt idx="60">
                  <c:v>2746.8088476911462</c:v>
                </c:pt>
                <c:pt idx="61">
                  <c:v>2764.6685157948928</c:v>
                </c:pt>
                <c:pt idx="62">
                  <c:v>2782.3527236446043</c:v>
                </c:pt>
                <c:pt idx="63">
                  <c:v>2799.8634340792214</c:v>
                </c:pt>
                <c:pt idx="64">
                  <c:v>2817.2025326614967</c:v>
                </c:pt>
                <c:pt idx="65">
                  <c:v>2834.3718317954645</c:v>
                </c:pt>
                <c:pt idx="66">
                  <c:v>2851.3730745721427</c:v>
                </c:pt>
                <c:pt idx="67">
                  <c:v>2868.2079383653827</c:v>
                </c:pt>
                <c:pt idx="68">
                  <c:v>2884.8780381977085</c:v>
                </c:pt>
                <c:pt idx="69">
                  <c:v>2901.3849298941459</c:v>
                </c:pt>
                <c:pt idx="70">
                  <c:v>2917.7301130172245</c:v>
                </c:pt>
                <c:pt idx="71">
                  <c:v>2933.915033497593</c:v>
                </c:pt>
                <c:pt idx="72">
                  <c:v>2949.9410861448855</c:v>
                </c:pt>
                <c:pt idx="73">
                  <c:v>2965.8096172531436</c:v>
                </c:pt>
                <c:pt idx="74">
                  <c:v>2981.5219270397133</c:v>
                </c:pt>
                <c:pt idx="75">
                  <c:v>2997.079271825653</c:v>
                </c:pt>
                <c:pt idx="76">
                  <c:v>3012.4828660914259</c:v>
                </c:pt>
                <c:pt idx="77">
                  <c:v>3027.7338844172086</c:v>
                </c:pt>
                <c:pt idx="78">
                  <c:v>3042.8334633157797</c:v>
                </c:pt>
                <c:pt idx="79">
                  <c:v>3057.7827029652876</c:v>
                </c:pt>
                <c:pt idx="80">
                  <c:v>3072.5826688486181</c:v>
                </c:pt>
                <c:pt idx="81">
                  <c:v>3087.2343933055463</c:v>
                </c:pt>
                <c:pt idx="82">
                  <c:v>3101.7388770033699</c:v>
                </c:pt>
                <c:pt idx="83">
                  <c:v>3116.0970903312809</c:v>
                </c:pt>
                <c:pt idx="84">
                  <c:v>3130.3099747233314</c:v>
                </c:pt>
                <c:pt idx="85">
                  <c:v>3144.3784439144761</c:v>
                </c:pt>
                <c:pt idx="86">
                  <c:v>3158.3033851338446</c:v>
                </c:pt>
                <c:pt idx="87">
                  <c:v>3172.0856602390827</c:v>
                </c:pt>
                <c:pt idx="88">
                  <c:v>3185.7261067953245</c:v>
                </c:pt>
                <c:pt idx="89">
                  <c:v>3199.2255391020963</c:v>
                </c:pt>
                <c:pt idx="90">
                  <c:v>3212.5847491712207</c:v>
                </c:pt>
                <c:pt idx="91">
                  <c:v>3225.8045076585636</c:v>
                </c:pt>
                <c:pt idx="92">
                  <c:v>3238.885564752276</c:v>
                </c:pt>
                <c:pt idx="93">
                  <c:v>3251.8286510199887</c:v>
                </c:pt>
                <c:pt idx="94">
                  <c:v>3264.6344782172609</c:v>
                </c:pt>
                <c:pt idx="95">
                  <c:v>3277.3037400594103</c:v>
                </c:pt>
                <c:pt idx="96">
                  <c:v>3289.8371129587258</c:v>
                </c:pt>
                <c:pt idx="97">
                  <c:v>3302.2352567289181</c:v>
                </c:pt>
                <c:pt idx="98">
                  <c:v>3314.4988152585433</c:v>
                </c:pt>
                <c:pt idx="99">
                  <c:v>3326.6284171550265</c:v>
                </c:pt>
                <c:pt idx="100">
                  <c:v>3338.6246763607969</c:v>
                </c:pt>
                <c:pt idx="101">
                  <c:v>3350.4881927429565</c:v>
                </c:pt>
                <c:pt idx="102">
                  <c:v>3362.2195526578107</c:v>
                </c:pt>
                <c:pt idx="103">
                  <c:v>3373.8193294915054</c:v>
                </c:pt>
                <c:pt idx="104">
                  <c:v>3385.2880841779343</c:v>
                </c:pt>
                <c:pt idx="105">
                  <c:v>3396.626365695015</c:v>
                </c:pt>
                <c:pt idx="106">
                  <c:v>3407.8347115403581</c:v>
                </c:pt>
                <c:pt idx="107">
                  <c:v>3418.9136481872933</c:v>
                </c:pt>
                <c:pt idx="108">
                  <c:v>3429.8636915221591</c:v>
                </c:pt>
                <c:pt idx="109">
                  <c:v>3440.6853472637085</c:v>
                </c:pt>
                <c:pt idx="110">
                  <c:v>3451.3791113654315</c:v>
                </c:pt>
                <c:pt idx="111">
                  <c:v>3461.9454704015488</c:v>
                </c:pt>
                <c:pt idx="112">
                  <c:v>3472.3849019373861</c:v>
                </c:pt>
                <c:pt idx="113">
                  <c:v>3482.6978748848005</c:v>
                </c:pt>
                <c:pt idx="114">
                  <c:v>3492.8848498432912</c:v>
                </c:pt>
                <c:pt idx="115">
                  <c:v>3502.9462794273877</c:v>
                </c:pt>
                <c:pt idx="116">
                  <c:v>3512.8826085808801</c:v>
                </c:pt>
                <c:pt idx="117">
                  <c:v>3522.6942748784231</c:v>
                </c:pt>
                <c:pt idx="118">
                  <c:v>3532.3817088150181</c:v>
                </c:pt>
                <c:pt idx="119">
                  <c:v>3541.9453340838472</c:v>
                </c:pt>
                <c:pt idx="120">
                  <c:v>3551.3855678429104</c:v>
                </c:pt>
                <c:pt idx="121">
                  <c:v>3560.7028209708956</c:v>
                </c:pt>
                <c:pt idx="122">
                  <c:v>3569.8974983126832</c:v>
                </c:pt>
                <c:pt idx="123">
                  <c:v>3578.9699989148735</c:v>
                </c:pt>
                <c:pt idx="124">
                  <c:v>3587.9207162516991</c:v>
                </c:pt>
                <c:pt idx="125">
                  <c:v>3596.750038441673</c:v>
                </c:pt>
                <c:pt idx="126">
                  <c:v>3605.4583484553032</c:v>
                </c:pt>
                <c:pt idx="127">
                  <c:v>3614.0460243141852</c:v>
                </c:pt>
                <c:pt idx="128">
                  <c:v>3622.5134392817804</c:v>
                </c:pt>
                <c:pt idx="129">
                  <c:v>3630.8609620461611</c:v>
                </c:pt>
                <c:pt idx="130">
                  <c:v>3639.0889568950001</c:v>
                </c:pt>
                <c:pt idx="131">
                  <c:v>3647.1977838830676</c:v>
                </c:pt>
                <c:pt idx="132">
                  <c:v>3655.1877989924874</c:v>
                </c:pt>
                <c:pt idx="133">
                  <c:v>3663.059354285991</c:v>
                </c:pt>
                <c:pt idx="134">
                  <c:v>3670.8127980534091</c:v>
                </c:pt>
                <c:pt idx="135">
                  <c:v>3678.4484749516137</c:v>
                </c:pt>
                <c:pt idx="136">
                  <c:v>3685.9667261381355</c:v>
                </c:pt>
                <c:pt idx="137">
                  <c:v>3693.3678893986589</c:v>
                </c:pt>
                <c:pt idx="138">
                  <c:v>3700.6522992685955</c:v>
                </c:pt>
                <c:pt idx="139">
                  <c:v>3707.8202871489302</c:v>
                </c:pt>
                <c:pt idx="140">
                  <c:v>3714.8721814165301</c:v>
                </c:pt>
                <c:pt idx="141">
                  <c:v>3721.8083075290942</c:v>
                </c:pt>
                <c:pt idx="142">
                  <c:v>3728.6289881249245</c:v>
                </c:pt>
                <c:pt idx="143">
                  <c:v>3735.3345431176876</c:v>
                </c:pt>
                <c:pt idx="144">
                  <c:v>3741.92529404685</c:v>
                </c:pt>
                <c:pt idx="145">
                  <c:v>3748.4015779020647</c:v>
                </c:pt>
                <c:pt idx="146">
                  <c:v>3754.7637518085035</c:v>
                </c:pt>
                <c:pt idx="147">
                  <c:v>3761.0121781142566</c:v>
                </c:pt>
                <c:pt idx="148">
                  <c:v>3767.1472143272149</c:v>
                </c:pt>
                <c:pt idx="149">
                  <c:v>3773.169213168786</c:v>
                </c:pt>
                <c:pt idx="150">
                  <c:v>3779.0785226518155</c:v>
                </c:pt>
                <c:pt idx="151">
                  <c:v>3784.8754861581269</c:v>
                </c:pt>
                <c:pt idx="152">
                  <c:v>3790.5604425154766</c:v>
                </c:pt>
                <c:pt idx="153">
                  <c:v>3796.1337260739251</c:v>
                </c:pt>
                <c:pt idx="154">
                  <c:v>3801.5956667816299</c:v>
                </c:pt>
                <c:pt idx="155">
                  <c:v>3806.9465902600614</c:v>
                </c:pt>
                <c:pt idx="156">
                  <c:v>3812.186817878649</c:v>
                </c:pt>
                <c:pt idx="157">
                  <c:v>3817.316666828855</c:v>
                </c:pt>
                <c:pt idx="158">
                  <c:v>3822.3364501976862</c:v>
                </c:pt>
                <c:pt idx="159">
                  <c:v>3827.2464770406405</c:v>
                </c:pt>
                <c:pt idx="160">
                  <c:v>3832.0470524540938</c:v>
                </c:pt>
                <c:pt idx="161">
                  <c:v>3836.7384776471326</c:v>
                </c:pt>
                <c:pt idx="162">
                  <c:v>3841.3210500128289</c:v>
                </c:pt>
                <c:pt idx="163">
                  <c:v>3845.7950631989652</c:v>
                </c:pt>
                <c:pt idx="164">
                  <c:v>3850.1608071782116</c:v>
                </c:pt>
                <c:pt idx="165">
                  <c:v>3854.4185683177516</c:v>
                </c:pt>
                <c:pt idx="166">
                  <c:v>3858.5686294483667</c:v>
                </c:pt>
                <c:pt idx="167">
                  <c:v>3862.6112699329747</c:v>
                </c:pt>
                <c:pt idx="168">
                  <c:v>3866.5467657346294</c:v>
                </c:pt>
                <c:pt idx="169">
                  <c:v>3870.3753894839761</c:v>
                </c:pt>
                <c:pt idx="170">
                  <c:v>3874.0974105461714</c:v>
                </c:pt>
                <c:pt idx="171">
                  <c:v>3877.7130950872652</c:v>
                </c:pt>
                <c:pt idx="172">
                  <c:v>3881.2227061400445</c:v>
                </c:pt>
                <c:pt idx="173">
                  <c:v>3884.6265036693421</c:v>
                </c:pt>
                <c:pt idx="174">
                  <c:v>3887.9247446368122</c:v>
                </c:pt>
                <c:pt idx="175">
                  <c:v>3891.1176830651693</c:v>
                </c:pt>
                <c:pt idx="176">
                  <c:v>3894.205570101894</c:v>
                </c:pt>
                <c:pt idx="177">
                  <c:v>3897.1886540824066</c:v>
                </c:pt>
                <c:pt idx="178">
                  <c:v>3900.0671805927059</c:v>
                </c:pt>
                <c:pt idx="179">
                  <c:v>3902.8413925314767</c:v>
                </c:pt>
                <c:pt idx="180">
                  <c:v>3905.5115301716619</c:v>
                </c:pt>
                <c:pt idx="181">
                  <c:v>3908.0778312215043</c:v>
                </c:pt>
                <c:pt idx="182">
                  <c:v>3910.5405308850527</c:v>
                </c:pt>
                <c:pt idx="183">
                  <c:v>3912.8998619221366</c:v>
                </c:pt>
                <c:pt idx="184">
                  <c:v>3915.1560547078066</c:v>
                </c:pt>
                <c:pt idx="185">
                  <c:v>3917.309337291239</c:v>
                </c:pt>
                <c:pt idx="186">
                  <c:v>3919.3599354541102</c:v>
                </c:pt>
                <c:pt idx="187">
                  <c:v>3921.3080727684314</c:v>
                </c:pt>
                <c:pt idx="188">
                  <c:v>3923.153970653852</c:v>
                </c:pt>
                <c:pt idx="189">
                  <c:v>3924.8978484344248</c:v>
                </c:pt>
                <c:pt idx="190">
                  <c:v>3926.5399233948374</c:v>
                </c:pt>
                <c:pt idx="191">
                  <c:v>3928.0804108361053</c:v>
                </c:pt>
                <c:pt idx="192">
                  <c:v>3929.5195241307292</c:v>
                </c:pt>
                <c:pt idx="193">
                  <c:v>3930.8574747773146</c:v>
                </c:pt>
                <c:pt idx="194">
                  <c:v>3932.0944724546544</c:v>
                </c:pt>
                <c:pt idx="195">
                  <c:v>3933.2307250752729</c:v>
                </c:pt>
                <c:pt idx="196">
                  <c:v>3934.2664388384328</c:v>
                </c:pt>
                <c:pt idx="197">
                  <c:v>3935.2018182826037</c:v>
                </c:pt>
                <c:pt idx="198">
                  <c:v>3936.0370663373906</c:v>
                </c:pt>
                <c:pt idx="199">
                  <c:v>3936.7723843749286</c:v>
                </c:pt>
                <c:pt idx="200">
                  <c:v>3937.4079722607344</c:v>
                </c:pt>
                <c:pt idx="201">
                  <c:v>3937.9440284040234</c:v>
                </c:pt>
                <c:pt idx="202">
                  <c:v>3938.380749807488</c:v>
                </c:pt>
                <c:pt idx="203">
                  <c:v>3938.7183321165385</c:v>
                </c:pt>
                <c:pt idx="204">
                  <c:v>3938.9569696680082</c:v>
                </c:pt>
                <c:pt idx="205">
                  <c:v>3939.096855538322</c:v>
                </c:pt>
                <c:pt idx="206">
                  <c:v>3939.1381815911286</c:v>
                </c:pt>
                <c:pt idx="207">
                  <c:v>3939.0811385244019</c:v>
                </c:pt>
                <c:pt idx="208">
                  <c:v>3938.9259159170047</c:v>
                </c:pt>
                <c:pt idx="209">
                  <c:v>3938.6727022747223</c:v>
                </c:pt>
                <c:pt idx="210">
                  <c:v>3938.3216850757658</c:v>
                </c:pt>
                <c:pt idx="211">
                  <c:v>3937.8730508157437</c:v>
                </c:pt>
                <c:pt idx="212">
                  <c:v>3937.3269850521074</c:v>
                </c:pt>
                <c:pt idx="213">
                  <c:v>3936.6836724480681</c:v>
                </c:pt>
                <c:pt idx="214">
                  <c:v>3935.9432968159899</c:v>
                </c:pt>
                <c:pt idx="215">
                  <c:v>3935.1060411602607</c:v>
                </c:pt>
                <c:pt idx="216">
                  <c:v>3934.1720877196385</c:v>
                </c:pt>
                <c:pt idx="217">
                  <c:v>3933.1416180090819</c:v>
                </c:pt>
                <c:pt idx="218">
                  <c:v>3932.0148128610626</c:v>
                </c:pt>
                <c:pt idx="219">
                  <c:v>3930.7918524663605</c:v>
                </c:pt>
                <c:pt idx="220">
                  <c:v>3929.4729164143496</c:v>
                </c:pt>
                <c:pt idx="221">
                  <c:v>3928.0581837327691</c:v>
                </c:pt>
                <c:pt idx="222">
                  <c:v>3926.5478329269908</c:v>
                </c:pt>
                <c:pt idx="223">
                  <c:v>3924.9420420187776</c:v>
                </c:pt>
                <c:pt idx="224">
                  <c:v>3923.2409885845382</c:v>
                </c:pt>
                <c:pt idx="225">
                  <c:v>3921.444849793083</c:v>
                </c:pt>
                <c:pt idx="226">
                  <c:v>3919.5538024428811</c:v>
                </c:pt>
                <c:pt idx="227">
                  <c:v>3917.5680229988188</c:v>
                </c:pt>
                <c:pt idx="228">
                  <c:v>3915.4876876284679</c:v>
                </c:pt>
                <c:pt idx="229">
                  <c:v>3913.3129722378608</c:v>
                </c:pt>
                <c:pt idx="230">
                  <c:v>3911.0440525067766</c:v>
                </c:pt>
                <c:pt idx="231">
                  <c:v>3908.6811039235431</c:v>
                </c:pt>
                <c:pt idx="232">
                  <c:v>3906.2243018193531</c:v>
                </c:pt>
                <c:pt idx="233">
                  <c:v>3903.6738214021002</c:v>
                </c:pt>
                <c:pt idx="234">
                  <c:v>3901.0298377897352</c:v>
                </c:pt>
                <c:pt idx="235">
                  <c:v>3898.2925260431443</c:v>
                </c:pt>
                <c:pt idx="236">
                  <c:v>3895.4620611985556</c:v>
                </c:pt>
                <c:pt idx="237">
                  <c:v>3892.5386182994689</c:v>
                </c:pt>
                <c:pt idx="238">
                  <c:v>3889.5223724281182</c:v>
                </c:pt>
                <c:pt idx="239">
                  <c:v>3886.4134987364632</c:v>
                </c:pt>
                <c:pt idx="240">
                  <c:v>3883.2121724767158</c:v>
                </c:pt>
                <c:pt idx="241">
                  <c:v>3879.9185690313984</c:v>
                </c:pt>
                <c:pt idx="242">
                  <c:v>3876.5328639429426</c:v>
                </c:pt>
                <c:pt idx="243">
                  <c:v>3873.0552329428219</c:v>
                </c:pt>
                <c:pt idx="244">
                  <c:v>3869.4858519802265</c:v>
                </c:pt>
                <c:pt idx="245">
                  <c:v>3865.8248972502774</c:v>
                </c:pt>
                <c:pt idx="246">
                  <c:v>3862.0725452217835</c:v>
                </c:pt>
                <c:pt idx="247">
                  <c:v>3858.2289726645395</c:v>
                </c:pt>
                <c:pt idx="248">
                  <c:v>3854.2943566761696</c:v>
                </c:pt>
                <c:pt idx="249">
                  <c:v>3850.2688747085163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F78-4E8C-B8B9-4C1BE89EBF8F}"/>
            </c:ext>
          </c:extLst>
        </c:ser>
        <c:ser>
          <c:idx val="2"/>
          <c:order val="2"/>
          <c:tx>
            <c:strRef>
              <c:f>'booster test at angle'!$AD$6</c:f>
              <c:strCache>
                <c:ptCount val="1"/>
                <c:pt idx="0">
                  <c:v>  Separation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21"/>
            <c:spPr>
              <a:noFill/>
              <a:ln w="50800">
                <a:solidFill>
                  <a:srgbClr val="FF0000"/>
                </a:solidFill>
              </a:ln>
              <a:effectLst/>
            </c:spPr>
          </c:marker>
          <c:xVal>
            <c:numRef>
              <c:f>'booster test at angle'!$AG$6</c:f>
              <c:numCache>
                <c:formatCode>General</c:formatCode>
                <c:ptCount val="1"/>
                <c:pt idx="0">
                  <c:v>987.68749384359307</c:v>
                </c:pt>
              </c:numCache>
            </c:numRef>
          </c:xVal>
          <c:yVal>
            <c:numRef>
              <c:f>'booster test at angle'!$AF$6</c:f>
              <c:numCache>
                <c:formatCode>General</c:formatCode>
                <c:ptCount val="1"/>
                <c:pt idx="0">
                  <c:v>1177.0801191484736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F78-4E8C-B8B9-4C1BE89EBF8F}"/>
            </c:ext>
          </c:extLst>
        </c:ser>
        <c:ser>
          <c:idx val="3"/>
          <c:order val="3"/>
          <c:tx>
            <c:strRef>
              <c:f>'booster test at angle'!$AD$8</c:f>
              <c:strCache>
                <c:ptCount val="1"/>
                <c:pt idx="0">
                  <c:v>  Drogue parachute ejection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20"/>
            <c:spPr>
              <a:noFill/>
              <a:ln w="50800">
                <a:solidFill>
                  <a:schemeClr val="accent5">
                    <a:lumMod val="75000"/>
                  </a:schemeClr>
                </a:solidFill>
              </a:ln>
              <a:effectLst/>
            </c:spPr>
          </c:marker>
          <c:xVal>
            <c:numRef>
              <c:f>'booster test at angle'!$AG$8</c:f>
              <c:numCache>
                <c:formatCode>General</c:formatCode>
                <c:ptCount val="1"/>
                <c:pt idx="0">
                  <c:v>5216.1520204745839</c:v>
                </c:pt>
              </c:numCache>
            </c:numRef>
          </c:xVal>
          <c:yVal>
            <c:numRef>
              <c:f>'booster test at angle'!$AF$8</c:f>
              <c:numCache>
                <c:formatCode>General</c:formatCode>
                <c:ptCount val="1"/>
                <c:pt idx="0">
                  <c:v>3850.2688747085163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F78-4E8C-B8B9-4C1BE89EBF8F}"/>
            </c:ext>
          </c:extLst>
        </c:ser>
        <c:ser>
          <c:idx val="4"/>
          <c:order val="4"/>
          <c:tx>
            <c:strRef>
              <c:f>'booster test at angle'!$AD$10</c:f>
              <c:strCache>
                <c:ptCount val="1"/>
                <c:pt idx="0">
                  <c:v>  Main parachute unfold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24"/>
            <c:spPr>
              <a:noFill/>
              <a:ln w="50800">
                <a:solidFill>
                  <a:srgbClr val="7030A0"/>
                </a:solidFill>
              </a:ln>
              <a:effectLst/>
            </c:spPr>
          </c:marker>
          <c:xVal>
            <c:numRef>
              <c:f>'booster test at angle'!$AG$10</c:f>
              <c:numCache>
                <c:formatCode>General</c:formatCode>
                <c:ptCount val="1"/>
                <c:pt idx="0">
                  <c:v>7810.7581808674213</c:v>
                </c:pt>
              </c:numCache>
            </c:numRef>
          </c:xVal>
          <c:yVal>
            <c:numRef>
              <c:f>'booster test at angle'!$AF$10</c:f>
              <c:numCache>
                <c:formatCode>General</c:formatCode>
                <c:ptCount val="1"/>
                <c:pt idx="0">
                  <c:v>-629.68075731653664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F78-4E8C-B8B9-4C1BE89EBF8F}"/>
            </c:ext>
          </c:extLst>
        </c:ser>
        <c:ser>
          <c:idx val="5"/>
          <c:order val="5"/>
          <c:tx>
            <c:strRef>
              <c:f>'booster test at angle'!$AD$9</c:f>
              <c:strCache>
                <c:ptCount val="1"/>
                <c:pt idx="0">
                  <c:v>  Descent on Drogue</c:v>
                </c:pt>
              </c:strCache>
            </c:strRef>
          </c:tx>
          <c:spPr>
            <a:ln w="6350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'booster test at angle'!$Q$362:$Q$672</c:f>
              <c:numCache>
                <c:formatCode>General</c:formatCode>
                <c:ptCount val="311"/>
                <c:pt idx="0">
                  <c:v>5228.0903622679434</c:v>
                </c:pt>
                <c:pt idx="1">
                  <c:v>5240.0061516281457</c:v>
                </c:pt>
                <c:pt idx="2">
                  <c:v>5251.8994088740437</c:v>
                </c:pt>
                <c:pt idx="3">
                  <c:v>5263.770153081693</c:v>
                </c:pt>
                <c:pt idx="4">
                  <c:v>5275.6184021030977</c:v>
                </c:pt>
                <c:pt idx="5">
                  <c:v>5287.4441725848692</c:v>
                </c:pt>
                <c:pt idx="6">
                  <c:v>5299.2474799867969</c:v>
                </c:pt>
                <c:pt idx="7">
                  <c:v>5311.0283386003439</c:v>
                </c:pt>
                <c:pt idx="8">
                  <c:v>5322.7867615670557</c:v>
                </c:pt>
                <c:pt idx="9">
                  <c:v>5334.5227608968971</c:v>
                </c:pt>
                <c:pt idx="10">
                  <c:v>5346.2363474865124</c:v>
                </c:pt>
                <c:pt idx="11">
                  <c:v>5357.9275311374131</c:v>
                </c:pt>
                <c:pt idx="12">
                  <c:v>5369.5963205740945</c:v>
                </c:pt>
                <c:pt idx="13">
                  <c:v>5381.2427234620809</c:v>
                </c:pt>
                <c:pt idx="14">
                  <c:v>5392.8667464259079</c:v>
                </c:pt>
                <c:pt idx="15">
                  <c:v>5404.468395067036</c:v>
                </c:pt>
                <c:pt idx="16">
                  <c:v>5416.0476739817004</c:v>
                </c:pt>
                <c:pt idx="17">
                  <c:v>5427.6045867786979</c:v>
                </c:pt>
                <c:pt idx="18">
                  <c:v>5439.139136097112</c:v>
                </c:pt>
                <c:pt idx="19">
                  <c:v>5450.6513236239762</c:v>
                </c:pt>
                <c:pt idx="20">
                  <c:v>5462.1411501118782</c:v>
                </c:pt>
                <c:pt idx="21">
                  <c:v>5473.608615396508</c:v>
                </c:pt>
                <c:pt idx="22">
                  <c:v>5485.0537184141403</c:v>
                </c:pt>
                <c:pt idx="23">
                  <c:v>5496.4764572190652</c:v>
                </c:pt>
                <c:pt idx="24">
                  <c:v>5507.8768290009575</c:v>
                </c:pt>
                <c:pt idx="25">
                  <c:v>5519.2548301021907</c:v>
                </c:pt>
                <c:pt idx="26">
                  <c:v>5530.6104560350923</c:v>
                </c:pt>
                <c:pt idx="27">
                  <c:v>5541.9437014991399</c:v>
                </c:pt>
                <c:pt idx="28">
                  <c:v>5553.2545603981025</c:v>
                </c:pt>
                <c:pt idx="29">
                  <c:v>5564.5430258571187</c:v>
                </c:pt>
                <c:pt idx="30">
                  <c:v>5575.8090902397207</c:v>
                </c:pt>
                <c:pt idx="31">
                  <c:v>5587.0527451647968</c:v>
                </c:pt>
                <c:pt idx="32">
                  <c:v>5598.2739815234927</c:v>
                </c:pt>
                <c:pt idx="33">
                  <c:v>5609.4727894960506</c:v>
                </c:pt>
                <c:pt idx="34">
                  <c:v>5620.6491585685908</c:v>
                </c:pt>
                <c:pt idx="35">
                  <c:v>5631.8030775498219</c:v>
                </c:pt>
                <c:pt idx="36">
                  <c:v>5642.9345345876955</c:v>
                </c:pt>
                <c:pt idx="37">
                  <c:v>5654.0435171859854</c:v>
                </c:pt>
                <c:pt idx="38">
                  <c:v>5665.1300122208058</c:v>
                </c:pt>
                <c:pt idx="39">
                  <c:v>5676.1940059570597</c:v>
                </c:pt>
                <c:pt idx="40">
                  <c:v>5687.2354840648131</c:v>
                </c:pt>
                <c:pt idx="41">
                  <c:v>5698.2544316355988</c:v>
                </c:pt>
                <c:pt idx="42">
                  <c:v>5709.2508331986483</c:v>
                </c:pt>
                <c:pt idx="43">
                  <c:v>5720.224672737043</c:v>
                </c:pt>
                <c:pt idx="44">
                  <c:v>5731.1759337037902</c:v>
                </c:pt>
                <c:pt idx="45">
                  <c:v>5742.1045990378188</c:v>
                </c:pt>
                <c:pt idx="46">
                  <c:v>5753.0106511798949</c:v>
                </c:pt>
                <c:pt idx="47">
                  <c:v>5763.8940720884493</c:v>
                </c:pt>
                <c:pt idx="48">
                  <c:v>5774.7548432553203</c:v>
                </c:pt>
                <c:pt idx="49">
                  <c:v>5785.5929457214115</c:v>
                </c:pt>
                <c:pt idx="50">
                  <c:v>5796.408360092254</c:v>
                </c:pt>
                <c:pt idx="51">
                  <c:v>5807.2010665534808</c:v>
                </c:pt>
                <c:pt idx="52">
                  <c:v>5817.9710448862024</c:v>
                </c:pt>
                <c:pt idx="53">
                  <c:v>5828.7182744822885</c:v>
                </c:pt>
                <c:pt idx="54">
                  <c:v>5839.4427343595489</c:v>
                </c:pt>
                <c:pt idx="55">
                  <c:v>5850.1444031768124</c:v>
                </c:pt>
                <c:pt idx="56">
                  <c:v>5860.8232592489039</c:v>
                </c:pt>
                <c:pt idx="57">
                  <c:v>5871.4792805615143</c:v>
                </c:pt>
                <c:pt idx="58">
                  <c:v>5882.1124447859611</c:v>
                </c:pt>
                <c:pt idx="59">
                  <c:v>5892.7227292938423</c:v>
                </c:pt>
                <c:pt idx="60">
                  <c:v>5903.310111171576</c:v>
                </c:pt>
                <c:pt idx="61">
                  <c:v>5913.8745672348241</c:v>
                </c:pt>
                <c:pt idx="62">
                  <c:v>5924.4160740428015</c:v>
                </c:pt>
                <c:pt idx="63">
                  <c:v>5934.9346079124662</c:v>
                </c:pt>
                <c:pt idx="64">
                  <c:v>5945.4301449325876</c:v>
                </c:pt>
                <c:pt idx="65">
                  <c:v>5955.9026609776938</c:v>
                </c:pt>
                <c:pt idx="66">
                  <c:v>5966.3521317218938</c:v>
                </c:pt>
                <c:pt idx="67">
                  <c:v>5976.7785326525709</c:v>
                </c:pt>
                <c:pt idx="68">
                  <c:v>5987.1818390839526</c:v>
                </c:pt>
                <c:pt idx="69">
                  <c:v>5997.5620261705462</c:v>
                </c:pt>
                <c:pt idx="70">
                  <c:v>6007.9190689204434</c:v>
                </c:pt>
                <c:pt idx="71">
                  <c:v>6018.2529422084926</c:v>
                </c:pt>
                <c:pt idx="72">
                  <c:v>6028.5636207893349</c:v>
                </c:pt>
                <c:pt idx="73">
                  <c:v>6038.8510793103032</c:v>
                </c:pt>
                <c:pt idx="74">
                  <c:v>6049.1152923241862</c:v>
                </c:pt>
                <c:pt idx="75">
                  <c:v>6059.3562343018457</c:v>
                </c:pt>
                <c:pt idx="76">
                  <c:v>6069.5738796447004</c:v>
                </c:pt>
                <c:pt idx="77">
                  <c:v>6079.7682026970633</c:v>
                </c:pt>
                <c:pt idx="78">
                  <c:v>6089.939177758336</c:v>
                </c:pt>
                <c:pt idx="79">
                  <c:v>6100.086779095057</c:v>
                </c:pt>
                <c:pt idx="80">
                  <c:v>6110.2109809528074</c:v>
                </c:pt>
                <c:pt idx="81">
                  <c:v>6120.3117575679662</c:v>
                </c:pt>
                <c:pt idx="82">
                  <c:v>6130.3890831793196</c:v>
                </c:pt>
                <c:pt idx="83">
                  <c:v>6140.4429320395202</c:v>
                </c:pt>
                <c:pt idx="84">
                  <c:v>6150.4732784263952</c:v>
                </c:pt>
                <c:pt idx="85">
                  <c:v>6160.4800966541079</c:v>
                </c:pt>
                <c:pt idx="86">
                  <c:v>6170.4633610841647</c:v>
                </c:pt>
                <c:pt idx="87">
                  <c:v>6180.4230461362704</c:v>
                </c:pt>
                <c:pt idx="88">
                  <c:v>6190.3591262990321</c:v>
                </c:pt>
                <c:pt idx="89">
                  <c:v>6200.2715761405098</c:v>
                </c:pt>
                <c:pt idx="90">
                  <c:v>6210.1603703186111</c:v>
                </c:pt>
                <c:pt idx="91">
                  <c:v>6220.0254835913356</c:v>
                </c:pt>
                <c:pt idx="92">
                  <c:v>6229.8668908268637</c:v>
                </c:pt>
                <c:pt idx="93">
                  <c:v>6239.684567013488</c:v>
                </c:pt>
                <c:pt idx="94">
                  <c:v>6249.4784872693963</c:v>
                </c:pt>
                <c:pt idx="95">
                  <c:v>6259.2486268522925</c:v>
                </c:pt>
                <c:pt idx="96">
                  <c:v>6268.994961168868</c:v>
                </c:pt>
                <c:pt idx="97">
                  <c:v>6278.7174657841142</c:v>
                </c:pt>
                <c:pt idx="98">
                  <c:v>6288.4161164304842</c:v>
                </c:pt>
                <c:pt idx="99">
                  <c:v>6298.0908890168957</c:v>
                </c:pt>
                <c:pt idx="100">
                  <c:v>6307.7417596375808</c:v>
                </c:pt>
                <c:pt idx="101">
                  <c:v>6317.3687045807837</c:v>
                </c:pt>
                <c:pt idx="102">
                  <c:v>6326.971700337298</c:v>
                </c:pt>
                <c:pt idx="103">
                  <c:v>6336.550723608857</c:v>
                </c:pt>
                <c:pt idx="104">
                  <c:v>6346.1057513163678</c:v>
                </c:pt>
                <c:pt idx="105">
                  <c:v>6355.6367606079884</c:v>
                </c:pt>
                <c:pt idx="106">
                  <c:v>6365.1437288670586</c:v>
                </c:pt>
                <c:pt idx="107">
                  <c:v>6374.6266337198758</c:v>
                </c:pt>
                <c:pt idx="108">
                  <c:v>6384.0854530433162</c:v>
                </c:pt>
                <c:pt idx="109">
                  <c:v>6393.5201649723122</c:v>
                </c:pt>
                <c:pt idx="110">
                  <c:v>6402.9307479071695</c:v>
                </c:pt>
                <c:pt idx="111">
                  <c:v>6412.3171805207467</c:v>
                </c:pt>
                <c:pt idx="112">
                  <c:v>6421.6794417654728</c:v>
                </c:pt>
                <c:pt idx="113">
                  <c:v>6431.0175108802277</c:v>
                </c:pt>
                <c:pt idx="114">
                  <c:v>6440.3313673970688</c:v>
                </c:pt>
                <c:pt idx="115">
                  <c:v>6449.6209911478118</c:v>
                </c:pt>
                <c:pt idx="116">
                  <c:v>6458.8863622704694</c:v>
                </c:pt>
                <c:pt idx="117">
                  <c:v>6468.1274612155403</c:v>
                </c:pt>
                <c:pt idx="118">
                  <c:v>6477.3442687521574</c:v>
                </c:pt>
                <c:pt idx="119">
                  <c:v>6486.5367659740932</c:v>
                </c:pt>
                <c:pt idx="120">
                  <c:v>6495.7049343056206</c:v>
                </c:pt>
                <c:pt idx="121">
                  <c:v>6504.8487555072361</c:v>
                </c:pt>
                <c:pt idx="122">
                  <c:v>6513.9682116812419</c:v>
                </c:pt>
                <c:pt idx="123">
                  <c:v>6523.0632852771878</c:v>
                </c:pt>
                <c:pt idx="124">
                  <c:v>6532.1339590971784</c:v>
                </c:pt>
                <c:pt idx="125">
                  <c:v>6541.1802163010416</c:v>
                </c:pt>
                <c:pt idx="126">
                  <c:v>6550.202041704878</c:v>
                </c:pt>
                <c:pt idx="127">
                  <c:v>6559.1994309564716</c:v>
                </c:pt>
                <c:pt idx="128">
                  <c:v>6568.1723970313342</c:v>
                </c:pt>
                <c:pt idx="129">
                  <c:v>6577.1209608672343</c:v>
                </c:pt>
                <c:pt idx="130">
                  <c:v>6586.0451433676853</c:v>
                </c:pt>
                <c:pt idx="131">
                  <c:v>6594.944965386997</c:v>
                </c:pt>
                <c:pt idx="132">
                  <c:v>6603.8204477292993</c:v>
                </c:pt>
                <c:pt idx="133">
                  <c:v>6612.6716111477272</c:v>
                </c:pt>
                <c:pt idx="134">
                  <c:v>6621.4984763436951</c:v>
                </c:pt>
                <c:pt idx="135">
                  <c:v>6630.3010639662507</c:v>
                </c:pt>
                <c:pt idx="136">
                  <c:v>6639.0793946115218</c:v>
                </c:pt>
                <c:pt idx="137">
                  <c:v>6647.8334888222471</c:v>
                </c:pt>
                <c:pt idx="138">
                  <c:v>6656.5633670873976</c:v>
                </c:pt>
                <c:pt idx="139">
                  <c:v>6665.2690498418851</c:v>
                </c:pt>
                <c:pt idx="140">
                  <c:v>6673.9505574663635</c:v>
                </c:pt>
                <c:pt idx="141">
                  <c:v>6682.6079102871163</c:v>
                </c:pt>
                <c:pt idx="142">
                  <c:v>6691.24112857604</c:v>
                </c:pt>
                <c:pt idx="143">
                  <c:v>6699.8502325507134</c:v>
                </c:pt>
                <c:pt idx="144">
                  <c:v>6708.4352423745595</c:v>
                </c:pt>
                <c:pt idx="145">
                  <c:v>6716.9961781570992</c:v>
                </c:pt>
                <c:pt idx="146">
                  <c:v>6725.5330599542958</c:v>
                </c:pt>
                <c:pt idx="147">
                  <c:v>6734.0459077689875</c:v>
                </c:pt>
                <c:pt idx="148">
                  <c:v>6742.5347415514161</c:v>
                </c:pt>
                <c:pt idx="149">
                  <c:v>6750.9995811998378</c:v>
                </c:pt>
                <c:pt idx="150">
                  <c:v>6759.4404465612315</c:v>
                </c:pt>
                <c:pt idx="151">
                  <c:v>6767.8573574320899</c:v>
                </c:pt>
                <c:pt idx="152">
                  <c:v>6776.2503335593037</c:v>
                </c:pt>
                <c:pt idx="153">
                  <c:v>6784.6193946411331</c:v>
                </c:pt>
                <c:pt idx="154">
                  <c:v>6792.9645603282625</c:v>
                </c:pt>
                <c:pt idx="155">
                  <c:v>6801.2858502249464</c:v>
                </c:pt>
                <c:pt idx="156">
                  <c:v>6809.5832838902388</c:v>
                </c:pt>
                <c:pt idx="157">
                  <c:v>6817.8568808393065</c:v>
                </c:pt>
                <c:pt idx="158">
                  <c:v>6826.1066605448259</c:v>
                </c:pt>
                <c:pt idx="159">
                  <c:v>6834.3326424384659</c:v>
                </c:pt>
                <c:pt idx="160">
                  <c:v>6842.5348459124443</c:v>
                </c:pt>
                <c:pt idx="161">
                  <c:v>6850.7132903211732</c:v>
                </c:pt>
                <c:pt idx="162">
                  <c:v>6858.8679949829766</c:v>
                </c:pt>
                <c:pt idx="163">
                  <c:v>6866.9989791818889</c:v>
                </c:pt>
                <c:pt idx="164">
                  <c:v>6875.1062621695282</c:v>
                </c:pt>
                <c:pt idx="165">
                  <c:v>6883.1898631670447</c:v>
                </c:pt>
                <c:pt idx="166">
                  <c:v>6891.2498013671429</c:v>
                </c:pt>
                <c:pt idx="167">
                  <c:v>6899.2860959361742</c:v>
                </c:pt>
                <c:pt idx="168">
                  <c:v>6907.2987660163008</c:v>
                </c:pt>
                <c:pt idx="169">
                  <c:v>6915.2878307277288</c:v>
                </c:pt>
                <c:pt idx="170">
                  <c:v>6923.2533091710065</c:v>
                </c:pt>
                <c:pt idx="171">
                  <c:v>6931.1952204293884</c:v>
                </c:pt>
                <c:pt idx="172">
                  <c:v>6939.1135835712657</c:v>
                </c:pt>
                <c:pt idx="173">
                  <c:v>6947.0084176526543</c:v>
                </c:pt>
                <c:pt idx="174">
                  <c:v>6954.8797417197466</c:v>
                </c:pt>
                <c:pt idx="175">
                  <c:v>6962.7275748115171</c:v>
                </c:pt>
                <c:pt idx="176">
                  <c:v>6970.5519359623913</c:v>
                </c:pt>
                <c:pt idx="177">
                  <c:v>6978.3528442049637</c:v>
                </c:pt>
                <c:pt idx="178">
                  <c:v>6986.1303185727684</c:v>
                </c:pt>
                <c:pt idx="179">
                  <c:v>6993.8843781031046</c:v>
                </c:pt>
                <c:pt idx="180">
                  <c:v>7001.6150418399084</c:v>
                </c:pt>
                <c:pt idx="181">
                  <c:v>7009.3223288366707</c:v>
                </c:pt>
                <c:pt idx="182">
                  <c:v>7017.0062581594029</c:v>
                </c:pt>
                <c:pt idx="183">
                  <c:v>7024.666848889643</c:v>
                </c:pt>
                <c:pt idx="184">
                  <c:v>7032.3041201275037</c:v>
                </c:pt>
                <c:pt idx="185">
                  <c:v>7039.918090994759</c:v>
                </c:pt>
                <c:pt idx="186">
                  <c:v>7047.5087806379715</c:v>
                </c:pt>
                <c:pt idx="187">
                  <c:v>7055.0762082316469</c:v>
                </c:pt>
                <c:pt idx="188">
                  <c:v>7062.620392981431</c:v>
                </c:pt>
                <c:pt idx="189">
                  <c:v>7070.1413541273278</c:v>
                </c:pt>
                <c:pt idx="190">
                  <c:v>7077.639110946956</c:v>
                </c:pt>
                <c:pt idx="191">
                  <c:v>7085.1136827588234</c:v>
                </c:pt>
                <c:pt idx="192">
                  <c:v>7092.5650889256349</c:v>
                </c:pt>
                <c:pt idx="193">
                  <c:v>7099.9933488576153</c:v>
                </c:pt>
                <c:pt idx="194">
                  <c:v>7107.3984820158566</c:v>
                </c:pt>
                <c:pt idx="195">
                  <c:v>7114.7805079156842</c:v>
                </c:pt>
                <c:pt idx="196">
                  <c:v>7122.1394461300388</c:v>
                </c:pt>
                <c:pt idx="197">
                  <c:v>7129.4753162928719</c:v>
                </c:pt>
                <c:pt idx="198">
                  <c:v>7136.7881381025545</c:v>
                </c:pt>
                <c:pt idx="199">
                  <c:v>7144.0779313252988</c:v>
                </c:pt>
                <c:pt idx="200">
                  <c:v>7151.3447157985829</c:v>
                </c:pt>
                <c:pt idx="201">
                  <c:v>7158.5885114345856</c:v>
                </c:pt>
                <c:pt idx="202">
                  <c:v>7165.8093382236266</c:v>
                </c:pt>
                <c:pt idx="203">
                  <c:v>7173.0072162376064</c:v>
                </c:pt>
                <c:pt idx="204">
                  <c:v>7180.182165633445</c:v>
                </c:pt>
                <c:pt idx="205">
                  <c:v>7187.3342066565265</c:v>
                </c:pt>
                <c:pt idx="206">
                  <c:v>7194.4633596441317</c:v>
                </c:pt>
                <c:pt idx="207">
                  <c:v>7201.5696450288697</c:v>
                </c:pt>
                <c:pt idx="208">
                  <c:v>7208.6530833421029</c:v>
                </c:pt>
                <c:pt idx="209">
                  <c:v>7215.7136952173596</c:v>
                </c:pt>
                <c:pt idx="210">
                  <c:v>7222.7515013937373</c:v>
                </c:pt>
                <c:pt idx="211">
                  <c:v>7229.7665227192947</c:v>
                </c:pt>
                <c:pt idx="212">
                  <c:v>7236.7587801544259</c:v>
                </c:pt>
                <c:pt idx="213">
                  <c:v>7243.7282947752192</c:v>
                </c:pt>
                <c:pt idx="214">
                  <c:v>7250.675087776799</c:v>
                </c:pt>
                <c:pt idx="215">
                  <c:v>7257.5991804766445</c:v>
                </c:pt>
                <c:pt idx="216">
                  <c:v>7264.5005943178912</c:v>
                </c:pt>
                <c:pt idx="217">
                  <c:v>7271.379350872603</c:v>
                </c:pt>
                <c:pt idx="218">
                  <c:v>7278.2354718450251</c:v>
                </c:pt>
                <c:pt idx="219">
                  <c:v>7285.0689790748047</c:v>
                </c:pt>
                <c:pt idx="220">
                  <c:v>7291.8798945401868</c:v>
                </c:pt>
                <c:pt idx="221">
                  <c:v>7298.6682403611794</c:v>
                </c:pt>
                <c:pt idx="222">
                  <c:v>7305.4340388026858</c:v>
                </c:pt>
                <c:pt idx="223">
                  <c:v>7312.177312277604</c:v>
                </c:pt>
                <c:pt idx="224">
                  <c:v>7318.8980833498936</c:v>
                </c:pt>
                <c:pt idx="225">
                  <c:v>7325.5963747376027</c:v>
                </c:pt>
                <c:pt idx="226">
                  <c:v>7332.2722093158627</c:v>
                </c:pt>
                <c:pt idx="227">
                  <c:v>7338.9256101198389</c:v>
                </c:pt>
                <c:pt idx="228">
                  <c:v>7345.5566003476415</c:v>
                </c:pt>
                <c:pt idx="229">
                  <c:v>7352.1652033631999</c:v>
                </c:pt>
                <c:pt idx="230">
                  <c:v>7358.7514426990892</c:v>
                </c:pt>
                <c:pt idx="231">
                  <c:v>7365.3153420593135</c:v>
                </c:pt>
                <c:pt idx="232">
                  <c:v>7371.8569253220439</c:v>
                </c:pt>
                <c:pt idx="233">
                  <c:v>7378.3762165423132</c:v>
                </c:pt>
                <c:pt idx="234">
                  <c:v>7384.873239954657</c:v>
                </c:pt>
                <c:pt idx="235">
                  <c:v>7391.3480199757114</c:v>
                </c:pt>
                <c:pt idx="236">
                  <c:v>7397.8005812067568</c:v>
                </c:pt>
                <c:pt idx="237">
                  <c:v>7404.230948436214</c:v>
                </c:pt>
                <c:pt idx="238">
                  <c:v>7410.6391466420855</c:v>
                </c:pt>
                <c:pt idx="239">
                  <c:v>7417.0252009943479</c:v>
                </c:pt>
                <c:pt idx="240">
                  <c:v>7423.3891368572858</c:v>
                </c:pt>
                <c:pt idx="241">
                  <c:v>7429.7309797917751</c:v>
                </c:pt>
                <c:pt idx="242">
                  <c:v>7436.0507555575059</c:v>
                </c:pt>
                <c:pt idx="243">
                  <c:v>7442.3484901151569</c:v>
                </c:pt>
                <c:pt idx="244">
                  <c:v>7448.6242096285032</c:v>
                </c:pt>
                <c:pt idx="245">
                  <c:v>7454.8779404664756</c:v>
                </c:pt>
                <c:pt idx="246">
                  <c:v>7461.1097092051541</c:v>
                </c:pt>
                <c:pt idx="247">
                  <c:v>7467.319542629707</c:v>
                </c:pt>
                <c:pt idx="248">
                  <c:v>7473.5074677362663</c:v>
                </c:pt>
                <c:pt idx="249">
                  <c:v>7479.6735117337466</c:v>
                </c:pt>
                <c:pt idx="250">
                  <c:v>7485.8177020456033</c:v>
                </c:pt>
                <c:pt idx="251">
                  <c:v>7491.940066311523</c:v>
                </c:pt>
                <c:pt idx="252">
                  <c:v>7498.0406323890611</c:v>
                </c:pt>
                <c:pt idx="253">
                  <c:v>7504.1194283552113</c:v>
                </c:pt>
                <c:pt idx="254">
                  <c:v>7510.1764825079154</c:v>
                </c:pt>
                <c:pt idx="255">
                  <c:v>7516.2118233675064</c:v>
                </c:pt>
                <c:pt idx="256">
                  <c:v>7522.2254796780935</c:v>
                </c:pt>
                <c:pt idx="257">
                  <c:v>7528.21748040888</c:v>
                </c:pt>
                <c:pt idx="258">
                  <c:v>7534.1878547554188</c:v>
                </c:pt>
                <c:pt idx="259">
                  <c:v>7540.1366321408032</c:v>
                </c:pt>
                <c:pt idx="260">
                  <c:v>7546.0638422167958</c:v>
                </c:pt>
                <c:pt idx="261">
                  <c:v>7551.9695148648898</c:v>
                </c:pt>
                <c:pt idx="262">
                  <c:v>7557.8536801973078</c:v>
                </c:pt>
                <c:pt idx="263">
                  <c:v>7563.716368557938</c:v>
                </c:pt>
                <c:pt idx="264">
                  <c:v>7569.557610523203</c:v>
                </c:pt>
                <c:pt idx="265">
                  <c:v>7575.3774369028652</c:v>
                </c:pt>
                <c:pt idx="266">
                  <c:v>7581.175878740768</c:v>
                </c:pt>
                <c:pt idx="267">
                  <c:v>7586.9529673155166</c:v>
                </c:pt>
                <c:pt idx="268">
                  <c:v>7592.7087341410861</c:v>
                </c:pt>
                <c:pt idx="269">
                  <c:v>7598.4432109673735</c:v>
                </c:pt>
                <c:pt idx="270">
                  <c:v>7604.1564297806826</c:v>
                </c:pt>
                <c:pt idx="271">
                  <c:v>7609.8484228041461</c:v>
                </c:pt>
                <c:pt idx="272">
                  <c:v>7615.5192224980847</c:v>
                </c:pt>
                <c:pt idx="273">
                  <c:v>7621.1688615602998</c:v>
                </c:pt>
                <c:pt idx="274">
                  <c:v>7626.7973729263103</c:v>
                </c:pt>
                <c:pt idx="275">
                  <c:v>7632.40478976952</c:v>
                </c:pt>
                <c:pt idx="276">
                  <c:v>7637.9911455013262</c:v>
                </c:pt>
                <c:pt idx="277">
                  <c:v>7643.5564737711657</c:v>
                </c:pt>
                <c:pt idx="278">
                  <c:v>7649.1008084665027</c:v>
                </c:pt>
                <c:pt idx="279">
                  <c:v>7654.6241837127509</c:v>
                </c:pt>
                <c:pt idx="280">
                  <c:v>7660.1266338731357</c:v>
                </c:pt>
                <c:pt idx="281">
                  <c:v>7665.6081935485026</c:v>
                </c:pt>
                <c:pt idx="282">
                  <c:v>7671.0688975770581</c:v>
                </c:pt>
                <c:pt idx="283">
                  <c:v>7676.5087810340556</c:v>
                </c:pt>
                <c:pt idx="284">
                  <c:v>7681.9278792314253</c:v>
                </c:pt>
                <c:pt idx="285">
                  <c:v>7687.3262277173417</c:v>
                </c:pt>
                <c:pt idx="286">
                  <c:v>7692.7038622757354</c:v>
                </c:pt>
                <c:pt idx="287">
                  <c:v>7698.0608189257509</c:v>
                </c:pt>
                <c:pt idx="288">
                  <c:v>7703.3971339211457</c:v>
                </c:pt>
                <c:pt idx="289">
                  <c:v>7708.712843749634</c:v>
                </c:pt>
                <c:pt idx="290">
                  <c:v>7714.0079851321771</c:v>
                </c:pt>
                <c:pt idx="291">
                  <c:v>7719.2825950222214</c:v>
                </c:pt>
                <c:pt idx="292">
                  <c:v>7724.5367106048789</c:v>
                </c:pt>
                <c:pt idx="293">
                  <c:v>7729.7703692960595</c:v>
                </c:pt>
                <c:pt idx="294">
                  <c:v>7734.9836087415479</c:v>
                </c:pt>
                <c:pt idx="295">
                  <c:v>7740.1764668160322</c:v>
                </c:pt>
                <c:pt idx="296">
                  <c:v>7745.3489816220826</c:v>
                </c:pt>
                <c:pt idx="297">
                  <c:v>7750.5011914890783</c:v>
                </c:pt>
                <c:pt idx="298">
                  <c:v>7755.6331349720876</c:v>
                </c:pt>
                <c:pt idx="299">
                  <c:v>7760.7448508506977</c:v>
                </c:pt>
                <c:pt idx="300">
                  <c:v>7765.8363781278022</c:v>
                </c:pt>
                <c:pt idx="301">
                  <c:v>7770.9077560283386</c:v>
                </c:pt>
                <c:pt idx="302">
                  <c:v>7775.9590239979798</c:v>
                </c:pt>
                <c:pt idx="303">
                  <c:v>7780.9902217017834</c:v>
                </c:pt>
                <c:pt idx="304">
                  <c:v>7786.0013890227992</c:v>
                </c:pt>
                <c:pt idx="305">
                  <c:v>7790.9925660606286</c:v>
                </c:pt>
                <c:pt idx="306">
                  <c:v>7795.963793129944</c:v>
                </c:pt>
                <c:pt idx="307">
                  <c:v>7800.9151107589723</c:v>
                </c:pt>
                <c:pt idx="308">
                  <c:v>7805.8465596879287</c:v>
                </c:pt>
                <c:pt idx="309">
                  <c:v>7810.7581808674213</c:v>
                </c:pt>
                <c:pt idx="310">
                  <c:v>7815.6500154568103</c:v>
                </c:pt>
              </c:numCache>
            </c:numRef>
          </c:xVal>
          <c:yVal>
            <c:numRef>
              <c:f>'booster test at angle'!$P$362:$P$672</c:f>
              <c:numCache>
                <c:formatCode>General</c:formatCode>
                <c:ptCount val="311"/>
                <c:pt idx="0">
                  <c:v>3846.1527045935732</c:v>
                </c:pt>
                <c:pt idx="1">
                  <c:v>3841.9460245689643</c:v>
                </c:pt>
                <c:pt idx="2">
                  <c:v>3837.649013302972</c:v>
                </c:pt>
                <c:pt idx="3">
                  <c:v>3833.2618499191099</c:v>
                </c:pt>
                <c:pt idx="4">
                  <c:v>3828.7847140202443</c:v>
                </c:pt>
                <c:pt idx="5">
                  <c:v>3824.2177857122642</c:v>
                </c:pt>
                <c:pt idx="6">
                  <c:v>3819.5612456272984</c:v>
                </c:pt>
                <c:pt idx="7">
                  <c:v>3814.8152749464807</c:v>
                </c:pt>
                <c:pt idx="8">
                  <c:v>3809.9800554222652</c:v>
                </c:pt>
                <c:pt idx="9">
                  <c:v>3805.0557694002887</c:v>
                </c:pt>
                <c:pt idx="10">
                  <c:v>3800.04259984078</c:v>
                </c:pt>
                <c:pt idx="11">
                  <c:v>3794.9407303395196</c:v>
                </c:pt>
                <c:pt idx="12">
                  <c:v>3789.7503451483476</c:v>
                </c:pt>
                <c:pt idx="13">
                  <c:v>3784.4716291952163</c:v>
                </c:pt>
                <c:pt idx="14">
                  <c:v>3779.1047681037935</c:v>
                </c:pt>
                <c:pt idx="15">
                  <c:v>3773.6499482126128</c:v>
                </c:pt>
                <c:pt idx="16">
                  <c:v>3768.1073565937691</c:v>
                </c:pt>
                <c:pt idx="17">
                  <c:v>3762.4771810711636</c:v>
                </c:pt>
                <c:pt idx="18">
                  <c:v>3756.7596102382936</c:v>
                </c:pt>
                <c:pt idx="19">
                  <c:v>3750.9548334755896</c:v>
                </c:pt>
                <c:pt idx="20">
                  <c:v>3745.063040967299</c:v>
                </c:pt>
                <c:pt idx="21">
                  <c:v>3739.0844237179158</c:v>
                </c:pt>
                <c:pt idx="22">
                  <c:v>3733.019173568156</c:v>
                </c:pt>
                <c:pt idx="23">
                  <c:v>3726.8674832104798</c:v>
                </c:pt>
                <c:pt idx="24">
                  <c:v>3720.6295462041594</c:v>
                </c:pt>
                <c:pt idx="25">
                  <c:v>3714.3055569898934</c:v>
                </c:pt>
                <c:pt idx="26">
                  <c:v>3707.8957109039675</c:v>
                </c:pt>
                <c:pt idx="27">
                  <c:v>3701.4002041919616</c:v>
                </c:pt>
                <c:pt idx="28">
                  <c:v>3694.8192340220039</c:v>
                </c:pt>
                <c:pt idx="29">
                  <c:v>3688.1529984975723</c:v>
                </c:pt>
                <c:pt idx="30">
                  <c:v>3681.4016966698441</c:v>
                </c:pt>
                <c:pt idx="31">
                  <c:v>3674.5655285495941</c:v>
                </c:pt>
                <c:pt idx="32">
                  <c:v>3667.6446951186413</c:v>
                </c:pt>
                <c:pt idx="33">
                  <c:v>3660.6393983408466</c:v>
                </c:pt>
                <c:pt idx="34">
                  <c:v>3653.5498411726612</c:v>
                </c:pt>
                <c:pt idx="35">
                  <c:v>3646.3762275732283</c:v>
                </c:pt>
                <c:pt idx="36">
                  <c:v>3639.118762514036</c:v>
                </c:pt>
                <c:pt idx="37">
                  <c:v>3631.7776519881272</c:v>
                </c:pt>
                <c:pt idx="38">
                  <c:v>3624.3531030188651</c:v>
                </c:pt>
                <c:pt idx="39">
                  <c:v>3616.8453236682562</c:v>
                </c:pt>
                <c:pt idx="40">
                  <c:v>3609.2545230448345</c:v>
                </c:pt>
                <c:pt idx="41">
                  <c:v>3601.5809113111059</c:v>
                </c:pt>
                <c:pt idx="42">
                  <c:v>3593.8246996905564</c:v>
                </c:pt>
                <c:pt idx="43">
                  <c:v>3585.9861004742284</c:v>
                </c:pt>
                <c:pt idx="44">
                  <c:v>3578.0653270268626</c:v>
                </c:pt>
                <c:pt idx="45">
                  <c:v>3570.0625937926129</c:v>
                </c:pt>
                <c:pt idx="46">
                  <c:v>3561.9781163003336</c:v>
                </c:pt>
                <c:pt idx="47">
                  <c:v>3553.8121111684422</c:v>
                </c:pt>
                <c:pt idx="48">
                  <c:v>3545.5647961093646</c:v>
                </c:pt>
                <c:pt idx="49">
                  <c:v>3537.2363899335592</c:v>
                </c:pt>
                <c:pt idx="50">
                  <c:v>3528.8271125531269</c:v>
                </c:pt>
                <c:pt idx="51">
                  <c:v>3520.3371849850128</c:v>
                </c:pt>
                <c:pt idx="52">
                  <c:v>3511.7668293537972</c:v>
                </c:pt>
                <c:pt idx="53">
                  <c:v>3503.1162688940826</c:v>
                </c:pt>
                <c:pt idx="54">
                  <c:v>3494.3857279524832</c:v>
                </c:pt>
                <c:pt idx="55">
                  <c:v>3485.5754319892148</c:v>
                </c:pt>
                <c:pt idx="56">
                  <c:v>3476.6856075792939</c:v>
                </c:pt>
                <c:pt idx="57">
                  <c:v>3467.7164824133479</c:v>
                </c:pt>
                <c:pt idx="58">
                  <c:v>3458.6682852980421</c:v>
                </c:pt>
                <c:pt idx="59">
                  <c:v>3449.541246156125</c:v>
                </c:pt>
                <c:pt idx="60">
                  <c:v>3440.3355960261001</c:v>
                </c:pt>
                <c:pt idx="61">
                  <c:v>3431.0515670615264</c:v>
                </c:pt>
                <c:pt idx="62">
                  <c:v>3421.6893925299519</c:v>
                </c:pt>
                <c:pt idx="63">
                  <c:v>3412.2493068114873</c:v>
                </c:pt>
                <c:pt idx="64">
                  <c:v>3402.7315453970214</c:v>
                </c:pt>
                <c:pt idx="65">
                  <c:v>3393.1363448860866</c:v>
                </c:pt>
                <c:pt idx="66">
                  <c:v>3383.463942984376</c:v>
                </c:pt>
                <c:pt idx="67">
                  <c:v>3373.7145785009207</c:v>
                </c:pt>
                <c:pt idx="68">
                  <c:v>3363.8884913449297</c:v>
                </c:pt>
                <c:pt idx="69">
                  <c:v>3353.9859225222981</c:v>
                </c:pt>
                <c:pt idx="70">
                  <c:v>3344.0071141317922</c:v>
                </c:pt>
                <c:pt idx="71">
                  <c:v>3333.9523093609105</c:v>
                </c:pt>
                <c:pt idx="72">
                  <c:v>3323.8217524814318</c:v>
                </c:pt>
                <c:pt idx="73">
                  <c:v>3313.6156888446531</c:v>
                </c:pt>
                <c:pt idx="74">
                  <c:v>3303.3343648763234</c:v>
                </c:pt>
                <c:pt idx="75">
                  <c:v>3292.9780280712803</c:v>
                </c:pt>
                <c:pt idx="76">
                  <c:v>3282.5469269877899</c:v>
                </c:pt>
                <c:pt idx="77">
                  <c:v>3272.041311241604</c:v>
                </c:pt>
                <c:pt idx="78">
                  <c:v>3261.4614314997316</c:v>
                </c:pt>
                <c:pt idx="79">
                  <c:v>3250.8075394739376</c:v>
                </c:pt>
                <c:pt idx="80">
                  <c:v>3240.0798879139679</c:v>
                </c:pt>
                <c:pt idx="81">
                  <c:v>3229.2787306005125</c:v>
                </c:pt>
                <c:pt idx="82">
                  <c:v>3218.404322337909</c:v>
                </c:pt>
                <c:pt idx="83">
                  <c:v>3207.4569189465906</c:v>
                </c:pt>
                <c:pt idx="84">
                  <c:v>3196.4367772552901</c:v>
                </c:pt>
                <c:pt idx="85">
                  <c:v>3185.3441550929992</c:v>
                </c:pt>
                <c:pt idx="86">
                  <c:v>3174.179311280694</c:v>
                </c:pt>
                <c:pt idx="87">
                  <c:v>3162.9425056228279</c:v>
                </c:pt>
                <c:pt idx="88">
                  <c:v>3151.633998898601</c:v>
                </c:pt>
                <c:pt idx="89">
                  <c:v>3140.2540528530103</c:v>
                </c:pt>
                <c:pt idx="90">
                  <c:v>3128.8029301876863</c:v>
                </c:pt>
                <c:pt idx="91">
                  <c:v>3117.2808945515226</c:v>
                </c:pt>
                <c:pt idx="92">
                  <c:v>3105.688210531102</c:v>
                </c:pt>
                <c:pt idx="93">
                  <c:v>3094.0251436409271</c:v>
                </c:pt>
                <c:pt idx="94">
                  <c:v>3082.2919603134605</c:v>
                </c:pt>
                <c:pt idx="95">
                  <c:v>3070.4889278889777</c:v>
                </c:pt>
                <c:pt idx="96">
                  <c:v>3058.6163146052409</c:v>
                </c:pt>
                <c:pt idx="97">
                  <c:v>3046.674389586999</c:v>
                </c:pt>
                <c:pt idx="98">
                  <c:v>3034.6634228353178</c:v>
                </c:pt>
                <c:pt idx="99">
                  <c:v>3022.5836852167463</c:v>
                </c:pt>
                <c:pt idx="100">
                  <c:v>3010.4354484523246</c:v>
                </c:pt>
                <c:pt idx="101">
                  <c:v>2998.218985106439</c:v>
                </c:pt>
                <c:pt idx="102">
                  <c:v>2985.9345685755293</c:v>
                </c:pt>
                <c:pt idx="103">
                  <c:v>2973.5824730766517</c:v>
                </c:pt>
                <c:pt idx="104">
                  <c:v>2961.1629736359068</c:v>
                </c:pt>
                <c:pt idx="105">
                  <c:v>2948.6763460767324</c:v>
                </c:pt>
                <c:pt idx="106">
                  <c:v>2936.1228670080709</c:v>
                </c:pt>
                <c:pt idx="107">
                  <c:v>2923.5028138124112</c:v>
                </c:pt>
                <c:pt idx="108">
                  <c:v>2910.8164646337159</c:v>
                </c:pt>
                <c:pt idx="109">
                  <c:v>2898.0640983652343</c:v>
                </c:pt>
                <c:pt idx="110">
                  <c:v>2885.2459946372064</c:v>
                </c:pt>
                <c:pt idx="111">
                  <c:v>2872.3624338044651</c:v>
                </c:pt>
                <c:pt idx="112">
                  <c:v>2859.4136969339388</c:v>
                </c:pt>
                <c:pt idx="113">
                  <c:v>2846.4000657920583</c:v>
                </c:pt>
                <c:pt idx="114">
                  <c:v>2833.3218228320775</c:v>
                </c:pt>
                <c:pt idx="115">
                  <c:v>2820.1792511813051</c:v>
                </c:pt>
                <c:pt idx="116">
                  <c:v>2806.9726346282582</c:v>
                </c:pt>
                <c:pt idx="117">
                  <c:v>2793.7022576097374</c:v>
                </c:pt>
                <c:pt idx="118">
                  <c:v>2780.3684051978316</c:v>
                </c:pt>
                <c:pt idx="119">
                  <c:v>2766.9713630868523</c:v>
                </c:pt>
                <c:pt idx="120">
                  <c:v>2753.511417580205</c:v>
                </c:pt>
                <c:pt idx="121">
                  <c:v>2739.9888555772027</c:v>
                </c:pt>
                <c:pt idx="122">
                  <c:v>2726.4039645598186</c:v>
                </c:pt>
                <c:pt idx="123">
                  <c:v>2712.7570325793918</c:v>
                </c:pt>
                <c:pt idx="124">
                  <c:v>2699.048348243281</c:v>
                </c:pt>
                <c:pt idx="125">
                  <c:v>2685.2782007014762</c:v>
                </c:pt>
                <c:pt idx="126">
                  <c:v>2671.4468776641861</c:v>
                </c:pt>
                <c:pt idx="127">
                  <c:v>2657.554651314988</c:v>
                </c:pt>
                <c:pt idx="128">
                  <c:v>2643.6017681035892</c:v>
                </c:pt>
                <c:pt idx="129">
                  <c:v>2629.5884627145419</c:v>
                </c:pt>
                <c:pt idx="130">
                  <c:v>2615.5149701553182</c:v>
                </c:pt>
                <c:pt idx="131">
                  <c:v>2601.3815257818555</c:v>
                </c:pt>
                <c:pt idx="132">
                  <c:v>2587.1883653030895</c:v>
                </c:pt>
                <c:pt idx="133">
                  <c:v>2572.9357247854127</c:v>
                </c:pt>
                <c:pt idx="134">
                  <c:v>2558.6238406570574</c:v>
                </c:pt>
                <c:pt idx="135">
                  <c:v>2544.2529497123924</c:v>
                </c:pt>
                <c:pt idx="136">
                  <c:v>2529.823289116131</c:v>
                </c:pt>
                <c:pt idx="137">
                  <c:v>2515.3350964074452</c:v>
                </c:pt>
                <c:pt idx="138">
                  <c:v>2500.7886095039748</c:v>
                </c:pt>
                <c:pt idx="139">
                  <c:v>2486.1840667057327</c:v>
                </c:pt>
                <c:pt idx="140">
                  <c:v>2471.5217066988957</c:v>
                </c:pt>
                <c:pt idx="141">
                  <c:v>2456.8017685594778</c:v>
                </c:pt>
                <c:pt idx="142">
                  <c:v>2442.0244917568793</c:v>
                </c:pt>
                <c:pt idx="143">
                  <c:v>2427.1901161573087</c:v>
                </c:pt>
                <c:pt idx="144">
                  <c:v>2412.298882027068</c:v>
                </c:pt>
                <c:pt idx="145">
                  <c:v>2397.3510300357011</c:v>
                </c:pt>
                <c:pt idx="146">
                  <c:v>2382.3468012589988</c:v>
                </c:pt>
                <c:pt idx="147">
                  <c:v>2367.2864371818523</c:v>
                </c:pt>
                <c:pt idx="148">
                  <c:v>2352.1701797009559</c:v>
                </c:pt>
                <c:pt idx="149">
                  <c:v>2336.9982711273519</c:v>
                </c:pt>
                <c:pt idx="150">
                  <c:v>2321.7709541888116</c:v>
                </c:pt>
                <c:pt idx="151">
                  <c:v>2306.4884720320497</c:v>
                </c:pt>
                <c:pt idx="152">
                  <c:v>2291.1510682247708</c:v>
                </c:pt>
                <c:pt idx="153">
                  <c:v>2275.7589867575384</c:v>
                </c:pt>
                <c:pt idx="154">
                  <c:v>2260.3124720454657</c:v>
                </c:pt>
                <c:pt idx="155">
                  <c:v>2244.811768929726</c:v>
                </c:pt>
                <c:pt idx="156">
                  <c:v>2229.257122678875</c:v>
                </c:pt>
                <c:pt idx="157">
                  <c:v>2213.6487789899852</c:v>
                </c:pt>
                <c:pt idx="158">
                  <c:v>2197.9869839895873</c:v>
                </c:pt>
                <c:pt idx="159">
                  <c:v>2182.271984234415</c:v>
                </c:pt>
                <c:pt idx="160">
                  <c:v>2166.5040267119525</c:v>
                </c:pt>
                <c:pt idx="161">
                  <c:v>2150.6833588407794</c:v>
                </c:pt>
                <c:pt idx="162">
                  <c:v>2134.810228470712</c:v>
                </c:pt>
                <c:pt idx="163">
                  <c:v>2118.8848838827357</c:v>
                </c:pt>
                <c:pt idx="164">
                  <c:v>2102.9075737887306</c:v>
                </c:pt>
                <c:pt idx="165">
                  <c:v>2086.8785473309831</c:v>
                </c:pt>
                <c:pt idx="166">
                  <c:v>2070.7980540814851</c:v>
                </c:pt>
                <c:pt idx="167">
                  <c:v>2054.666344041018</c:v>
                </c:pt>
                <c:pt idx="168">
                  <c:v>2038.4836676380157</c:v>
                </c:pt>
                <c:pt idx="169">
                  <c:v>2022.250275727213</c:v>
                </c:pt>
                <c:pt idx="170">
                  <c:v>2005.9664195880696</c:v>
                </c:pt>
                <c:pt idx="171">
                  <c:v>1989.632350922973</c:v>
                </c:pt>
                <c:pt idx="172">
                  <c:v>1973.2483218552186</c:v>
                </c:pt>
                <c:pt idx="173">
                  <c:v>1956.8145849267639</c:v>
                </c:pt>
                <c:pt idx="174">
                  <c:v>1940.3313930957584</c:v>
                </c:pt>
                <c:pt idx="175">
                  <c:v>1923.7989997338464</c:v>
                </c:pt>
                <c:pt idx="176">
                  <c:v>1907.2176586232438</c:v>
                </c:pt>
                <c:pt idx="177">
                  <c:v>1890.5876239535867</c:v>
                </c:pt>
                <c:pt idx="178">
                  <c:v>1873.9091503185525</c:v>
                </c:pt>
                <c:pt idx="179">
                  <c:v>1857.1824927122532</c:v>
                </c:pt>
                <c:pt idx="180">
                  <c:v>1840.4079065254011</c:v>
                </c:pt>
                <c:pt idx="181">
                  <c:v>1823.5856475412463</c:v>
                </c:pt>
                <c:pt idx="182">
                  <c:v>1806.7159719312865</c:v>
                </c:pt>
                <c:pt idx="183">
                  <c:v>1789.7991362507498</c:v>
                </c:pt>
                <c:pt idx="184">
                  <c:v>1772.8353974338511</c:v>
                </c:pt>
                <c:pt idx="185">
                  <c:v>1755.8250127888227</c:v>
                </c:pt>
                <c:pt idx="186">
                  <c:v>1738.7682399927191</c:v>
                </c:pt>
                <c:pt idx="187">
                  <c:v>1721.6653370859981</c:v>
                </c:pt>
                <c:pt idx="188">
                  <c:v>1704.5165624668791</c:v>
                </c:pt>
                <c:pt idx="189">
                  <c:v>1687.3221748854794</c:v>
                </c:pt>
                <c:pt idx="190">
                  <c:v>1670.0824334377298</c:v>
                </c:pt>
                <c:pt idx="191">
                  <c:v>1652.7975975590721</c:v>
                </c:pt>
                <c:pt idx="192">
                  <c:v>1635.4679270179383</c:v>
                </c:pt>
                <c:pt idx="193">
                  <c:v>1618.0936819090161</c:v>
                </c:pt>
                <c:pt idx="194">
                  <c:v>1600.6751226462984</c:v>
                </c:pt>
                <c:pt idx="195">
                  <c:v>1583.2125099559235</c:v>
                </c:pt>
                <c:pt idx="196">
                  <c:v>1565.7061048688047</c:v>
                </c:pt>
                <c:pt idx="197">
                  <c:v>1548.1561687130538</c:v>
                </c:pt>
                <c:pt idx="198">
                  <c:v>1530.5629631061988</c:v>
                </c:pt>
                <c:pt idx="199">
                  <c:v>1512.9267499472005</c:v>
                </c:pt>
                <c:pt idx="200">
                  <c:v>1495.247791408269</c:v>
                </c:pt>
                <c:pt idx="201">
                  <c:v>1477.5263499264838</c:v>
                </c:pt>
                <c:pt idx="202">
                  <c:v>1459.7626881952201</c:v>
                </c:pt>
                <c:pt idx="203">
                  <c:v>1441.9570691553836</c:v>
                </c:pt>
                <c:pt idx="204">
                  <c:v>1424.1097559864586</c:v>
                </c:pt>
                <c:pt idx="205">
                  <c:v>1406.2210120973702</c:v>
                </c:pt>
                <c:pt idx="206">
                  <c:v>1388.2911011171666</c:v>
                </c:pt>
                <c:pt idx="207">
                  <c:v>1370.3202868855217</c:v>
                </c:pt>
                <c:pt idx="208">
                  <c:v>1352.3088334430649</c:v>
                </c:pt>
                <c:pt idx="209">
                  <c:v>1334.2570050215393</c:v>
                </c:pt>
                <c:pt idx="210">
                  <c:v>1316.1650660337925</c:v>
                </c:pt>
                <c:pt idx="211">
                  <c:v>1298.0332810636044</c:v>
                </c:pt>
                <c:pt idx="212">
                  <c:v>1279.8619148553548</c:v>
                </c:pt>
                <c:pt idx="213">
                  <c:v>1261.6512323035365</c:v>
                </c:pt>
                <c:pt idx="214">
                  <c:v>1243.4014984421144</c:v>
                </c:pt>
                <c:pt idx="215">
                  <c:v>1225.1129784337397</c:v>
                </c:pt>
                <c:pt idx="216">
                  <c:v>1206.7859375588187</c:v>
                </c:pt>
                <c:pt idx="217">
                  <c:v>1188.4206412044427</c:v>
                </c:pt>
                <c:pt idx="218">
                  <c:v>1170.0173548531841</c:v>
                </c:pt>
                <c:pt idx="219">
                  <c:v>1151.5763440717594</c:v>
                </c:pt>
                <c:pt idx="220">
                  <c:v>1133.0978744995684</c:v>
                </c:pt>
                <c:pt idx="221">
                  <c:v>1114.5822118371107</c:v>
                </c:pt>
                <c:pt idx="222">
                  <c:v>1096.0296218342837</c:v>
                </c:pt>
                <c:pt idx="223">
                  <c:v>1077.4403702785701</c:v>
                </c:pt>
                <c:pt idx="224">
                  <c:v>1058.8147229831152</c:v>
                </c:pt>
                <c:pt idx="225">
                  <c:v>1040.1529457747024</c:v>
                </c:pt>
                <c:pt idx="226">
                  <c:v>1021.4553044816284</c:v>
                </c:pt>
                <c:pt idx="227">
                  <c:v>1002.7220649214854</c:v>
                </c:pt>
                <c:pt idx="228">
                  <c:v>983.95349288885336</c:v>
                </c:pt>
                <c:pt idx="229">
                  <c:v>965.149854142908</c:v>
                </c:pt>
                <c:pt idx="230">
                  <c:v>946.31141439494888</c:v>
                </c:pt>
                <c:pt idx="231">
                  <c:v>927.43843929585296</c:v>
                </c:pt>
                <c:pt idx="232">
                  <c:v>908.53119442345735</c:v>
                </c:pt>
                <c:pt idx="233">
                  <c:v>889.58994526987783</c:v>
                </c:pt>
                <c:pt idx="234">
                  <c:v>870.614957228766</c:v>
                </c:pt>
                <c:pt idx="235">
                  <c:v>851.60649558251214</c:v>
                </c:pt>
                <c:pt idx="236">
                  <c:v>832.56482548939641</c:v>
                </c:pt>
                <c:pt idx="237">
                  <c:v>813.49021197069544</c:v>
                </c:pt>
                <c:pt idx="238">
                  <c:v>794.38291989774746</c:v>
                </c:pt>
                <c:pt idx="239">
                  <c:v>775.24321397898188</c:v>
                </c:pt>
                <c:pt idx="240">
                  <c:v>756.07135874691812</c:v>
                </c:pt>
                <c:pt idx="241">
                  <c:v>736.8676185451377</c:v>
                </c:pt>
                <c:pt idx="242">
                  <c:v>717.63225751523589</c:v>
                </c:pt>
                <c:pt idx="243">
                  <c:v>698.36553958375669</c:v>
                </c:pt>
                <c:pt idx="244">
                  <c:v>679.06772844911609</c:v>
                </c:pt>
                <c:pt idx="245">
                  <c:v>659.73908756851893</c:v>
                </c:pt>
                <c:pt idx="246">
                  <c:v>640.37988014487348</c:v>
                </c:pt>
                <c:pt idx="247">
                  <c:v>620.99036911370911</c:v>
                </c:pt>
                <c:pt idx="248">
                  <c:v>601.57081713010155</c:v>
                </c:pt>
                <c:pt idx="249">
                  <c:v>582.12148655561009</c:v>
                </c:pt>
                <c:pt idx="250">
                  <c:v>562.64263944523202</c:v>
                </c:pt>
                <c:pt idx="251">
                  <c:v>543.13453753437796</c:v>
                </c:pt>
                <c:pt idx="252">
                  <c:v>523.59744222587403</c:v>
                </c:pt>
                <c:pt idx="253">
                  <c:v>504.0316145769944</c:v>
                </c:pt>
                <c:pt idx="254">
                  <c:v>484.43731528652847</c:v>
                </c:pt>
                <c:pt idx="255">
                  <c:v>464.81480468188818</c:v>
                </c:pt>
                <c:pt idx="256">
                  <c:v>445.16434270625882</c:v>
                </c:pt>
                <c:pt idx="257">
                  <c:v>425.48618890579854</c:v>
                </c:pt>
                <c:pt idx="258">
                  <c:v>405.78060241688979</c:v>
                </c:pt>
                <c:pt idx="259">
                  <c:v>386.04784195344808</c:v>
                </c:pt>
                <c:pt idx="260">
                  <c:v>366.28816579429127</c:v>
                </c:pt>
                <c:pt idx="261">
                  <c:v>346.50183177057403</c:v>
                </c:pt>
                <c:pt idx="262">
                  <c:v>326.68909725329132</c:v>
                </c:pt>
                <c:pt idx="263">
                  <c:v>306.85021914085479</c:v>
                </c:pt>
                <c:pt idx="264">
                  <c:v>286.98545384674622</c:v>
                </c:pt>
                <c:pt idx="265">
                  <c:v>267.09505728725151</c:v>
                </c:pt>
                <c:pt idx="266">
                  <c:v>247.1792848692794</c:v>
                </c:pt>
                <c:pt idx="267">
                  <c:v>227.2383914782682</c:v>
                </c:pt>
                <c:pt idx="268">
                  <c:v>207.27263146618435</c:v>
                </c:pt>
                <c:pt idx="269">
                  <c:v>187.2822586396164</c:v>
                </c:pt>
                <c:pt idx="270">
                  <c:v>167.26752624796765</c:v>
                </c:pt>
                <c:pt idx="271">
                  <c:v>147.2286869717511</c:v>
                </c:pt>
                <c:pt idx="272">
                  <c:v>127.16599291098989</c:v>
                </c:pt>
                <c:pt idx="273">
                  <c:v>107.0796955737263</c:v>
                </c:pt>
                <c:pt idx="274">
                  <c:v>86.970045864642827</c:v>
                </c:pt>
                <c:pt idx="275">
                  <c:v>66.837294073798034</c:v>
                </c:pt>
                <c:pt idx="276">
                  <c:v>46.681689865480344</c:v>
                </c:pt>
                <c:pt idx="277">
                  <c:v>26.503482267182626</c:v>
                </c:pt>
                <c:pt idx="278">
                  <c:v>6.3029196587004037</c:v>
                </c:pt>
                <c:pt idx="279">
                  <c:v>-13.919750238643623</c:v>
                </c:pt>
                <c:pt idx="280">
                  <c:v>-34.16428037264609</c:v>
                </c:pt>
                <c:pt idx="281">
                  <c:v>-54.430424370737938</c:v>
                </c:pt>
                <c:pt idx="282">
                  <c:v>-74.717936550365408</c:v>
                </c:pt>
                <c:pt idx="283">
                  <c:v>-95.026571929234663</c:v>
                </c:pt>
                <c:pt idx="284">
                  <c:v>-115.35608623541775</c:v>
                </c:pt>
                <c:pt idx="285">
                  <c:v>-135.70623591731771</c:v>
                </c:pt>
                <c:pt idx="286">
                  <c:v>-156.07677815349069</c:v>
                </c:pt>
                <c:pt idx="287">
                  <c:v>-176.46747086232304</c:v>
                </c:pt>
                <c:pt idx="288">
                  <c:v>-196.87807271156149</c:v>
                </c:pt>
                <c:pt idx="289">
                  <c:v>-217.30834312769454</c:v>
                </c:pt>
                <c:pt idx="290">
                  <c:v>-237.75804230518321</c:v>
                </c:pt>
                <c:pt idx="291">
                  <c:v>-258.22693121553959</c:v>
                </c:pt>
                <c:pt idx="292">
                  <c:v>-278.71477161625165</c:v>
                </c:pt>
                <c:pt idx="293">
                  <c:v>-299.22132605955255</c:v>
                </c:pt>
                <c:pt idx="294">
                  <c:v>-319.74635790103332</c:v>
                </c:pt>
                <c:pt idx="295">
                  <c:v>-340.28963130809734</c:v>
                </c:pt>
                <c:pt idx="296">
                  <c:v>-360.85091126825569</c:v>
                </c:pt>
                <c:pt idx="297">
                  <c:v>-381.42996359726186</c:v>
                </c:pt>
                <c:pt idx="298">
                  <c:v>-402.02655494708489</c:v>
                </c:pt>
                <c:pt idx="299">
                  <c:v>-422.64045281372012</c:v>
                </c:pt>
                <c:pt idx="300">
                  <c:v>-443.27142554483635</c:v>
                </c:pt>
                <c:pt idx="301">
                  <c:v>-463.91924234725866</c:v>
                </c:pt>
                <c:pt idx="302">
                  <c:v>-484.58367329428643</c:v>
                </c:pt>
                <c:pt idx="303">
                  <c:v>-505.26448933284559</c:v>
                </c:pt>
                <c:pt idx="304">
                  <c:v>-525.9614622904744</c:v>
                </c:pt>
                <c:pt idx="305">
                  <c:v>-546.67436488214275</c:v>
                </c:pt>
                <c:pt idx="306">
                  <c:v>-567.40297071690429</c:v>
                </c:pt>
                <c:pt idx="307">
                  <c:v>-588.14705430438062</c:v>
                </c:pt>
                <c:pt idx="308">
                  <c:v>-608.90639106107812</c:v>
                </c:pt>
                <c:pt idx="309">
                  <c:v>-629.68075731653664</c:v>
                </c:pt>
                <c:pt idx="310">
                  <c:v>-650.46993031931004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F78-4E8C-B8B9-4C1BE89EBF8F}"/>
            </c:ext>
          </c:extLst>
        </c:ser>
        <c:ser>
          <c:idx val="6"/>
          <c:order val="6"/>
          <c:tx>
            <c:strRef>
              <c:f>'booster test at angle'!$AD$11</c:f>
              <c:strCache>
                <c:ptCount val="1"/>
                <c:pt idx="0">
                  <c:v>  Descent on main</c:v>
                </c:pt>
              </c:strCache>
            </c:strRef>
          </c:tx>
          <c:spPr>
            <a:ln w="63500" cap="rnd">
              <a:solidFill>
                <a:srgbClr val="FF5757"/>
              </a:solidFill>
              <a:round/>
            </a:ln>
            <a:effectLst/>
          </c:spPr>
          <c:marker>
            <c:symbol val="none"/>
          </c:marker>
          <c:xVal>
            <c:numRef>
              <c:f>'booster test at angle'!$Q$669:$Q$697</c:f>
              <c:numCache>
                <c:formatCode>General</c:formatCode>
                <c:ptCount val="29"/>
                <c:pt idx="0">
                  <c:v>7800.9151107589723</c:v>
                </c:pt>
                <c:pt idx="1">
                  <c:v>7805.8465596879287</c:v>
                </c:pt>
                <c:pt idx="2">
                  <c:v>7810.7581808674213</c:v>
                </c:pt>
                <c:pt idx="3">
                  <c:v>7815.6500154568103</c:v>
                </c:pt>
                <c:pt idx="4">
                  <c:v>7820.5221048225303</c:v>
                </c:pt>
                <c:pt idx="5">
                  <c:v>7825.3744905363819</c:v>
                </c:pt>
                <c:pt idx="6">
                  <c:v>7830.2072143737805</c:v>
                </c:pt>
                <c:pt idx="7">
                  <c:v>7835.0203183119729</c:v>
                </c:pt>
                <c:pt idx="8">
                  <c:v>7839.8138445282229</c:v>
                </c:pt>
                <c:pt idx="9">
                  <c:v>7844.5878353979597</c:v>
                </c:pt>
                <c:pt idx="10">
                  <c:v>7849.3423334928966</c:v>
                </c:pt>
                <c:pt idx="11">
                  <c:v>7854.077381579119</c:v>
                </c:pt>
                <c:pt idx="12">
                  <c:v>7858.7930226151402</c:v>
                </c:pt>
                <c:pt idx="13">
                  <c:v>7863.4892997499292</c:v>
                </c:pt>
                <c:pt idx="14">
                  <c:v>7868.1662563209111</c:v>
                </c:pt>
                <c:pt idx="15">
                  <c:v>7872.8239358519368</c:v>
                </c:pt>
                <c:pt idx="16">
                  <c:v>7877.4623820512306</c:v>
                </c:pt>
                <c:pt idx="17">
                  <c:v>7882.0816388093081</c:v>
                </c:pt>
                <c:pt idx="18">
                  <c:v>7886.6817501968717</c:v>
                </c:pt>
                <c:pt idx="19">
                  <c:v>7891.2627604626823</c:v>
                </c:pt>
                <c:pt idx="20">
                  <c:v>7895.8247140314052</c:v>
                </c:pt>
                <c:pt idx="21">
                  <c:v>7900.3676555014372</c:v>
                </c:pt>
                <c:pt idx="22">
                  <c:v>7904.8916296427133</c:v>
                </c:pt>
                <c:pt idx="23">
                  <c:v>7909.3966813944871</c:v>
                </c:pt>
                <c:pt idx="24">
                  <c:v>7913.8828558630985</c:v>
                </c:pt>
                <c:pt idx="25">
                  <c:v>7918.3501983197193</c:v>
                </c:pt>
                <c:pt idx="26">
                  <c:v>7922.798754198082</c:v>
                </c:pt>
                <c:pt idx="27">
                  <c:v>7927.2285690921908</c:v>
                </c:pt>
                <c:pt idx="28">
                  <c:v>7931.6396887540177</c:v>
                </c:pt>
              </c:numCache>
            </c:numRef>
          </c:xVal>
          <c:yVal>
            <c:numRef>
              <c:f>'booster test at angle'!$P$672:$P$697</c:f>
              <c:numCache>
                <c:formatCode>General</c:formatCode>
                <c:ptCount val="26"/>
                <c:pt idx="0">
                  <c:v>-650.46993031931004</c:v>
                </c:pt>
                <c:pt idx="1">
                  <c:v>-671.27368824277835</c:v>
                </c:pt>
                <c:pt idx="2">
                  <c:v>-692.09181019079222</c:v>
                </c:pt>
                <c:pt idx="3">
                  <c:v>-712.92407620314907</c:v>
                </c:pt>
                <c:pt idx="4">
                  <c:v>-733.77026726090128</c:v>
                </c:pt>
                <c:pt idx="5">
                  <c:v>-754.63016529149684</c:v>
                </c:pt>
                <c:pt idx="6">
                  <c:v>-775.50355317375261</c:v>
                </c:pt>
                <c:pt idx="7">
                  <c:v>-796.39021474266053</c:v>
                </c:pt>
                <c:pt idx="8">
                  <c:v>-817.28993479402754</c:v>
                </c:pt>
                <c:pt idx="9">
                  <c:v>-838.20249908894891</c:v>
                </c:pt>
                <c:pt idx="10">
                  <c:v>-859.1276943581164</c:v>
                </c:pt>
                <c:pt idx="11">
                  <c:v>-880.06530830596148</c:v>
                </c:pt>
                <c:pt idx="12">
                  <c:v>-901.01512961463425</c:v>
                </c:pt>
                <c:pt idx="13">
                  <c:v>-921.97694794781864</c:v>
                </c:pt>
                <c:pt idx="14">
                  <c:v>-942.95055395438555</c:v>
                </c:pt>
                <c:pt idx="15">
                  <c:v>-963.93573927188311</c:v>
                </c:pt>
                <c:pt idx="16">
                  <c:v>-984.93229652986656</c:v>
                </c:pt>
                <c:pt idx="17">
                  <c:v>-1005.9400193530682</c:v>
                </c:pt>
                <c:pt idx="18">
                  <c:v>-1026.9587023644078</c:v>
                </c:pt>
                <c:pt idx="19">
                  <c:v>-1047.9881411878453</c:v>
                </c:pt>
                <c:pt idx="20">
                  <c:v>-1069.0281324510761</c:v>
                </c:pt>
                <c:pt idx="21">
                  <c:v>-1090.0784737880717</c:v>
                </c:pt>
                <c:pt idx="22">
                  <c:v>-1111.1389638414644</c:v>
                </c:pt>
                <c:pt idx="23">
                  <c:v>-1132.2094022647786</c:v>
                </c:pt>
                <c:pt idx="24">
                  <c:v>-1153.2895897245121</c:v>
                </c:pt>
                <c:pt idx="25">
                  <c:v>-1174.3793279020629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F78-4E8C-B8B9-4C1BE89EBF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2626992"/>
        <c:axId val="932634064"/>
      </c:scatterChart>
      <c:valAx>
        <c:axId val="932626992"/>
        <c:scaling>
          <c:orientation val="minMax"/>
          <c:max val="8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strRef>
              <c:f>'booster test at angle'!$Q$19</c:f>
              <c:strCache>
                <c:ptCount val="1"/>
                <c:pt idx="0">
                  <c:v>haw far from launch pad [m]</c:v>
                </c:pt>
              </c:strCache>
            </c:strRef>
          </c:tx>
          <c:layout>
            <c:manualLayout>
              <c:xMode val="edge"/>
              <c:yMode val="edge"/>
              <c:x val="0.37724481800647514"/>
              <c:y val="0.9304134919568525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32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412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/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pl-PL"/>
          </a:p>
        </c:txPr>
        <c:crossAx val="932634064"/>
        <c:crosses val="autoZero"/>
        <c:crossBetween val="midCat"/>
        <c:majorUnit val="1000"/>
      </c:valAx>
      <c:valAx>
        <c:axId val="932634064"/>
        <c:scaling>
          <c:orientation val="minMax"/>
          <c:max val="6599.656732667954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strRef>
              <c:f>'booster test at angle'!$P$19</c:f>
              <c:strCache>
                <c:ptCount val="1"/>
                <c:pt idx="0">
                  <c:v>altitude [m]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32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47625" cap="flat" cmpd="sng" algn="ctr">
            <a:solidFill>
              <a:schemeClr val="tx1">
                <a:alpha val="96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/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pl-PL"/>
          </a:p>
        </c:txPr>
        <c:crossAx val="932626992"/>
        <c:crosses val="autoZero"/>
        <c:crossBetween val="midCat"/>
        <c:majorUnit val="1000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0177839911971429"/>
          <c:y val="4.1650327059924885E-2"/>
          <c:w val="0.2965567852898775"/>
          <c:h val="0.3215137576693155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/>
              </a:solidFill>
              <a:latin typeface="Franklin Gothic Medium" panose="020B0603020102020204" pitchFamily="34" charset="0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'booster test at angle with ramj'!$C$18</c:f>
              <c:strCache>
                <c:ptCount val="1"/>
                <c:pt idx="0">
                  <c:v>PRD-240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'booster test at angle with ramj'!$B$20:$B$50</c:f>
              <c:numCache>
                <c:formatCode>General</c:formatCode>
                <c:ptCount val="31"/>
                <c:pt idx="0">
                  <c:v>-0.43359999999999999</c:v>
                </c:pt>
                <c:pt idx="1">
                  <c:v>0</c:v>
                </c:pt>
                <c:pt idx="2">
                  <c:v>0</c:v>
                </c:pt>
                <c:pt idx="3">
                  <c:v>0.02</c:v>
                </c:pt>
                <c:pt idx="4">
                  <c:v>3.1600000000000003E-2</c:v>
                </c:pt>
                <c:pt idx="5">
                  <c:v>7.1999999999999995E-2</c:v>
                </c:pt>
                <c:pt idx="6">
                  <c:v>0.1067</c:v>
                </c:pt>
                <c:pt idx="7">
                  <c:v>0.2049</c:v>
                </c:pt>
                <c:pt idx="8">
                  <c:v>0.47639999999999999</c:v>
                </c:pt>
                <c:pt idx="9">
                  <c:v>0.86929999999999996</c:v>
                </c:pt>
                <c:pt idx="10">
                  <c:v>1.2564</c:v>
                </c:pt>
                <c:pt idx="11">
                  <c:v>1.8515999999999999</c:v>
                </c:pt>
                <c:pt idx="12">
                  <c:v>2.5390999999999999</c:v>
                </c:pt>
                <c:pt idx="13">
                  <c:v>2.8683999999999998</c:v>
                </c:pt>
                <c:pt idx="14">
                  <c:v>3.1747000000000001</c:v>
                </c:pt>
                <c:pt idx="15">
                  <c:v>3.3653</c:v>
                </c:pt>
                <c:pt idx="16">
                  <c:v>3.4809000000000001</c:v>
                </c:pt>
                <c:pt idx="17">
                  <c:v>3.5501999999999998</c:v>
                </c:pt>
                <c:pt idx="18">
                  <c:v>3.6253000000000002</c:v>
                </c:pt>
                <c:pt idx="19">
                  <c:v>3.7120000000000002</c:v>
                </c:pt>
                <c:pt idx="20">
                  <c:v>3.7871000000000001</c:v>
                </c:pt>
                <c:pt idx="21">
                  <c:v>3.8853</c:v>
                </c:pt>
                <c:pt idx="22">
                  <c:v>3.9950999999999999</c:v>
                </c:pt>
                <c:pt idx="23">
                  <c:v>4.1048999999999998</c:v>
                </c:pt>
                <c:pt idx="24">
                  <c:v>4.3590999999999998</c:v>
                </c:pt>
                <c:pt idx="25">
                  <c:v>4.6479999999999997</c:v>
                </c:pt>
                <c:pt idx="26">
                  <c:v>4.9831000000000003</c:v>
                </c:pt>
                <c:pt idx="27">
                  <c:v>5.2027000000000001</c:v>
                </c:pt>
                <c:pt idx="28">
                  <c:v>5.3760000000000003</c:v>
                </c:pt>
                <c:pt idx="29">
                  <c:v>5.4683999999999999</c:v>
                </c:pt>
                <c:pt idx="30">
                  <c:v>5.5522</c:v>
                </c:pt>
              </c:numCache>
            </c:numRef>
          </c:xVal>
          <c:yVal>
            <c:numRef>
              <c:f>'booster test at angle with ramj'!$C$20:$C$50</c:f>
              <c:numCache>
                <c:formatCode>General</c:formatCode>
                <c:ptCount val="31"/>
                <c:pt idx="0">
                  <c:v>3.5999999999999999E-3</c:v>
                </c:pt>
                <c:pt idx="1">
                  <c:v>0</c:v>
                </c:pt>
                <c:pt idx="2">
                  <c:v>0</c:v>
                </c:pt>
                <c:pt idx="3">
                  <c:v>14.460699999999999</c:v>
                </c:pt>
                <c:pt idx="4">
                  <c:v>16.857099999999999</c:v>
                </c:pt>
                <c:pt idx="5">
                  <c:v>17.25</c:v>
                </c:pt>
                <c:pt idx="6">
                  <c:v>16.189299999999999</c:v>
                </c:pt>
                <c:pt idx="7">
                  <c:v>15.0107</c:v>
                </c:pt>
                <c:pt idx="8">
                  <c:v>13.8714</c:v>
                </c:pt>
                <c:pt idx="9">
                  <c:v>13.125</c:v>
                </c:pt>
                <c:pt idx="10">
                  <c:v>12.6143</c:v>
                </c:pt>
                <c:pt idx="11">
                  <c:v>12.5357</c:v>
                </c:pt>
                <c:pt idx="12">
                  <c:v>13.125</c:v>
                </c:pt>
                <c:pt idx="13">
                  <c:v>13.596399999999999</c:v>
                </c:pt>
                <c:pt idx="14">
                  <c:v>14.1464</c:v>
                </c:pt>
                <c:pt idx="15">
                  <c:v>14.617900000000001</c:v>
                </c:pt>
                <c:pt idx="16">
                  <c:v>14.971399999999999</c:v>
                </c:pt>
                <c:pt idx="17">
                  <c:v>15.05</c:v>
                </c:pt>
                <c:pt idx="18">
                  <c:v>14.7357</c:v>
                </c:pt>
                <c:pt idx="19">
                  <c:v>13.596399999999999</c:v>
                </c:pt>
                <c:pt idx="20">
                  <c:v>12.3393</c:v>
                </c:pt>
                <c:pt idx="21">
                  <c:v>9.6678999999999995</c:v>
                </c:pt>
                <c:pt idx="22">
                  <c:v>7.4286000000000003</c:v>
                </c:pt>
                <c:pt idx="23">
                  <c:v>6.0929000000000002</c:v>
                </c:pt>
                <c:pt idx="24">
                  <c:v>3.6570999999999998</c:v>
                </c:pt>
                <c:pt idx="25">
                  <c:v>1.85</c:v>
                </c:pt>
                <c:pt idx="26">
                  <c:v>0.59289999999999998</c:v>
                </c:pt>
                <c:pt idx="27">
                  <c:v>0.27860000000000001</c:v>
                </c:pt>
                <c:pt idx="28">
                  <c:v>8.2100000000000006E-2</c:v>
                </c:pt>
                <c:pt idx="29">
                  <c:v>3.5999999999999999E-3</c:v>
                </c:pt>
                <c:pt idx="30">
                  <c:v>-3.5700000000000003E-2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86A-421C-8F93-2AD1508470CE}"/>
            </c:ext>
          </c:extLst>
        </c:ser>
        <c:ser>
          <c:idx val="1"/>
          <c:order val="1"/>
          <c:tx>
            <c:v>interpolated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'booster test at angle with ramj'!$D$20:$D$83</c:f>
              <c:numCache>
                <c:formatCode>General</c:formatCode>
                <c:ptCount val="64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0.2</c:v>
                </c:pt>
                <c:pt idx="12">
                  <c:v>0.3</c:v>
                </c:pt>
                <c:pt idx="13">
                  <c:v>0.4</c:v>
                </c:pt>
                <c:pt idx="14">
                  <c:v>0.5</c:v>
                </c:pt>
                <c:pt idx="15">
                  <c:v>0.6</c:v>
                </c:pt>
                <c:pt idx="16">
                  <c:v>0.7</c:v>
                </c:pt>
                <c:pt idx="17">
                  <c:v>0.8</c:v>
                </c:pt>
                <c:pt idx="18">
                  <c:v>0.9</c:v>
                </c:pt>
                <c:pt idx="19">
                  <c:v>1</c:v>
                </c:pt>
                <c:pt idx="20">
                  <c:v>1.1000000000000001</c:v>
                </c:pt>
                <c:pt idx="21">
                  <c:v>1.2</c:v>
                </c:pt>
                <c:pt idx="22">
                  <c:v>1.3</c:v>
                </c:pt>
                <c:pt idx="23">
                  <c:v>1.4</c:v>
                </c:pt>
                <c:pt idx="24">
                  <c:v>1.5</c:v>
                </c:pt>
                <c:pt idx="25">
                  <c:v>1.6</c:v>
                </c:pt>
                <c:pt idx="26">
                  <c:v>1.7</c:v>
                </c:pt>
                <c:pt idx="27">
                  <c:v>1.8</c:v>
                </c:pt>
                <c:pt idx="28">
                  <c:v>1.9</c:v>
                </c:pt>
                <c:pt idx="29">
                  <c:v>2</c:v>
                </c:pt>
                <c:pt idx="30">
                  <c:v>2.1</c:v>
                </c:pt>
                <c:pt idx="31">
                  <c:v>2.2000000000000002</c:v>
                </c:pt>
                <c:pt idx="32">
                  <c:v>2.2999999999999998</c:v>
                </c:pt>
                <c:pt idx="33">
                  <c:v>2.4</c:v>
                </c:pt>
                <c:pt idx="34">
                  <c:v>2.5</c:v>
                </c:pt>
                <c:pt idx="35">
                  <c:v>2.6</c:v>
                </c:pt>
                <c:pt idx="36">
                  <c:v>2.7</c:v>
                </c:pt>
                <c:pt idx="37">
                  <c:v>2.8</c:v>
                </c:pt>
                <c:pt idx="38">
                  <c:v>2.9</c:v>
                </c:pt>
                <c:pt idx="39">
                  <c:v>3</c:v>
                </c:pt>
                <c:pt idx="40">
                  <c:v>3.1</c:v>
                </c:pt>
                <c:pt idx="41">
                  <c:v>3.2</c:v>
                </c:pt>
                <c:pt idx="42">
                  <c:v>3.3</c:v>
                </c:pt>
                <c:pt idx="43">
                  <c:v>3.4</c:v>
                </c:pt>
                <c:pt idx="44">
                  <c:v>3.5</c:v>
                </c:pt>
                <c:pt idx="45">
                  <c:v>3.6</c:v>
                </c:pt>
                <c:pt idx="46">
                  <c:v>3.7</c:v>
                </c:pt>
                <c:pt idx="47">
                  <c:v>3.8</c:v>
                </c:pt>
                <c:pt idx="48">
                  <c:v>3.9</c:v>
                </c:pt>
                <c:pt idx="49">
                  <c:v>4</c:v>
                </c:pt>
                <c:pt idx="50">
                  <c:v>4.0999999999999996</c:v>
                </c:pt>
                <c:pt idx="51">
                  <c:v>4.2</c:v>
                </c:pt>
                <c:pt idx="52">
                  <c:v>4.3</c:v>
                </c:pt>
                <c:pt idx="53">
                  <c:v>4.4000000000000004</c:v>
                </c:pt>
                <c:pt idx="54">
                  <c:v>4.5</c:v>
                </c:pt>
                <c:pt idx="55">
                  <c:v>4.5999999999999996</c:v>
                </c:pt>
                <c:pt idx="56">
                  <c:v>4.7</c:v>
                </c:pt>
                <c:pt idx="57">
                  <c:v>4.8</c:v>
                </c:pt>
                <c:pt idx="58">
                  <c:v>4.9000000000000004</c:v>
                </c:pt>
                <c:pt idx="59">
                  <c:v>5</c:v>
                </c:pt>
                <c:pt idx="60">
                  <c:v>5.0999999999999996</c:v>
                </c:pt>
                <c:pt idx="61">
                  <c:v>5.2</c:v>
                </c:pt>
                <c:pt idx="62">
                  <c:v>5.3</c:v>
                </c:pt>
                <c:pt idx="63">
                  <c:v>5.4</c:v>
                </c:pt>
              </c:numCache>
            </c:numRef>
          </c:xVal>
          <c:yVal>
            <c:numRef>
              <c:f>'booster test at angle with ramj'!$E$20:$E$83</c:f>
              <c:numCache>
                <c:formatCode>General</c:formatCode>
                <c:ptCount val="64"/>
                <c:pt idx="0">
                  <c:v>0</c:v>
                </c:pt>
                <c:pt idx="1">
                  <c:v>9.2414074804618078</c:v>
                </c:pt>
                <c:pt idx="2">
                  <c:v>14.460699999999999</c:v>
                </c:pt>
                <c:pt idx="3">
                  <c:v>16.704338271716573</c:v>
                </c:pt>
                <c:pt idx="4">
                  <c:v>17.754934988473</c:v>
                </c:pt>
                <c:pt idx="5">
                  <c:v>18.11340966408525</c:v>
                </c:pt>
                <c:pt idx="6">
                  <c:v>17.912605822489525</c:v>
                </c:pt>
                <c:pt idx="7">
                  <c:v>17.377385985091983</c:v>
                </c:pt>
                <c:pt idx="8">
                  <c:v>17.079719722577352</c:v>
                </c:pt>
                <c:pt idx="9">
                  <c:v>16.792559965451019</c:v>
                </c:pt>
                <c:pt idx="10">
                  <c:v>16.444685536105965</c:v>
                </c:pt>
                <c:pt idx="11">
                  <c:v>15.022804133112377</c:v>
                </c:pt>
                <c:pt idx="12">
                  <c:v>14.332516352383378</c:v>
                </c:pt>
                <c:pt idx="13">
                  <c:v>13.978509900497214</c:v>
                </c:pt>
                <c:pt idx="14">
                  <c:v>13.80307499807436</c:v>
                </c:pt>
                <c:pt idx="15">
                  <c:v>13.555463819859741</c:v>
                </c:pt>
                <c:pt idx="16">
                  <c:v>13.364118234619653</c:v>
                </c:pt>
                <c:pt idx="17">
                  <c:v>13.213560262103664</c:v>
                </c:pt>
                <c:pt idx="18">
                  <c:v>13.074790167463473</c:v>
                </c:pt>
                <c:pt idx="19">
                  <c:v>12.921704156401441</c:v>
                </c:pt>
                <c:pt idx="20">
                  <c:v>12.786188756419637</c:v>
                </c:pt>
                <c:pt idx="21">
                  <c:v>12.67027059076657</c:v>
                </c:pt>
                <c:pt idx="22">
                  <c:v>12.582188501616843</c:v>
                </c:pt>
                <c:pt idx="23">
                  <c:v>12.52597287850084</c:v>
                </c:pt>
                <c:pt idx="24">
                  <c:v>12.492763129071534</c:v>
                </c:pt>
                <c:pt idx="25">
                  <c:v>12.480987452166698</c:v>
                </c:pt>
                <c:pt idx="26">
                  <c:v>12.489074046624111</c:v>
                </c:pt>
                <c:pt idx="27">
                  <c:v>12.515451111281553</c:v>
                </c:pt>
                <c:pt idx="28">
                  <c:v>12.555879785371683</c:v>
                </c:pt>
                <c:pt idx="29">
                  <c:v>12.608819688793581</c:v>
                </c:pt>
                <c:pt idx="30">
                  <c:v>12.676280208193202</c:v>
                </c:pt>
                <c:pt idx="31">
                  <c:v>12.757493353060946</c:v>
                </c:pt>
                <c:pt idx="32">
                  <c:v>12.851691132887217</c:v>
                </c:pt>
                <c:pt idx="33">
                  <c:v>12.958105557162405</c:v>
                </c:pt>
                <c:pt idx="34">
                  <c:v>13.075968635376913</c:v>
                </c:pt>
                <c:pt idx="35">
                  <c:v>13.202872765852787</c:v>
                </c:pt>
                <c:pt idx="36">
                  <c:v>13.33988768958443</c:v>
                </c:pt>
                <c:pt idx="37">
                  <c:v>13.488301439605806</c:v>
                </c:pt>
                <c:pt idx="38">
                  <c:v>13.645166396188724</c:v>
                </c:pt>
                <c:pt idx="39">
                  <c:v>13.809377794709297</c:v>
                </c:pt>
                <c:pt idx="40">
                  <c:v>13.993055246584182</c:v>
                </c:pt>
                <c:pt idx="41">
                  <c:v>14.202049100831594</c:v>
                </c:pt>
                <c:pt idx="42">
                  <c:v>14.442065108048084</c:v>
                </c:pt>
                <c:pt idx="43">
                  <c:v>14.739393218005242</c:v>
                </c:pt>
                <c:pt idx="44">
                  <c:v>15.016169389681925</c:v>
                </c:pt>
                <c:pt idx="45">
                  <c:v>14.900016131944099</c:v>
                </c:pt>
                <c:pt idx="46">
                  <c:v>13.78493629570138</c:v>
                </c:pt>
                <c:pt idx="47">
                  <c:v>12.022966431594213</c:v>
                </c:pt>
                <c:pt idx="48">
                  <c:v>9.3199845338803566</c:v>
                </c:pt>
                <c:pt idx="49">
                  <c:v>7.3535100336962449</c:v>
                </c:pt>
                <c:pt idx="50">
                  <c:v>6.1403213277026794</c:v>
                </c:pt>
                <c:pt idx="51">
                  <c:v>5.0788798794371646</c:v>
                </c:pt>
                <c:pt idx="52">
                  <c:v>4.1468169671618513</c:v>
                </c:pt>
                <c:pt idx="53">
                  <c:v>3.3463321833264934</c:v>
                </c:pt>
                <c:pt idx="54">
                  <c:v>2.6678373009909175</c:v>
                </c:pt>
                <c:pt idx="55">
                  <c:v>2.0931871037791168</c:v>
                </c:pt>
                <c:pt idx="56">
                  <c:v>1.5948461759487802</c:v>
                </c:pt>
                <c:pt idx="57">
                  <c:v>1.1656376292273523</c:v>
                </c:pt>
                <c:pt idx="58">
                  <c:v>0.8183314331306919</c:v>
                </c:pt>
                <c:pt idx="59">
                  <c:v>0.56005797284677517</c:v>
                </c:pt>
                <c:pt idx="60">
                  <c:v>0.4009084019260295</c:v>
                </c:pt>
                <c:pt idx="61">
                  <c:v>0.28153606596426489</c:v>
                </c:pt>
                <c:pt idx="62">
                  <c:v>0.16116526641001372</c:v>
                </c:pt>
                <c:pt idx="63">
                  <c:v>5.8943733088451439E-2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86A-421C-8F93-2AD1508470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4015760"/>
        <c:axId val="754008272"/>
      </c:scatterChart>
      <c:valAx>
        <c:axId val="754015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754008272"/>
        <c:crosses val="autoZero"/>
        <c:crossBetween val="midCat"/>
      </c:valAx>
      <c:valAx>
        <c:axId val="754008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754015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'booster test at angle with ramj'!$AM$5</c:f>
          <c:strCache>
            <c:ptCount val="1"/>
            <c:pt idx="0">
              <c:v>Mach number with PRD-240 booster (60deg)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'booster test at angle with ramj'!$L$19</c:f>
              <c:strCache>
                <c:ptCount val="1"/>
                <c:pt idx="0">
                  <c:v>mach number [-]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'booster test at angle with ramj'!$D$20:$D$92</c:f>
              <c:numCache>
                <c:formatCode>General</c:formatCode>
                <c:ptCount val="73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0.2</c:v>
                </c:pt>
                <c:pt idx="12">
                  <c:v>0.3</c:v>
                </c:pt>
                <c:pt idx="13">
                  <c:v>0.4</c:v>
                </c:pt>
                <c:pt idx="14">
                  <c:v>0.5</c:v>
                </c:pt>
                <c:pt idx="15">
                  <c:v>0.6</c:v>
                </c:pt>
                <c:pt idx="16">
                  <c:v>0.7</c:v>
                </c:pt>
                <c:pt idx="17">
                  <c:v>0.8</c:v>
                </c:pt>
                <c:pt idx="18">
                  <c:v>0.9</c:v>
                </c:pt>
                <c:pt idx="19">
                  <c:v>1</c:v>
                </c:pt>
                <c:pt idx="20">
                  <c:v>1.1000000000000001</c:v>
                </c:pt>
                <c:pt idx="21">
                  <c:v>1.2</c:v>
                </c:pt>
                <c:pt idx="22">
                  <c:v>1.3</c:v>
                </c:pt>
                <c:pt idx="23">
                  <c:v>1.4</c:v>
                </c:pt>
                <c:pt idx="24">
                  <c:v>1.5</c:v>
                </c:pt>
                <c:pt idx="25">
                  <c:v>1.6</c:v>
                </c:pt>
                <c:pt idx="26">
                  <c:v>1.7</c:v>
                </c:pt>
                <c:pt idx="27">
                  <c:v>1.8</c:v>
                </c:pt>
                <c:pt idx="28">
                  <c:v>1.9</c:v>
                </c:pt>
                <c:pt idx="29">
                  <c:v>2</c:v>
                </c:pt>
                <c:pt idx="30">
                  <c:v>2.1</c:v>
                </c:pt>
                <c:pt idx="31">
                  <c:v>2.2000000000000002</c:v>
                </c:pt>
                <c:pt idx="32">
                  <c:v>2.2999999999999998</c:v>
                </c:pt>
                <c:pt idx="33">
                  <c:v>2.4</c:v>
                </c:pt>
                <c:pt idx="34">
                  <c:v>2.5</c:v>
                </c:pt>
                <c:pt idx="35">
                  <c:v>2.6</c:v>
                </c:pt>
                <c:pt idx="36">
                  <c:v>2.7</c:v>
                </c:pt>
                <c:pt idx="37">
                  <c:v>2.8</c:v>
                </c:pt>
                <c:pt idx="38">
                  <c:v>2.9</c:v>
                </c:pt>
                <c:pt idx="39">
                  <c:v>3</c:v>
                </c:pt>
                <c:pt idx="40">
                  <c:v>3.1</c:v>
                </c:pt>
                <c:pt idx="41">
                  <c:v>3.2</c:v>
                </c:pt>
                <c:pt idx="42">
                  <c:v>3.3</c:v>
                </c:pt>
                <c:pt idx="43">
                  <c:v>3.4</c:v>
                </c:pt>
                <c:pt idx="44">
                  <c:v>3.5</c:v>
                </c:pt>
                <c:pt idx="45">
                  <c:v>3.6</c:v>
                </c:pt>
                <c:pt idx="46">
                  <c:v>3.7</c:v>
                </c:pt>
                <c:pt idx="47">
                  <c:v>3.8</c:v>
                </c:pt>
                <c:pt idx="48">
                  <c:v>3.9</c:v>
                </c:pt>
                <c:pt idx="49">
                  <c:v>4</c:v>
                </c:pt>
                <c:pt idx="50">
                  <c:v>4.0999999999999996</c:v>
                </c:pt>
                <c:pt idx="51">
                  <c:v>4.2</c:v>
                </c:pt>
                <c:pt idx="52">
                  <c:v>4.3</c:v>
                </c:pt>
                <c:pt idx="53">
                  <c:v>4.4000000000000004</c:v>
                </c:pt>
                <c:pt idx="54">
                  <c:v>4.5</c:v>
                </c:pt>
                <c:pt idx="55">
                  <c:v>4.5999999999999996</c:v>
                </c:pt>
                <c:pt idx="56">
                  <c:v>4.7</c:v>
                </c:pt>
                <c:pt idx="57">
                  <c:v>4.8</c:v>
                </c:pt>
                <c:pt idx="58">
                  <c:v>4.9000000000000004</c:v>
                </c:pt>
                <c:pt idx="59">
                  <c:v>5</c:v>
                </c:pt>
                <c:pt idx="60">
                  <c:v>5.0999999999999996</c:v>
                </c:pt>
                <c:pt idx="61">
                  <c:v>5.2</c:v>
                </c:pt>
                <c:pt idx="62">
                  <c:v>5.3</c:v>
                </c:pt>
                <c:pt idx="63">
                  <c:v>5.4</c:v>
                </c:pt>
                <c:pt idx="64">
                  <c:v>5.5</c:v>
                </c:pt>
                <c:pt idx="65">
                  <c:v>5.6</c:v>
                </c:pt>
                <c:pt idx="66">
                  <c:v>5.7</c:v>
                </c:pt>
                <c:pt idx="67">
                  <c:v>5.8</c:v>
                </c:pt>
                <c:pt idx="68">
                  <c:v>5.9</c:v>
                </c:pt>
                <c:pt idx="69">
                  <c:v>6</c:v>
                </c:pt>
                <c:pt idx="70">
                  <c:v>6.1</c:v>
                </c:pt>
                <c:pt idx="71">
                  <c:v>6.2</c:v>
                </c:pt>
                <c:pt idx="72">
                  <c:v>6.3</c:v>
                </c:pt>
              </c:numCache>
            </c:numRef>
          </c:xVal>
          <c:yVal>
            <c:numRef>
              <c:f>'booster test at angle with ramj'!$L$20:$L$92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1.2334416283313358E-3</c:v>
                </c:pt>
                <c:pt idx="3">
                  <c:v>4.4685767749286093E-3</c:v>
                </c:pt>
                <c:pt idx="4">
                  <c:v>8.8035559478446823E-3</c:v>
                </c:pt>
                <c:pt idx="5">
                  <c:v>1.3626647867559941E-2</c:v>
                </c:pt>
                <c:pt idx="6">
                  <c:v>1.8661079272669166E-2</c:v>
                </c:pt>
                <c:pt idx="7">
                  <c:v>2.3722728123520713E-2</c:v>
                </c:pt>
                <c:pt idx="8">
                  <c:v>2.8679701469355966E-2</c:v>
                </c:pt>
                <c:pt idx="9">
                  <c:v>3.3517467774000359E-2</c:v>
                </c:pt>
                <c:pt idx="10">
                  <c:v>3.8272430204776296E-2</c:v>
                </c:pt>
                <c:pt idx="11">
                  <c:v>4.2936969128783677E-2</c:v>
                </c:pt>
                <c:pt idx="12">
                  <c:v>8.7148690195067144E-2</c:v>
                </c:pt>
                <c:pt idx="13">
                  <c:v>0.12852858142740012</c:v>
                </c:pt>
                <c:pt idx="14">
                  <c:v>0.16861104450530018</c:v>
                </c:pt>
                <c:pt idx="15">
                  <c:v>0.20815522336553971</c:v>
                </c:pt>
                <c:pt idx="16">
                  <c:v>0.24731054449385115</c:v>
                </c:pt>
                <c:pt idx="17">
                  <c:v>0.28604051811193282</c:v>
                </c:pt>
                <c:pt idx="18">
                  <c:v>0.32447994708658412</c:v>
                </c:pt>
                <c:pt idx="19">
                  <c:v>0.3626919535012828</c:v>
                </c:pt>
                <c:pt idx="20">
                  <c:v>0.40065009088050213</c:v>
                </c:pt>
                <c:pt idx="21">
                  <c:v>0.43833916959719788</c:v>
                </c:pt>
                <c:pt idx="22">
                  <c:v>0.47580098888526162</c:v>
                </c:pt>
                <c:pt idx="23">
                  <c:v>0.51309669938337599</c:v>
                </c:pt>
                <c:pt idx="24">
                  <c:v>0.55031914742616017</c:v>
                </c:pt>
                <c:pt idx="25">
                  <c:v>0.58757270052489419</c:v>
                </c:pt>
                <c:pt idx="26">
                  <c:v>0.62493566764802255</c:v>
                </c:pt>
                <c:pt idx="27">
                  <c:v>0.66246032952960765</c:v>
                </c:pt>
                <c:pt idx="28">
                  <c:v>0.70018785603459999</c:v>
                </c:pt>
                <c:pt idx="29">
                  <c:v>0.73814331344514095</c:v>
                </c:pt>
                <c:pt idx="30">
                  <c:v>0.776335022369392</c:v>
                </c:pt>
                <c:pt idx="31">
                  <c:v>0.81476441734396665</c:v>
                </c:pt>
                <c:pt idx="32">
                  <c:v>0.85342703680626519</c:v>
                </c:pt>
                <c:pt idx="33">
                  <c:v>0.89230754195187434</c:v>
                </c:pt>
                <c:pt idx="34">
                  <c:v>0.93137928726946984</c:v>
                </c:pt>
                <c:pt idx="35">
                  <c:v>0.9705856166160286</c:v>
                </c:pt>
                <c:pt idx="36">
                  <c:v>1.009870537133464</c:v>
                </c:pt>
                <c:pt idx="37">
                  <c:v>1.0492302405803589</c:v>
                </c:pt>
                <c:pt idx="38">
                  <c:v>1.0887193153016947</c:v>
                </c:pt>
                <c:pt idx="39">
                  <c:v>1.1284057653556934</c:v>
                </c:pt>
                <c:pt idx="40">
                  <c:v>1.1683399104372316</c:v>
                </c:pt>
                <c:pt idx="41">
                  <c:v>1.2085968758055678</c:v>
                </c:pt>
                <c:pt idx="42">
                  <c:v>1.2492941955397834</c:v>
                </c:pt>
                <c:pt idx="43">
                  <c:v>1.2905919122632974</c:v>
                </c:pt>
                <c:pt idx="44">
                  <c:v>1.3327138556961915</c:v>
                </c:pt>
                <c:pt idx="45">
                  <c:v>1.375776404716667</c:v>
                </c:pt>
                <c:pt idx="46">
                  <c:v>1.4190267052787939</c:v>
                </c:pt>
                <c:pt idx="47">
                  <c:v>1.459781241425536</c:v>
                </c:pt>
                <c:pt idx="48">
                  <c:v>1.4947934703682473</c:v>
                </c:pt>
                <c:pt idx="49">
                  <c:v>1.520866307011941</c:v>
                </c:pt>
                <c:pt idx="50">
                  <c:v>1.5375279054068935</c:v>
                </c:pt>
                <c:pt idx="51">
                  <c:v>1.5477258721062208</c:v>
                </c:pt>
                <c:pt idx="52">
                  <c:v>1.5533066662880752</c:v>
                </c:pt>
                <c:pt idx="53">
                  <c:v>1.554867712807869</c:v>
                </c:pt>
                <c:pt idx="54">
                  <c:v>1.5529613745235762</c:v>
                </c:pt>
                <c:pt idx="55">
                  <c:v>1.5481274625614192</c:v>
                </c:pt>
                <c:pt idx="56">
                  <c:v>1.5408505789209797</c:v>
                </c:pt>
                <c:pt idx="57">
                  <c:v>1.5315221241851309</c:v>
                </c:pt>
                <c:pt idx="58">
                  <c:v>1.5204617740810762</c:v>
                </c:pt>
                <c:pt idx="59">
                  <c:v>1.5079993205571645</c:v>
                </c:pt>
                <c:pt idx="60">
                  <c:v>1.4945033820672502</c:v>
                </c:pt>
                <c:pt idx="61">
                  <c:v>1.4803711196395037</c:v>
                </c:pt>
                <c:pt idx="62">
                  <c:v>1.4658888709237696</c:v>
                </c:pt>
                <c:pt idx="63">
                  <c:v>1.4511372851922044</c:v>
                </c:pt>
                <c:pt idx="64">
                  <c:v>1.4361560449645887</c:v>
                </c:pt>
                <c:pt idx="65">
                  <c:v>1.4210749181300957</c:v>
                </c:pt>
                <c:pt idx="66">
                  <c:v>1.4061063217398955</c:v>
                </c:pt>
                <c:pt idx="67">
                  <c:v>1.3913719178777284</c:v>
                </c:pt>
                <c:pt idx="68">
                  <c:v>1.3768703970498872</c:v>
                </c:pt>
                <c:pt idx="69">
                  <c:v>1.3625996349418894</c:v>
                </c:pt>
                <c:pt idx="70">
                  <c:v>1.3485575136066947</c:v>
                </c:pt>
                <c:pt idx="71">
                  <c:v>1.3347419229059905</c:v>
                </c:pt>
                <c:pt idx="72">
                  <c:v>1.3211507567910259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E9-426A-8B33-F16D5F98102D}"/>
            </c:ext>
          </c:extLst>
        </c:ser>
        <c:ser>
          <c:idx val="1"/>
          <c:order val="1"/>
          <c:tx>
            <c:v>free flight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'booster test at angle with ramj'!$D$111:$D$697</c:f>
              <c:numCache>
                <c:formatCode>General</c:formatCode>
                <c:ptCount val="587"/>
                <c:pt idx="0">
                  <c:v>4.9000000000000004</c:v>
                </c:pt>
                <c:pt idx="1">
                  <c:v>5</c:v>
                </c:pt>
                <c:pt idx="2">
                  <c:v>5.0999999999999996</c:v>
                </c:pt>
                <c:pt idx="3">
                  <c:v>5.1999999999999993</c:v>
                </c:pt>
                <c:pt idx="4">
                  <c:v>5.2999999999999989</c:v>
                </c:pt>
                <c:pt idx="5">
                  <c:v>5.3999999999999986</c:v>
                </c:pt>
                <c:pt idx="6">
                  <c:v>5.4999999999999982</c:v>
                </c:pt>
                <c:pt idx="7">
                  <c:v>5.5999999999999979</c:v>
                </c:pt>
                <c:pt idx="8">
                  <c:v>5.6999999999999975</c:v>
                </c:pt>
                <c:pt idx="9">
                  <c:v>5.7999999999999972</c:v>
                </c:pt>
                <c:pt idx="10">
                  <c:v>5.8999999999999968</c:v>
                </c:pt>
                <c:pt idx="11">
                  <c:v>5.9999999999999964</c:v>
                </c:pt>
                <c:pt idx="12">
                  <c:v>6.0999999999999961</c:v>
                </c:pt>
                <c:pt idx="13">
                  <c:v>6.1999999999999957</c:v>
                </c:pt>
                <c:pt idx="14">
                  <c:v>6.2999999999999954</c:v>
                </c:pt>
                <c:pt idx="15">
                  <c:v>6.399999999999995</c:v>
                </c:pt>
                <c:pt idx="16">
                  <c:v>6.4999999999999947</c:v>
                </c:pt>
                <c:pt idx="17">
                  <c:v>6.5999999999999943</c:v>
                </c:pt>
                <c:pt idx="18">
                  <c:v>6.699999999999994</c:v>
                </c:pt>
                <c:pt idx="19">
                  <c:v>6.7999999999999936</c:v>
                </c:pt>
                <c:pt idx="20">
                  <c:v>6.8999999999999932</c:v>
                </c:pt>
                <c:pt idx="21">
                  <c:v>6.9999999999999929</c:v>
                </c:pt>
                <c:pt idx="22">
                  <c:v>7.0999999999999925</c:v>
                </c:pt>
                <c:pt idx="23">
                  <c:v>7.1999999999999922</c:v>
                </c:pt>
                <c:pt idx="24">
                  <c:v>7.2999999999999918</c:v>
                </c:pt>
                <c:pt idx="25">
                  <c:v>7.3999999999999915</c:v>
                </c:pt>
                <c:pt idx="26">
                  <c:v>7.4999999999999911</c:v>
                </c:pt>
                <c:pt idx="27">
                  <c:v>7.5999999999999908</c:v>
                </c:pt>
                <c:pt idx="28">
                  <c:v>7.6999999999999904</c:v>
                </c:pt>
                <c:pt idx="29">
                  <c:v>7.7999999999999901</c:v>
                </c:pt>
                <c:pt idx="30">
                  <c:v>7.8999999999999897</c:v>
                </c:pt>
                <c:pt idx="31">
                  <c:v>7.9999999999999893</c:v>
                </c:pt>
                <c:pt idx="32">
                  <c:v>8.099999999999989</c:v>
                </c:pt>
                <c:pt idx="33">
                  <c:v>8.1999999999999886</c:v>
                </c:pt>
                <c:pt idx="34">
                  <c:v>8.2999999999999883</c:v>
                </c:pt>
                <c:pt idx="35">
                  <c:v>8.3999999999999879</c:v>
                </c:pt>
                <c:pt idx="36">
                  <c:v>8.4999999999999876</c:v>
                </c:pt>
                <c:pt idx="37">
                  <c:v>8.5999999999999872</c:v>
                </c:pt>
                <c:pt idx="38">
                  <c:v>8.6999999999999869</c:v>
                </c:pt>
                <c:pt idx="39">
                  <c:v>8.7999999999999865</c:v>
                </c:pt>
                <c:pt idx="40">
                  <c:v>8.8999999999999861</c:v>
                </c:pt>
                <c:pt idx="41">
                  <c:v>8.9999999999999858</c:v>
                </c:pt>
                <c:pt idx="42">
                  <c:v>9.0999999999999854</c:v>
                </c:pt>
                <c:pt idx="43">
                  <c:v>9.1999999999999851</c:v>
                </c:pt>
                <c:pt idx="44">
                  <c:v>9.2999999999999847</c:v>
                </c:pt>
                <c:pt idx="45">
                  <c:v>9.3999999999999844</c:v>
                </c:pt>
                <c:pt idx="46">
                  <c:v>9.499999999999984</c:v>
                </c:pt>
                <c:pt idx="47">
                  <c:v>9.5999999999999837</c:v>
                </c:pt>
                <c:pt idx="48">
                  <c:v>9.6999999999999833</c:v>
                </c:pt>
                <c:pt idx="49">
                  <c:v>9.7999999999999829</c:v>
                </c:pt>
                <c:pt idx="50">
                  <c:v>9.8999999999999826</c:v>
                </c:pt>
                <c:pt idx="51">
                  <c:v>9.9999999999999822</c:v>
                </c:pt>
                <c:pt idx="52">
                  <c:v>10.099999999999982</c:v>
                </c:pt>
                <c:pt idx="53">
                  <c:v>10.199999999999982</c:v>
                </c:pt>
                <c:pt idx="54">
                  <c:v>10.299999999999981</c:v>
                </c:pt>
                <c:pt idx="55">
                  <c:v>10.399999999999981</c:v>
                </c:pt>
                <c:pt idx="56">
                  <c:v>10.49999999999998</c:v>
                </c:pt>
                <c:pt idx="57">
                  <c:v>10.59999999999998</c:v>
                </c:pt>
                <c:pt idx="58">
                  <c:v>10.69999999999998</c:v>
                </c:pt>
                <c:pt idx="59">
                  <c:v>10.799999999999979</c:v>
                </c:pt>
                <c:pt idx="60">
                  <c:v>10.899999999999979</c:v>
                </c:pt>
                <c:pt idx="61">
                  <c:v>10.999999999999979</c:v>
                </c:pt>
                <c:pt idx="62">
                  <c:v>11.099999999999978</c:v>
                </c:pt>
                <c:pt idx="63">
                  <c:v>11.199999999999978</c:v>
                </c:pt>
                <c:pt idx="64">
                  <c:v>11.299999999999978</c:v>
                </c:pt>
                <c:pt idx="65">
                  <c:v>11.399999999999977</c:v>
                </c:pt>
                <c:pt idx="66">
                  <c:v>11.499999999999977</c:v>
                </c:pt>
                <c:pt idx="67">
                  <c:v>11.599999999999977</c:v>
                </c:pt>
                <c:pt idx="68">
                  <c:v>11.699999999999976</c:v>
                </c:pt>
                <c:pt idx="69">
                  <c:v>11.799999999999976</c:v>
                </c:pt>
                <c:pt idx="70">
                  <c:v>11.899999999999975</c:v>
                </c:pt>
                <c:pt idx="71">
                  <c:v>11.999999999999975</c:v>
                </c:pt>
                <c:pt idx="72">
                  <c:v>12.099999999999975</c:v>
                </c:pt>
                <c:pt idx="73">
                  <c:v>12.199999999999974</c:v>
                </c:pt>
                <c:pt idx="74">
                  <c:v>12.299999999999974</c:v>
                </c:pt>
                <c:pt idx="75">
                  <c:v>12.399999999999974</c:v>
                </c:pt>
                <c:pt idx="76">
                  <c:v>12.499999999999973</c:v>
                </c:pt>
                <c:pt idx="77">
                  <c:v>12.599999999999973</c:v>
                </c:pt>
                <c:pt idx="78">
                  <c:v>12.699999999999973</c:v>
                </c:pt>
                <c:pt idx="79">
                  <c:v>12.799999999999972</c:v>
                </c:pt>
                <c:pt idx="80">
                  <c:v>12.899999999999972</c:v>
                </c:pt>
                <c:pt idx="81">
                  <c:v>12.999999999999972</c:v>
                </c:pt>
                <c:pt idx="82">
                  <c:v>13.099999999999971</c:v>
                </c:pt>
                <c:pt idx="83">
                  <c:v>13.199999999999971</c:v>
                </c:pt>
                <c:pt idx="84">
                  <c:v>13.299999999999971</c:v>
                </c:pt>
                <c:pt idx="85">
                  <c:v>13.39999999999997</c:v>
                </c:pt>
                <c:pt idx="86">
                  <c:v>13.49999999999997</c:v>
                </c:pt>
                <c:pt idx="87">
                  <c:v>13.599999999999969</c:v>
                </c:pt>
                <c:pt idx="88">
                  <c:v>13.699999999999969</c:v>
                </c:pt>
                <c:pt idx="89">
                  <c:v>13.799999999999969</c:v>
                </c:pt>
                <c:pt idx="90">
                  <c:v>13.899999999999968</c:v>
                </c:pt>
                <c:pt idx="91">
                  <c:v>13.999999999999968</c:v>
                </c:pt>
                <c:pt idx="92">
                  <c:v>14.099999999999968</c:v>
                </c:pt>
                <c:pt idx="93">
                  <c:v>14.199999999999967</c:v>
                </c:pt>
                <c:pt idx="94">
                  <c:v>14.299999999999967</c:v>
                </c:pt>
                <c:pt idx="95">
                  <c:v>14.399999999999967</c:v>
                </c:pt>
                <c:pt idx="96">
                  <c:v>14.499999999999966</c:v>
                </c:pt>
                <c:pt idx="97">
                  <c:v>14.599999999999966</c:v>
                </c:pt>
                <c:pt idx="98">
                  <c:v>14.699999999999966</c:v>
                </c:pt>
                <c:pt idx="99">
                  <c:v>14.799999999999965</c:v>
                </c:pt>
                <c:pt idx="100">
                  <c:v>14.899999999999965</c:v>
                </c:pt>
                <c:pt idx="101">
                  <c:v>14.999999999999964</c:v>
                </c:pt>
                <c:pt idx="102">
                  <c:v>15.099999999999964</c:v>
                </c:pt>
                <c:pt idx="103">
                  <c:v>15.199999999999964</c:v>
                </c:pt>
                <c:pt idx="104">
                  <c:v>15.299999999999963</c:v>
                </c:pt>
                <c:pt idx="105">
                  <c:v>15.399999999999963</c:v>
                </c:pt>
                <c:pt idx="106">
                  <c:v>15.499999999999963</c:v>
                </c:pt>
                <c:pt idx="107">
                  <c:v>15.599999999999962</c:v>
                </c:pt>
                <c:pt idx="108">
                  <c:v>15.699999999999962</c:v>
                </c:pt>
                <c:pt idx="109">
                  <c:v>15.799999999999962</c:v>
                </c:pt>
                <c:pt idx="110">
                  <c:v>15.899999999999961</c:v>
                </c:pt>
                <c:pt idx="111">
                  <c:v>15.999999999999961</c:v>
                </c:pt>
                <c:pt idx="112">
                  <c:v>16.099999999999962</c:v>
                </c:pt>
                <c:pt idx="113">
                  <c:v>16.199999999999964</c:v>
                </c:pt>
                <c:pt idx="114">
                  <c:v>16.299999999999965</c:v>
                </c:pt>
                <c:pt idx="115">
                  <c:v>16.399999999999967</c:v>
                </c:pt>
                <c:pt idx="116">
                  <c:v>16.499999999999968</c:v>
                </c:pt>
                <c:pt idx="117">
                  <c:v>16.599999999999969</c:v>
                </c:pt>
                <c:pt idx="118">
                  <c:v>16.699999999999971</c:v>
                </c:pt>
                <c:pt idx="119">
                  <c:v>16.799999999999972</c:v>
                </c:pt>
                <c:pt idx="120">
                  <c:v>16.899999999999974</c:v>
                </c:pt>
                <c:pt idx="121">
                  <c:v>16.999999999999975</c:v>
                </c:pt>
                <c:pt idx="122">
                  <c:v>17.099999999999977</c:v>
                </c:pt>
                <c:pt idx="123">
                  <c:v>17.199999999999978</c:v>
                </c:pt>
                <c:pt idx="124">
                  <c:v>17.299999999999979</c:v>
                </c:pt>
                <c:pt idx="125">
                  <c:v>17.399999999999981</c:v>
                </c:pt>
                <c:pt idx="126">
                  <c:v>17.499999999999982</c:v>
                </c:pt>
                <c:pt idx="127">
                  <c:v>17.599999999999984</c:v>
                </c:pt>
                <c:pt idx="128">
                  <c:v>17.699999999999985</c:v>
                </c:pt>
                <c:pt idx="129">
                  <c:v>17.799999999999986</c:v>
                </c:pt>
                <c:pt idx="130">
                  <c:v>17.899999999999988</c:v>
                </c:pt>
                <c:pt idx="131">
                  <c:v>17.999999999999989</c:v>
                </c:pt>
                <c:pt idx="132">
                  <c:v>18.099999999999991</c:v>
                </c:pt>
                <c:pt idx="133">
                  <c:v>18.199999999999992</c:v>
                </c:pt>
                <c:pt idx="134">
                  <c:v>18.299999999999994</c:v>
                </c:pt>
                <c:pt idx="135">
                  <c:v>18.399999999999995</c:v>
                </c:pt>
                <c:pt idx="136">
                  <c:v>18.499999999999996</c:v>
                </c:pt>
                <c:pt idx="137">
                  <c:v>18.599999999999998</c:v>
                </c:pt>
                <c:pt idx="138">
                  <c:v>18.7</c:v>
                </c:pt>
                <c:pt idx="139">
                  <c:v>18.8</c:v>
                </c:pt>
                <c:pt idx="140">
                  <c:v>18.900000000000002</c:v>
                </c:pt>
                <c:pt idx="141">
                  <c:v>19.000000000000004</c:v>
                </c:pt>
                <c:pt idx="142">
                  <c:v>19.100000000000005</c:v>
                </c:pt>
                <c:pt idx="143">
                  <c:v>19.200000000000006</c:v>
                </c:pt>
                <c:pt idx="144">
                  <c:v>19.300000000000008</c:v>
                </c:pt>
                <c:pt idx="145">
                  <c:v>19.400000000000009</c:v>
                </c:pt>
                <c:pt idx="146">
                  <c:v>19.500000000000011</c:v>
                </c:pt>
                <c:pt idx="147">
                  <c:v>19.600000000000012</c:v>
                </c:pt>
                <c:pt idx="148">
                  <c:v>19.700000000000014</c:v>
                </c:pt>
                <c:pt idx="149">
                  <c:v>19.800000000000015</c:v>
                </c:pt>
                <c:pt idx="150">
                  <c:v>19.900000000000016</c:v>
                </c:pt>
                <c:pt idx="151">
                  <c:v>20.000000000000018</c:v>
                </c:pt>
                <c:pt idx="152">
                  <c:v>20.100000000000019</c:v>
                </c:pt>
                <c:pt idx="153">
                  <c:v>20.200000000000021</c:v>
                </c:pt>
                <c:pt idx="154">
                  <c:v>20.300000000000022</c:v>
                </c:pt>
                <c:pt idx="155">
                  <c:v>20.400000000000023</c:v>
                </c:pt>
                <c:pt idx="156">
                  <c:v>20.500000000000025</c:v>
                </c:pt>
                <c:pt idx="157">
                  <c:v>20.600000000000026</c:v>
                </c:pt>
                <c:pt idx="158">
                  <c:v>20.700000000000028</c:v>
                </c:pt>
                <c:pt idx="159">
                  <c:v>20.800000000000029</c:v>
                </c:pt>
                <c:pt idx="160">
                  <c:v>20.900000000000031</c:v>
                </c:pt>
                <c:pt idx="161">
                  <c:v>21.000000000000032</c:v>
                </c:pt>
                <c:pt idx="162">
                  <c:v>21.100000000000033</c:v>
                </c:pt>
                <c:pt idx="163">
                  <c:v>21.200000000000035</c:v>
                </c:pt>
                <c:pt idx="164">
                  <c:v>21.300000000000036</c:v>
                </c:pt>
                <c:pt idx="165">
                  <c:v>21.400000000000038</c:v>
                </c:pt>
                <c:pt idx="166">
                  <c:v>21.500000000000039</c:v>
                </c:pt>
                <c:pt idx="167">
                  <c:v>21.600000000000041</c:v>
                </c:pt>
                <c:pt idx="168">
                  <c:v>21.700000000000042</c:v>
                </c:pt>
                <c:pt idx="169">
                  <c:v>21.800000000000043</c:v>
                </c:pt>
                <c:pt idx="170">
                  <c:v>21.900000000000045</c:v>
                </c:pt>
                <c:pt idx="171">
                  <c:v>22.000000000000046</c:v>
                </c:pt>
                <c:pt idx="172">
                  <c:v>22.100000000000048</c:v>
                </c:pt>
                <c:pt idx="173">
                  <c:v>22.200000000000049</c:v>
                </c:pt>
                <c:pt idx="174">
                  <c:v>22.30000000000005</c:v>
                </c:pt>
                <c:pt idx="175">
                  <c:v>22.400000000000052</c:v>
                </c:pt>
                <c:pt idx="176">
                  <c:v>22.500000000000053</c:v>
                </c:pt>
                <c:pt idx="177">
                  <c:v>22.600000000000055</c:v>
                </c:pt>
                <c:pt idx="178">
                  <c:v>22.700000000000056</c:v>
                </c:pt>
                <c:pt idx="179">
                  <c:v>22.800000000000058</c:v>
                </c:pt>
                <c:pt idx="180">
                  <c:v>22.900000000000059</c:v>
                </c:pt>
                <c:pt idx="181">
                  <c:v>23.00000000000006</c:v>
                </c:pt>
                <c:pt idx="182">
                  <c:v>23.100000000000062</c:v>
                </c:pt>
                <c:pt idx="183">
                  <c:v>23.200000000000063</c:v>
                </c:pt>
                <c:pt idx="184">
                  <c:v>23.300000000000065</c:v>
                </c:pt>
                <c:pt idx="185">
                  <c:v>23.400000000000066</c:v>
                </c:pt>
                <c:pt idx="186">
                  <c:v>23.500000000000068</c:v>
                </c:pt>
                <c:pt idx="187">
                  <c:v>23.600000000000069</c:v>
                </c:pt>
                <c:pt idx="188">
                  <c:v>23.70000000000007</c:v>
                </c:pt>
                <c:pt idx="189">
                  <c:v>23.800000000000072</c:v>
                </c:pt>
                <c:pt idx="190">
                  <c:v>23.900000000000073</c:v>
                </c:pt>
                <c:pt idx="191">
                  <c:v>24.000000000000075</c:v>
                </c:pt>
                <c:pt idx="192">
                  <c:v>24.100000000000076</c:v>
                </c:pt>
                <c:pt idx="193">
                  <c:v>24.200000000000077</c:v>
                </c:pt>
                <c:pt idx="194">
                  <c:v>24.300000000000079</c:v>
                </c:pt>
                <c:pt idx="195">
                  <c:v>24.40000000000008</c:v>
                </c:pt>
                <c:pt idx="196">
                  <c:v>24.500000000000082</c:v>
                </c:pt>
                <c:pt idx="197">
                  <c:v>24.600000000000083</c:v>
                </c:pt>
                <c:pt idx="198">
                  <c:v>24.700000000000085</c:v>
                </c:pt>
                <c:pt idx="199">
                  <c:v>24.800000000000086</c:v>
                </c:pt>
                <c:pt idx="200">
                  <c:v>24.900000000000087</c:v>
                </c:pt>
                <c:pt idx="201">
                  <c:v>25.000000000000089</c:v>
                </c:pt>
                <c:pt idx="202">
                  <c:v>25.10000000000009</c:v>
                </c:pt>
                <c:pt idx="203">
                  <c:v>25.200000000000092</c:v>
                </c:pt>
                <c:pt idx="204">
                  <c:v>25.300000000000093</c:v>
                </c:pt>
                <c:pt idx="205">
                  <c:v>25.400000000000095</c:v>
                </c:pt>
                <c:pt idx="206">
                  <c:v>25.500000000000096</c:v>
                </c:pt>
                <c:pt idx="207">
                  <c:v>25.600000000000097</c:v>
                </c:pt>
                <c:pt idx="208">
                  <c:v>25.700000000000099</c:v>
                </c:pt>
                <c:pt idx="209">
                  <c:v>25.8000000000001</c:v>
                </c:pt>
                <c:pt idx="210">
                  <c:v>25.900000000000102</c:v>
                </c:pt>
                <c:pt idx="211">
                  <c:v>26.000000000000103</c:v>
                </c:pt>
                <c:pt idx="212">
                  <c:v>26.100000000000104</c:v>
                </c:pt>
                <c:pt idx="213">
                  <c:v>26.200000000000106</c:v>
                </c:pt>
                <c:pt idx="214">
                  <c:v>26.300000000000107</c:v>
                </c:pt>
                <c:pt idx="215">
                  <c:v>26.400000000000109</c:v>
                </c:pt>
                <c:pt idx="216">
                  <c:v>26.50000000000011</c:v>
                </c:pt>
                <c:pt idx="217">
                  <c:v>26.600000000000112</c:v>
                </c:pt>
                <c:pt idx="218">
                  <c:v>26.700000000000113</c:v>
                </c:pt>
                <c:pt idx="219">
                  <c:v>26.800000000000114</c:v>
                </c:pt>
                <c:pt idx="220">
                  <c:v>26.900000000000116</c:v>
                </c:pt>
                <c:pt idx="221">
                  <c:v>27.000000000000117</c:v>
                </c:pt>
                <c:pt idx="222">
                  <c:v>27.100000000000119</c:v>
                </c:pt>
                <c:pt idx="223">
                  <c:v>27.20000000000012</c:v>
                </c:pt>
                <c:pt idx="224">
                  <c:v>27.300000000000122</c:v>
                </c:pt>
                <c:pt idx="225">
                  <c:v>27.400000000000123</c:v>
                </c:pt>
                <c:pt idx="226">
                  <c:v>27.500000000000124</c:v>
                </c:pt>
                <c:pt idx="227">
                  <c:v>27.600000000000126</c:v>
                </c:pt>
                <c:pt idx="228">
                  <c:v>27.700000000000127</c:v>
                </c:pt>
                <c:pt idx="229">
                  <c:v>27.800000000000129</c:v>
                </c:pt>
                <c:pt idx="230">
                  <c:v>27.90000000000013</c:v>
                </c:pt>
                <c:pt idx="231">
                  <c:v>28.000000000000131</c:v>
                </c:pt>
                <c:pt idx="232">
                  <c:v>28.100000000000133</c:v>
                </c:pt>
                <c:pt idx="233">
                  <c:v>28.200000000000134</c:v>
                </c:pt>
                <c:pt idx="234">
                  <c:v>28.300000000000136</c:v>
                </c:pt>
                <c:pt idx="235">
                  <c:v>28.400000000000137</c:v>
                </c:pt>
                <c:pt idx="236">
                  <c:v>28.500000000000139</c:v>
                </c:pt>
                <c:pt idx="237">
                  <c:v>28.60000000000014</c:v>
                </c:pt>
                <c:pt idx="238">
                  <c:v>28.700000000000141</c:v>
                </c:pt>
                <c:pt idx="239">
                  <c:v>28.800000000000143</c:v>
                </c:pt>
                <c:pt idx="240">
                  <c:v>28.900000000000144</c:v>
                </c:pt>
                <c:pt idx="241">
                  <c:v>29.000000000000146</c:v>
                </c:pt>
                <c:pt idx="242">
                  <c:v>29.100000000000147</c:v>
                </c:pt>
                <c:pt idx="243">
                  <c:v>29.200000000000149</c:v>
                </c:pt>
                <c:pt idx="244">
                  <c:v>29.30000000000015</c:v>
                </c:pt>
                <c:pt idx="245">
                  <c:v>29.400000000000151</c:v>
                </c:pt>
                <c:pt idx="246">
                  <c:v>29.500000000000153</c:v>
                </c:pt>
                <c:pt idx="247">
                  <c:v>29.600000000000154</c:v>
                </c:pt>
                <c:pt idx="248">
                  <c:v>29.700000000000156</c:v>
                </c:pt>
                <c:pt idx="249">
                  <c:v>29.800000000000157</c:v>
                </c:pt>
                <c:pt idx="250">
                  <c:v>29.900000000000158</c:v>
                </c:pt>
                <c:pt idx="251">
                  <c:v>30.00000000000016</c:v>
                </c:pt>
                <c:pt idx="252">
                  <c:v>30.100000000000161</c:v>
                </c:pt>
                <c:pt idx="253">
                  <c:v>30.200000000000163</c:v>
                </c:pt>
                <c:pt idx="254">
                  <c:v>30.300000000000164</c:v>
                </c:pt>
                <c:pt idx="255">
                  <c:v>30.400000000000166</c:v>
                </c:pt>
                <c:pt idx="256">
                  <c:v>30.500000000000167</c:v>
                </c:pt>
                <c:pt idx="257">
                  <c:v>30.600000000000168</c:v>
                </c:pt>
                <c:pt idx="258">
                  <c:v>30.70000000000017</c:v>
                </c:pt>
                <c:pt idx="259">
                  <c:v>30.800000000000171</c:v>
                </c:pt>
                <c:pt idx="260">
                  <c:v>30.900000000000173</c:v>
                </c:pt>
                <c:pt idx="261">
                  <c:v>31.000000000000174</c:v>
                </c:pt>
                <c:pt idx="262">
                  <c:v>31.100000000000176</c:v>
                </c:pt>
                <c:pt idx="263">
                  <c:v>31.200000000000177</c:v>
                </c:pt>
                <c:pt idx="264">
                  <c:v>31.300000000000178</c:v>
                </c:pt>
                <c:pt idx="265">
                  <c:v>31.40000000000018</c:v>
                </c:pt>
                <c:pt idx="266">
                  <c:v>31.500000000000181</c:v>
                </c:pt>
                <c:pt idx="267">
                  <c:v>31.600000000000183</c:v>
                </c:pt>
                <c:pt idx="268">
                  <c:v>31.700000000000184</c:v>
                </c:pt>
                <c:pt idx="269">
                  <c:v>31.800000000000185</c:v>
                </c:pt>
                <c:pt idx="270">
                  <c:v>31.900000000000187</c:v>
                </c:pt>
                <c:pt idx="271">
                  <c:v>32.000000000000185</c:v>
                </c:pt>
                <c:pt idx="272">
                  <c:v>32.100000000000186</c:v>
                </c:pt>
                <c:pt idx="273">
                  <c:v>32.200000000000188</c:v>
                </c:pt>
                <c:pt idx="274">
                  <c:v>32.300000000000189</c:v>
                </c:pt>
                <c:pt idx="275">
                  <c:v>32.40000000000019</c:v>
                </c:pt>
                <c:pt idx="276">
                  <c:v>32.500000000000192</c:v>
                </c:pt>
                <c:pt idx="277">
                  <c:v>32.600000000000193</c:v>
                </c:pt>
                <c:pt idx="278">
                  <c:v>32.700000000000195</c:v>
                </c:pt>
                <c:pt idx="279">
                  <c:v>32.800000000000196</c:v>
                </c:pt>
                <c:pt idx="280">
                  <c:v>32.900000000000198</c:v>
                </c:pt>
                <c:pt idx="281">
                  <c:v>33.000000000000199</c:v>
                </c:pt>
                <c:pt idx="282">
                  <c:v>33.1000000000002</c:v>
                </c:pt>
                <c:pt idx="283">
                  <c:v>33.200000000000202</c:v>
                </c:pt>
                <c:pt idx="284">
                  <c:v>33.300000000000203</c:v>
                </c:pt>
                <c:pt idx="285">
                  <c:v>33.400000000000205</c:v>
                </c:pt>
                <c:pt idx="286">
                  <c:v>33.500000000000206</c:v>
                </c:pt>
                <c:pt idx="287">
                  <c:v>33.600000000000207</c:v>
                </c:pt>
                <c:pt idx="288">
                  <c:v>33.700000000000209</c:v>
                </c:pt>
                <c:pt idx="289">
                  <c:v>33.80000000000021</c:v>
                </c:pt>
                <c:pt idx="290">
                  <c:v>33.900000000000212</c:v>
                </c:pt>
                <c:pt idx="291">
                  <c:v>34.000000000000213</c:v>
                </c:pt>
                <c:pt idx="292">
                  <c:v>34.100000000000215</c:v>
                </c:pt>
                <c:pt idx="293">
                  <c:v>34.200000000000216</c:v>
                </c:pt>
                <c:pt idx="294">
                  <c:v>34.300000000000217</c:v>
                </c:pt>
                <c:pt idx="295">
                  <c:v>34.400000000000219</c:v>
                </c:pt>
                <c:pt idx="296">
                  <c:v>34.50000000000022</c:v>
                </c:pt>
                <c:pt idx="297">
                  <c:v>34.600000000000222</c:v>
                </c:pt>
                <c:pt idx="298">
                  <c:v>34.700000000000223</c:v>
                </c:pt>
                <c:pt idx="299">
                  <c:v>34.800000000000225</c:v>
                </c:pt>
                <c:pt idx="300">
                  <c:v>34.900000000000226</c:v>
                </c:pt>
                <c:pt idx="301">
                  <c:v>35.000000000000227</c:v>
                </c:pt>
                <c:pt idx="302">
                  <c:v>35.100000000000229</c:v>
                </c:pt>
                <c:pt idx="303">
                  <c:v>35.20000000000023</c:v>
                </c:pt>
                <c:pt idx="304">
                  <c:v>35.300000000000232</c:v>
                </c:pt>
                <c:pt idx="305">
                  <c:v>35.400000000000233</c:v>
                </c:pt>
                <c:pt idx="306">
                  <c:v>35.500000000000234</c:v>
                </c:pt>
                <c:pt idx="307">
                  <c:v>35.600000000000236</c:v>
                </c:pt>
                <c:pt idx="308">
                  <c:v>35.700000000000237</c:v>
                </c:pt>
                <c:pt idx="309">
                  <c:v>35.800000000000239</c:v>
                </c:pt>
                <c:pt idx="310">
                  <c:v>35.90000000000024</c:v>
                </c:pt>
                <c:pt idx="311">
                  <c:v>36.000000000000242</c:v>
                </c:pt>
                <c:pt idx="312">
                  <c:v>36.100000000000243</c:v>
                </c:pt>
                <c:pt idx="313">
                  <c:v>36.200000000000244</c:v>
                </c:pt>
                <c:pt idx="314">
                  <c:v>36.300000000000246</c:v>
                </c:pt>
                <c:pt idx="315">
                  <c:v>36.400000000000247</c:v>
                </c:pt>
                <c:pt idx="316">
                  <c:v>36.500000000000249</c:v>
                </c:pt>
                <c:pt idx="317">
                  <c:v>36.60000000000025</c:v>
                </c:pt>
                <c:pt idx="318">
                  <c:v>36.700000000000252</c:v>
                </c:pt>
                <c:pt idx="319">
                  <c:v>36.800000000000253</c:v>
                </c:pt>
                <c:pt idx="320">
                  <c:v>36.900000000000254</c:v>
                </c:pt>
                <c:pt idx="321">
                  <c:v>37.000000000000256</c:v>
                </c:pt>
                <c:pt idx="322">
                  <c:v>37.100000000000257</c:v>
                </c:pt>
                <c:pt idx="323">
                  <c:v>37.200000000000259</c:v>
                </c:pt>
                <c:pt idx="324">
                  <c:v>37.30000000000026</c:v>
                </c:pt>
                <c:pt idx="325">
                  <c:v>37.400000000000261</c:v>
                </c:pt>
                <c:pt idx="326">
                  <c:v>37.500000000000263</c:v>
                </c:pt>
                <c:pt idx="327">
                  <c:v>37.600000000000264</c:v>
                </c:pt>
                <c:pt idx="328">
                  <c:v>37.700000000000266</c:v>
                </c:pt>
                <c:pt idx="329">
                  <c:v>37.800000000000267</c:v>
                </c:pt>
                <c:pt idx="330">
                  <c:v>37.900000000000269</c:v>
                </c:pt>
                <c:pt idx="331">
                  <c:v>38.00000000000027</c:v>
                </c:pt>
                <c:pt idx="332">
                  <c:v>38.100000000000271</c:v>
                </c:pt>
                <c:pt idx="333">
                  <c:v>38.200000000000273</c:v>
                </c:pt>
                <c:pt idx="334">
                  <c:v>38.300000000000274</c:v>
                </c:pt>
                <c:pt idx="335">
                  <c:v>38.400000000000276</c:v>
                </c:pt>
                <c:pt idx="336">
                  <c:v>38.500000000000277</c:v>
                </c:pt>
                <c:pt idx="337">
                  <c:v>38.600000000000279</c:v>
                </c:pt>
                <c:pt idx="338">
                  <c:v>38.70000000000028</c:v>
                </c:pt>
                <c:pt idx="339">
                  <c:v>38.800000000000281</c:v>
                </c:pt>
                <c:pt idx="340">
                  <c:v>38.900000000000283</c:v>
                </c:pt>
                <c:pt idx="341">
                  <c:v>39.000000000000284</c:v>
                </c:pt>
                <c:pt idx="342">
                  <c:v>39.100000000000286</c:v>
                </c:pt>
                <c:pt idx="343">
                  <c:v>39.200000000000287</c:v>
                </c:pt>
                <c:pt idx="344">
                  <c:v>39.300000000000288</c:v>
                </c:pt>
                <c:pt idx="345">
                  <c:v>39.40000000000029</c:v>
                </c:pt>
                <c:pt idx="346">
                  <c:v>39.500000000000291</c:v>
                </c:pt>
                <c:pt idx="347">
                  <c:v>39.600000000000293</c:v>
                </c:pt>
                <c:pt idx="348">
                  <c:v>39.700000000000294</c:v>
                </c:pt>
                <c:pt idx="349">
                  <c:v>39.800000000000296</c:v>
                </c:pt>
                <c:pt idx="350">
                  <c:v>39.900000000000297</c:v>
                </c:pt>
                <c:pt idx="351">
                  <c:v>40.000000000000298</c:v>
                </c:pt>
                <c:pt idx="352">
                  <c:v>40.1000000000003</c:v>
                </c:pt>
                <c:pt idx="353">
                  <c:v>40.200000000000301</c:v>
                </c:pt>
                <c:pt idx="354">
                  <c:v>40.300000000000303</c:v>
                </c:pt>
                <c:pt idx="355">
                  <c:v>40.400000000000304</c:v>
                </c:pt>
                <c:pt idx="356">
                  <c:v>40.500000000000306</c:v>
                </c:pt>
                <c:pt idx="357">
                  <c:v>40.600000000000307</c:v>
                </c:pt>
                <c:pt idx="358">
                  <c:v>40.700000000000308</c:v>
                </c:pt>
                <c:pt idx="359">
                  <c:v>40.80000000000031</c:v>
                </c:pt>
                <c:pt idx="360">
                  <c:v>40.900000000000311</c:v>
                </c:pt>
                <c:pt idx="361">
                  <c:v>41.000000000000313</c:v>
                </c:pt>
                <c:pt idx="362">
                  <c:v>41.100000000000314</c:v>
                </c:pt>
                <c:pt idx="363">
                  <c:v>41.200000000000315</c:v>
                </c:pt>
                <c:pt idx="364">
                  <c:v>41.300000000000317</c:v>
                </c:pt>
                <c:pt idx="365">
                  <c:v>41.400000000000318</c:v>
                </c:pt>
                <c:pt idx="366">
                  <c:v>41.50000000000032</c:v>
                </c:pt>
                <c:pt idx="367">
                  <c:v>41.600000000000321</c:v>
                </c:pt>
                <c:pt idx="368">
                  <c:v>41.700000000000323</c:v>
                </c:pt>
                <c:pt idx="369">
                  <c:v>41.800000000000324</c:v>
                </c:pt>
                <c:pt idx="370">
                  <c:v>41.900000000000325</c:v>
                </c:pt>
                <c:pt idx="371">
                  <c:v>42.000000000000327</c:v>
                </c:pt>
                <c:pt idx="372">
                  <c:v>42.100000000000328</c:v>
                </c:pt>
                <c:pt idx="373">
                  <c:v>42.20000000000033</c:v>
                </c:pt>
                <c:pt idx="374">
                  <c:v>42.300000000000331</c:v>
                </c:pt>
                <c:pt idx="375">
                  <c:v>42.400000000000333</c:v>
                </c:pt>
                <c:pt idx="376">
                  <c:v>42.500000000000334</c:v>
                </c:pt>
                <c:pt idx="377">
                  <c:v>42.600000000000335</c:v>
                </c:pt>
                <c:pt idx="378">
                  <c:v>42.700000000000337</c:v>
                </c:pt>
                <c:pt idx="379">
                  <c:v>42.800000000000338</c:v>
                </c:pt>
                <c:pt idx="380">
                  <c:v>42.90000000000034</c:v>
                </c:pt>
                <c:pt idx="381">
                  <c:v>43.000000000000341</c:v>
                </c:pt>
                <c:pt idx="382">
                  <c:v>43.100000000000342</c:v>
                </c:pt>
                <c:pt idx="383">
                  <c:v>43.200000000000344</c:v>
                </c:pt>
                <c:pt idx="384">
                  <c:v>43.300000000000345</c:v>
                </c:pt>
                <c:pt idx="385">
                  <c:v>43.400000000000347</c:v>
                </c:pt>
                <c:pt idx="386">
                  <c:v>43.500000000000348</c:v>
                </c:pt>
                <c:pt idx="387">
                  <c:v>43.60000000000035</c:v>
                </c:pt>
                <c:pt idx="388">
                  <c:v>43.700000000000351</c:v>
                </c:pt>
                <c:pt idx="389">
                  <c:v>43.800000000000352</c:v>
                </c:pt>
                <c:pt idx="390">
                  <c:v>43.900000000000354</c:v>
                </c:pt>
                <c:pt idx="391">
                  <c:v>44.000000000000355</c:v>
                </c:pt>
                <c:pt idx="392">
                  <c:v>44.100000000000357</c:v>
                </c:pt>
                <c:pt idx="393">
                  <c:v>44.200000000000358</c:v>
                </c:pt>
                <c:pt idx="394">
                  <c:v>44.30000000000036</c:v>
                </c:pt>
                <c:pt idx="395">
                  <c:v>44.400000000000361</c:v>
                </c:pt>
                <c:pt idx="396">
                  <c:v>44.500000000000362</c:v>
                </c:pt>
                <c:pt idx="397">
                  <c:v>44.600000000000364</c:v>
                </c:pt>
                <c:pt idx="398">
                  <c:v>44.700000000000365</c:v>
                </c:pt>
                <c:pt idx="399">
                  <c:v>44.800000000000367</c:v>
                </c:pt>
                <c:pt idx="400">
                  <c:v>44.900000000000368</c:v>
                </c:pt>
                <c:pt idx="401">
                  <c:v>45.000000000000369</c:v>
                </c:pt>
                <c:pt idx="402">
                  <c:v>45.100000000000371</c:v>
                </c:pt>
                <c:pt idx="403">
                  <c:v>45.200000000000372</c:v>
                </c:pt>
                <c:pt idx="404">
                  <c:v>45.300000000000374</c:v>
                </c:pt>
                <c:pt idx="405">
                  <c:v>45.400000000000375</c:v>
                </c:pt>
                <c:pt idx="406">
                  <c:v>45.500000000000377</c:v>
                </c:pt>
                <c:pt idx="407">
                  <c:v>45.600000000000378</c:v>
                </c:pt>
                <c:pt idx="408">
                  <c:v>45.700000000000379</c:v>
                </c:pt>
                <c:pt idx="409">
                  <c:v>45.800000000000381</c:v>
                </c:pt>
                <c:pt idx="410">
                  <c:v>45.900000000000382</c:v>
                </c:pt>
                <c:pt idx="411">
                  <c:v>46.000000000000384</c:v>
                </c:pt>
                <c:pt idx="412">
                  <c:v>46.100000000000385</c:v>
                </c:pt>
                <c:pt idx="413">
                  <c:v>46.200000000000387</c:v>
                </c:pt>
                <c:pt idx="414">
                  <c:v>46.300000000000388</c:v>
                </c:pt>
                <c:pt idx="415">
                  <c:v>46.400000000000389</c:v>
                </c:pt>
                <c:pt idx="416">
                  <c:v>46.500000000000391</c:v>
                </c:pt>
                <c:pt idx="417">
                  <c:v>46.600000000000392</c:v>
                </c:pt>
                <c:pt idx="418">
                  <c:v>46.700000000000394</c:v>
                </c:pt>
                <c:pt idx="419">
                  <c:v>46.800000000000395</c:v>
                </c:pt>
                <c:pt idx="420">
                  <c:v>46.900000000000396</c:v>
                </c:pt>
                <c:pt idx="421">
                  <c:v>47.000000000000398</c:v>
                </c:pt>
                <c:pt idx="422">
                  <c:v>47.100000000000399</c:v>
                </c:pt>
                <c:pt idx="423">
                  <c:v>47.200000000000401</c:v>
                </c:pt>
                <c:pt idx="424">
                  <c:v>47.300000000000402</c:v>
                </c:pt>
                <c:pt idx="425">
                  <c:v>47.400000000000404</c:v>
                </c:pt>
                <c:pt idx="426">
                  <c:v>47.500000000000405</c:v>
                </c:pt>
                <c:pt idx="427">
                  <c:v>47.600000000000406</c:v>
                </c:pt>
                <c:pt idx="428">
                  <c:v>47.700000000000408</c:v>
                </c:pt>
                <c:pt idx="429">
                  <c:v>47.800000000000409</c:v>
                </c:pt>
                <c:pt idx="430">
                  <c:v>47.900000000000411</c:v>
                </c:pt>
                <c:pt idx="431">
                  <c:v>48.000000000000412</c:v>
                </c:pt>
                <c:pt idx="432">
                  <c:v>48.100000000000414</c:v>
                </c:pt>
                <c:pt idx="433">
                  <c:v>48.200000000000415</c:v>
                </c:pt>
                <c:pt idx="434">
                  <c:v>48.300000000000416</c:v>
                </c:pt>
                <c:pt idx="435">
                  <c:v>48.400000000000418</c:v>
                </c:pt>
                <c:pt idx="436">
                  <c:v>48.500000000000419</c:v>
                </c:pt>
                <c:pt idx="437">
                  <c:v>48.600000000000421</c:v>
                </c:pt>
                <c:pt idx="438">
                  <c:v>48.700000000000422</c:v>
                </c:pt>
                <c:pt idx="439">
                  <c:v>48.800000000000423</c:v>
                </c:pt>
                <c:pt idx="440">
                  <c:v>48.900000000000425</c:v>
                </c:pt>
                <c:pt idx="441">
                  <c:v>49.000000000000426</c:v>
                </c:pt>
                <c:pt idx="442">
                  <c:v>49.100000000000428</c:v>
                </c:pt>
                <c:pt idx="443">
                  <c:v>49.200000000000429</c:v>
                </c:pt>
                <c:pt idx="444">
                  <c:v>49.300000000000431</c:v>
                </c:pt>
                <c:pt idx="445">
                  <c:v>49.400000000000432</c:v>
                </c:pt>
                <c:pt idx="446">
                  <c:v>49.500000000000433</c:v>
                </c:pt>
                <c:pt idx="447">
                  <c:v>49.600000000000435</c:v>
                </c:pt>
                <c:pt idx="448">
                  <c:v>49.700000000000436</c:v>
                </c:pt>
                <c:pt idx="449">
                  <c:v>49.800000000000438</c:v>
                </c:pt>
                <c:pt idx="450">
                  <c:v>49.900000000000439</c:v>
                </c:pt>
                <c:pt idx="451">
                  <c:v>50.000000000000441</c:v>
                </c:pt>
                <c:pt idx="452">
                  <c:v>50.100000000000442</c:v>
                </c:pt>
                <c:pt idx="453">
                  <c:v>50.200000000000443</c:v>
                </c:pt>
                <c:pt idx="454">
                  <c:v>50.300000000000445</c:v>
                </c:pt>
                <c:pt idx="455">
                  <c:v>50.400000000000446</c:v>
                </c:pt>
                <c:pt idx="456">
                  <c:v>50.500000000000448</c:v>
                </c:pt>
                <c:pt idx="457">
                  <c:v>50.600000000000449</c:v>
                </c:pt>
                <c:pt idx="458">
                  <c:v>50.70000000000045</c:v>
                </c:pt>
                <c:pt idx="459">
                  <c:v>50.800000000000452</c:v>
                </c:pt>
                <c:pt idx="460">
                  <c:v>50.900000000000453</c:v>
                </c:pt>
                <c:pt idx="461">
                  <c:v>51.000000000000455</c:v>
                </c:pt>
                <c:pt idx="462">
                  <c:v>51.100000000000456</c:v>
                </c:pt>
                <c:pt idx="463">
                  <c:v>51.200000000000458</c:v>
                </c:pt>
                <c:pt idx="464">
                  <c:v>51.300000000000459</c:v>
                </c:pt>
                <c:pt idx="465">
                  <c:v>51.40000000000046</c:v>
                </c:pt>
                <c:pt idx="466">
                  <c:v>51.500000000000462</c:v>
                </c:pt>
                <c:pt idx="467">
                  <c:v>51.600000000000463</c:v>
                </c:pt>
                <c:pt idx="468">
                  <c:v>51.700000000000465</c:v>
                </c:pt>
                <c:pt idx="469">
                  <c:v>51.800000000000466</c:v>
                </c:pt>
                <c:pt idx="470">
                  <c:v>51.900000000000468</c:v>
                </c:pt>
                <c:pt idx="471">
                  <c:v>52.000000000000469</c:v>
                </c:pt>
                <c:pt idx="472">
                  <c:v>52.10000000000047</c:v>
                </c:pt>
                <c:pt idx="473">
                  <c:v>52.200000000000472</c:v>
                </c:pt>
                <c:pt idx="474">
                  <c:v>52.300000000000473</c:v>
                </c:pt>
                <c:pt idx="475">
                  <c:v>52.400000000000475</c:v>
                </c:pt>
                <c:pt idx="476">
                  <c:v>52.500000000000476</c:v>
                </c:pt>
                <c:pt idx="477">
                  <c:v>52.600000000000477</c:v>
                </c:pt>
                <c:pt idx="478">
                  <c:v>52.700000000000479</c:v>
                </c:pt>
                <c:pt idx="479">
                  <c:v>52.80000000000048</c:v>
                </c:pt>
                <c:pt idx="480">
                  <c:v>52.900000000000482</c:v>
                </c:pt>
                <c:pt idx="481">
                  <c:v>53.000000000000483</c:v>
                </c:pt>
                <c:pt idx="482">
                  <c:v>53.100000000000485</c:v>
                </c:pt>
                <c:pt idx="483">
                  <c:v>53.200000000000486</c:v>
                </c:pt>
                <c:pt idx="484">
                  <c:v>53.300000000000487</c:v>
                </c:pt>
                <c:pt idx="485">
                  <c:v>53.400000000000489</c:v>
                </c:pt>
                <c:pt idx="486">
                  <c:v>53.50000000000049</c:v>
                </c:pt>
                <c:pt idx="487">
                  <c:v>53.600000000000492</c:v>
                </c:pt>
                <c:pt idx="488">
                  <c:v>53.700000000000493</c:v>
                </c:pt>
                <c:pt idx="489">
                  <c:v>53.800000000000495</c:v>
                </c:pt>
                <c:pt idx="490">
                  <c:v>53.900000000000496</c:v>
                </c:pt>
                <c:pt idx="491">
                  <c:v>54.000000000000497</c:v>
                </c:pt>
                <c:pt idx="492">
                  <c:v>54.100000000000499</c:v>
                </c:pt>
                <c:pt idx="493">
                  <c:v>54.2000000000005</c:v>
                </c:pt>
                <c:pt idx="494">
                  <c:v>54.300000000000502</c:v>
                </c:pt>
                <c:pt idx="495">
                  <c:v>54.400000000000503</c:v>
                </c:pt>
                <c:pt idx="496">
                  <c:v>54.500000000000504</c:v>
                </c:pt>
                <c:pt idx="497">
                  <c:v>54.600000000000506</c:v>
                </c:pt>
                <c:pt idx="498">
                  <c:v>54.700000000000507</c:v>
                </c:pt>
                <c:pt idx="499">
                  <c:v>54.800000000000509</c:v>
                </c:pt>
                <c:pt idx="500">
                  <c:v>54.90000000000051</c:v>
                </c:pt>
                <c:pt idx="501">
                  <c:v>55.000000000000512</c:v>
                </c:pt>
                <c:pt idx="502">
                  <c:v>55.100000000000513</c:v>
                </c:pt>
                <c:pt idx="503">
                  <c:v>55.200000000000514</c:v>
                </c:pt>
                <c:pt idx="504">
                  <c:v>55.300000000000516</c:v>
                </c:pt>
                <c:pt idx="505">
                  <c:v>55.400000000000517</c:v>
                </c:pt>
                <c:pt idx="506">
                  <c:v>55.500000000000519</c:v>
                </c:pt>
                <c:pt idx="507">
                  <c:v>55.60000000000052</c:v>
                </c:pt>
                <c:pt idx="508">
                  <c:v>55.700000000000522</c:v>
                </c:pt>
                <c:pt idx="509">
                  <c:v>55.800000000000523</c:v>
                </c:pt>
                <c:pt idx="510">
                  <c:v>55.900000000000524</c:v>
                </c:pt>
                <c:pt idx="511">
                  <c:v>56.000000000000526</c:v>
                </c:pt>
                <c:pt idx="512">
                  <c:v>56.100000000000527</c:v>
                </c:pt>
                <c:pt idx="513">
                  <c:v>56.200000000000529</c:v>
                </c:pt>
                <c:pt idx="514">
                  <c:v>56.30000000000053</c:v>
                </c:pt>
                <c:pt idx="515">
                  <c:v>56.400000000000531</c:v>
                </c:pt>
                <c:pt idx="516">
                  <c:v>56.500000000000533</c:v>
                </c:pt>
                <c:pt idx="517">
                  <c:v>56.600000000000534</c:v>
                </c:pt>
                <c:pt idx="518">
                  <c:v>56.700000000000536</c:v>
                </c:pt>
                <c:pt idx="519">
                  <c:v>56.800000000000537</c:v>
                </c:pt>
                <c:pt idx="520">
                  <c:v>56.900000000000539</c:v>
                </c:pt>
                <c:pt idx="521">
                  <c:v>57.00000000000054</c:v>
                </c:pt>
                <c:pt idx="522">
                  <c:v>57.100000000000541</c:v>
                </c:pt>
                <c:pt idx="523">
                  <c:v>57.200000000000543</c:v>
                </c:pt>
                <c:pt idx="524">
                  <c:v>57.300000000000544</c:v>
                </c:pt>
                <c:pt idx="525">
                  <c:v>57.400000000000546</c:v>
                </c:pt>
                <c:pt idx="526">
                  <c:v>57.500000000000547</c:v>
                </c:pt>
                <c:pt idx="527">
                  <c:v>57.600000000000549</c:v>
                </c:pt>
                <c:pt idx="528">
                  <c:v>57.70000000000055</c:v>
                </c:pt>
                <c:pt idx="529">
                  <c:v>57.800000000000551</c:v>
                </c:pt>
                <c:pt idx="530">
                  <c:v>57.900000000000553</c:v>
                </c:pt>
                <c:pt idx="531">
                  <c:v>58.000000000000554</c:v>
                </c:pt>
                <c:pt idx="532">
                  <c:v>58.100000000000556</c:v>
                </c:pt>
                <c:pt idx="533">
                  <c:v>58.200000000000557</c:v>
                </c:pt>
                <c:pt idx="534">
                  <c:v>58.300000000000558</c:v>
                </c:pt>
                <c:pt idx="535">
                  <c:v>58.40000000000056</c:v>
                </c:pt>
                <c:pt idx="536">
                  <c:v>58.500000000000561</c:v>
                </c:pt>
                <c:pt idx="537">
                  <c:v>58.600000000000563</c:v>
                </c:pt>
                <c:pt idx="538">
                  <c:v>58.700000000000564</c:v>
                </c:pt>
                <c:pt idx="539">
                  <c:v>58.800000000000566</c:v>
                </c:pt>
                <c:pt idx="540">
                  <c:v>58.900000000000567</c:v>
                </c:pt>
                <c:pt idx="541">
                  <c:v>59.000000000000568</c:v>
                </c:pt>
                <c:pt idx="542">
                  <c:v>59.10000000000057</c:v>
                </c:pt>
                <c:pt idx="543">
                  <c:v>59.200000000000571</c:v>
                </c:pt>
                <c:pt idx="544">
                  <c:v>59.300000000000573</c:v>
                </c:pt>
                <c:pt idx="545">
                  <c:v>59.400000000000574</c:v>
                </c:pt>
                <c:pt idx="546">
                  <c:v>59.500000000000576</c:v>
                </c:pt>
                <c:pt idx="547">
                  <c:v>59.600000000000577</c:v>
                </c:pt>
                <c:pt idx="548">
                  <c:v>59.700000000000578</c:v>
                </c:pt>
                <c:pt idx="549">
                  <c:v>59.80000000000058</c:v>
                </c:pt>
                <c:pt idx="550">
                  <c:v>59.900000000000581</c:v>
                </c:pt>
                <c:pt idx="551">
                  <c:v>60.000000000000583</c:v>
                </c:pt>
                <c:pt idx="552">
                  <c:v>60.100000000000584</c:v>
                </c:pt>
                <c:pt idx="553">
                  <c:v>60.200000000000585</c:v>
                </c:pt>
                <c:pt idx="554">
                  <c:v>60.300000000000587</c:v>
                </c:pt>
                <c:pt idx="555">
                  <c:v>60.400000000000588</c:v>
                </c:pt>
                <c:pt idx="556">
                  <c:v>60.50000000000059</c:v>
                </c:pt>
                <c:pt idx="557">
                  <c:v>60.600000000000591</c:v>
                </c:pt>
                <c:pt idx="558">
                  <c:v>60.700000000000593</c:v>
                </c:pt>
                <c:pt idx="559">
                  <c:v>60.800000000000594</c:v>
                </c:pt>
                <c:pt idx="560">
                  <c:v>60.900000000000595</c:v>
                </c:pt>
                <c:pt idx="561">
                  <c:v>61.000000000000597</c:v>
                </c:pt>
                <c:pt idx="562">
                  <c:v>61.100000000000598</c:v>
                </c:pt>
                <c:pt idx="563">
                  <c:v>61.2000000000006</c:v>
                </c:pt>
                <c:pt idx="564">
                  <c:v>61.300000000000601</c:v>
                </c:pt>
                <c:pt idx="565">
                  <c:v>61.400000000000603</c:v>
                </c:pt>
                <c:pt idx="566">
                  <c:v>61.500000000000604</c:v>
                </c:pt>
                <c:pt idx="567">
                  <c:v>61.600000000000605</c:v>
                </c:pt>
                <c:pt idx="568">
                  <c:v>61.700000000000607</c:v>
                </c:pt>
                <c:pt idx="569">
                  <c:v>61.800000000000608</c:v>
                </c:pt>
                <c:pt idx="570">
                  <c:v>61.90000000000061</c:v>
                </c:pt>
                <c:pt idx="571">
                  <c:v>62.000000000000611</c:v>
                </c:pt>
                <c:pt idx="572">
                  <c:v>62.100000000000612</c:v>
                </c:pt>
                <c:pt idx="573">
                  <c:v>62.200000000000614</c:v>
                </c:pt>
                <c:pt idx="574">
                  <c:v>62.300000000000615</c:v>
                </c:pt>
                <c:pt idx="575">
                  <c:v>62.400000000000617</c:v>
                </c:pt>
                <c:pt idx="576">
                  <c:v>62.500000000000618</c:v>
                </c:pt>
                <c:pt idx="577">
                  <c:v>62.60000000000062</c:v>
                </c:pt>
                <c:pt idx="578">
                  <c:v>62.700000000000621</c:v>
                </c:pt>
                <c:pt idx="579">
                  <c:v>62.800000000000622</c:v>
                </c:pt>
                <c:pt idx="580">
                  <c:v>62.900000000000624</c:v>
                </c:pt>
                <c:pt idx="581">
                  <c:v>63.000000000000625</c:v>
                </c:pt>
                <c:pt idx="582">
                  <c:v>63.100000000000627</c:v>
                </c:pt>
                <c:pt idx="583">
                  <c:v>63.200000000000628</c:v>
                </c:pt>
                <c:pt idx="584">
                  <c:v>63.30000000000063</c:v>
                </c:pt>
                <c:pt idx="585">
                  <c:v>63.400000000000631</c:v>
                </c:pt>
                <c:pt idx="586">
                  <c:v>63.500000000000632</c:v>
                </c:pt>
              </c:numCache>
            </c:numRef>
          </c:xVal>
          <c:yVal>
            <c:numRef>
              <c:f>'booster test at angle with ramj'!$L$111:$L$697</c:f>
              <c:numCache>
                <c:formatCode>General</c:formatCode>
                <c:ptCount val="587"/>
                <c:pt idx="0">
                  <c:v>1.5204617740810762</c:v>
                </c:pt>
                <c:pt idx="1">
                  <c:v>1.5079993205571645</c:v>
                </c:pt>
                <c:pt idx="2">
                  <c:v>1.4945033820672502</c:v>
                </c:pt>
                <c:pt idx="3">
                  <c:v>1.4908509476155634</c:v>
                </c:pt>
                <c:pt idx="4">
                  <c:v>1.4974514335807101</c:v>
                </c:pt>
                <c:pt idx="5">
                  <c:v>1.5040208236439374</c:v>
                </c:pt>
                <c:pt idx="6">
                  <c:v>1.5105651743600896</c:v>
                </c:pt>
                <c:pt idx="7">
                  <c:v>1.5170874930266822</c:v>
                </c:pt>
                <c:pt idx="8">
                  <c:v>1.5235877086830982</c:v>
                </c:pt>
                <c:pt idx="9">
                  <c:v>1.5300657544458018</c:v>
                </c:pt>
                <c:pt idx="10">
                  <c:v>1.5365215656501818</c:v>
                </c:pt>
                <c:pt idx="11">
                  <c:v>1.5429550789346964</c:v>
                </c:pt>
                <c:pt idx="12">
                  <c:v>1.5493662322408781</c:v>
                </c:pt>
                <c:pt idx="13">
                  <c:v>1.5557549648123572</c:v>
                </c:pt>
                <c:pt idx="14">
                  <c:v>1.5621212171934724</c:v>
                </c:pt>
                <c:pt idx="15">
                  <c:v>1.5684649312277368</c:v>
                </c:pt>
                <c:pt idx="16">
                  <c:v>1.5747860500561552</c:v>
                </c:pt>
                <c:pt idx="17">
                  <c:v>1.5810845181154036</c:v>
                </c:pt>
                <c:pt idx="18">
                  <c:v>1.587360281135862</c:v>
                </c:pt>
                <c:pt idx="19">
                  <c:v>1.59361328613951</c:v>
                </c:pt>
                <c:pt idx="20">
                  <c:v>1.599843481437681</c:v>
                </c:pt>
                <c:pt idx="21">
                  <c:v>1.6060508166286771</c:v>
                </c:pt>
                <c:pt idx="22">
                  <c:v>1.6122352425952489</c:v>
                </c:pt>
                <c:pt idx="23">
                  <c:v>1.6183967115019373</c:v>
                </c:pt>
                <c:pt idx="24">
                  <c:v>1.6245351767922824</c:v>
                </c:pt>
                <c:pt idx="25">
                  <c:v>1.6306505931858968</c:v>
                </c:pt>
                <c:pt idx="26">
                  <c:v>1.6367429166754104</c:v>
                </c:pt>
                <c:pt idx="27">
                  <c:v>1.64281210452328</c:v>
                </c:pt>
                <c:pt idx="28">
                  <c:v>1.6488581152584727</c:v>
                </c:pt>
                <c:pt idx="29">
                  <c:v>1.6548809086730221</c:v>
                </c:pt>
                <c:pt idx="30">
                  <c:v>1.6608804458184532</c:v>
                </c:pt>
                <c:pt idx="31">
                  <c:v>1.6668566890020884</c:v>
                </c:pt>
                <c:pt idx="32">
                  <c:v>1.6728096017832246</c:v>
                </c:pt>
                <c:pt idx="33">
                  <c:v>1.6787391489691907</c:v>
                </c:pt>
                <c:pt idx="34">
                  <c:v>1.6846452966112833</c:v>
                </c:pt>
                <c:pt idx="35">
                  <c:v>1.6905280120005839</c:v>
                </c:pt>
                <c:pt idx="36">
                  <c:v>1.6963872636636577</c:v>
                </c:pt>
                <c:pt idx="37">
                  <c:v>1.7022230213581351</c:v>
                </c:pt>
                <c:pt idx="38">
                  <c:v>1.7080352560681811</c:v>
                </c:pt>
                <c:pt idx="39">
                  <c:v>1.7138239399998467</c:v>
                </c:pt>
                <c:pt idx="40">
                  <c:v>1.7195890465763142</c:v>
                </c:pt>
                <c:pt idx="41">
                  <c:v>1.7253305504330274</c:v>
                </c:pt>
                <c:pt idx="42">
                  <c:v>1.7310484274127174</c:v>
                </c:pt>
                <c:pt idx="43">
                  <c:v>1.7367426545603155</c:v>
                </c:pt>
                <c:pt idx="44">
                  <c:v>1.7424132101177678</c:v>
                </c:pt>
                <c:pt idx="45">
                  <c:v>1.7480600735187399</c:v>
                </c:pt>
                <c:pt idx="46">
                  <c:v>1.7536832253832213</c:v>
                </c:pt>
                <c:pt idx="47">
                  <c:v>1.7592826475120316</c:v>
                </c:pt>
                <c:pt idx="48">
                  <c:v>1.7648583228812229</c:v>
                </c:pt>
                <c:pt idx="49">
                  <c:v>1.7704102356363882</c:v>
                </c:pt>
                <c:pt idx="50">
                  <c:v>1.7759383710868719</c:v>
                </c:pt>
                <c:pt idx="51">
                  <c:v>1.7814427156998889</c:v>
                </c:pt>
                <c:pt idx="52">
                  <c:v>1.7869232570945461</c:v>
                </c:pt>
                <c:pt idx="53">
                  <c:v>1.7923799840357793</c:v>
                </c:pt>
                <c:pt idx="54">
                  <c:v>1.7978128864281961</c:v>
                </c:pt>
                <c:pt idx="55">
                  <c:v>1.8032219553098312</c:v>
                </c:pt>
                <c:pt idx="56">
                  <c:v>1.8086071828458206</c:v>
                </c:pt>
                <c:pt idx="57">
                  <c:v>1.8139685623219834</c:v>
                </c:pt>
                <c:pt idx="58">
                  <c:v>1.8193060881383307</c:v>
                </c:pt>
                <c:pt idx="59">
                  <c:v>1.8246197558024835</c:v>
                </c:pt>
                <c:pt idx="60">
                  <c:v>1.8299095619230201</c:v>
                </c:pt>
                <c:pt idx="61">
                  <c:v>1.8351755042027393</c:v>
                </c:pt>
                <c:pt idx="62">
                  <c:v>1.8404175814318511</c:v>
                </c:pt>
                <c:pt idx="63">
                  <c:v>1.8456357934810934</c:v>
                </c:pt>
                <c:pt idx="64">
                  <c:v>1.8508301412947725</c:v>
                </c:pt>
                <c:pt idx="65">
                  <c:v>1.8560006268837363</c:v>
                </c:pt>
                <c:pt idx="66">
                  <c:v>1.8611472533182793</c:v>
                </c:pt>
                <c:pt idx="67">
                  <c:v>1.8662700247209731</c:v>
                </c:pt>
                <c:pt idx="68">
                  <c:v>1.8713689462594378</c:v>
                </c:pt>
                <c:pt idx="69">
                  <c:v>1.8764440241390474</c:v>
                </c:pt>
                <c:pt idx="70">
                  <c:v>1.8814952655955717</c:v>
                </c:pt>
                <c:pt idx="71">
                  <c:v>1.8865226788877565</c:v>
                </c:pt>
                <c:pt idx="72">
                  <c:v>1.8915262732898463</c:v>
                </c:pt>
                <c:pt idx="73">
                  <c:v>1.8965060590840475</c:v>
                </c:pt>
                <c:pt idx="74">
                  <c:v>1.9014620475529396</c:v>
                </c:pt>
                <c:pt idx="75">
                  <c:v>1.9063942509718252</c:v>
                </c:pt>
                <c:pt idx="76">
                  <c:v>1.9113026826010338</c:v>
                </c:pt>
                <c:pt idx="77">
                  <c:v>1.9161873566781704</c:v>
                </c:pt>
                <c:pt idx="78">
                  <c:v>1.9210482884103173</c:v>
                </c:pt>
                <c:pt idx="79">
                  <c:v>1.925885493966186</c:v>
                </c:pt>
                <c:pt idx="80">
                  <c:v>1.9306989904682239</c:v>
                </c:pt>
                <c:pt idx="81">
                  <c:v>1.9354887959846767</c:v>
                </c:pt>
                <c:pt idx="82">
                  <c:v>1.9402549295216056</c:v>
                </c:pt>
                <c:pt idx="83">
                  <c:v>1.9449974110148682</c:v>
                </c:pt>
                <c:pt idx="84">
                  <c:v>1.949716261322052</c:v>
                </c:pt>
                <c:pt idx="85">
                  <c:v>1.9544115022143769</c:v>
                </c:pt>
                <c:pt idx="86">
                  <c:v>1.9590831563685558</c:v>
                </c:pt>
                <c:pt idx="87">
                  <c:v>1.9637312473586239</c:v>
                </c:pt>
                <c:pt idx="88">
                  <c:v>1.9683557996477317</c:v>
                </c:pt>
                <c:pt idx="89">
                  <c:v>1.9729568385799061</c:v>
                </c:pt>
                <c:pt idx="90">
                  <c:v>1.9775343903717844</c:v>
                </c:pt>
                <c:pt idx="91">
                  <c:v>1.9820884821043137</c:v>
                </c:pt>
                <c:pt idx="92">
                  <c:v>1.9866191417144279</c:v>
                </c:pt>
                <c:pt idx="93">
                  <c:v>1.991126397986696</c:v>
                </c:pt>
                <c:pt idx="94">
                  <c:v>1.9956102805449465</c:v>
                </c:pt>
                <c:pt idx="95">
                  <c:v>2.0000708198438697</c:v>
                </c:pt>
                <c:pt idx="96">
                  <c:v>2.0045080471605963</c:v>
                </c:pt>
                <c:pt idx="97">
                  <c:v>2.0089219945862586</c:v>
                </c:pt>
                <c:pt idx="98">
                  <c:v>2.013312695017532</c:v>
                </c:pt>
                <c:pt idx="99">
                  <c:v>2.0176801821481574</c:v>
                </c:pt>
                <c:pt idx="100">
                  <c:v>2.022024490460451</c:v>
                </c:pt>
                <c:pt idx="101">
                  <c:v>2.0263456552167982</c:v>
                </c:pt>
                <c:pt idx="102">
                  <c:v>2.0306437124511341</c:v>
                </c:pt>
                <c:pt idx="103">
                  <c:v>2.0243914603273323</c:v>
                </c:pt>
                <c:pt idx="104">
                  <c:v>2.0075980850939827</c:v>
                </c:pt>
                <c:pt idx="105">
                  <c:v>1.99077877140005</c:v>
                </c:pt>
                <c:pt idx="106">
                  <c:v>1.9739064609113659</c:v>
                </c:pt>
                <c:pt idx="107">
                  <c:v>1.9569987460573166</c:v>
                </c:pt>
                <c:pt idx="108">
                  <c:v>1.9400725823002702</c:v>
                </c:pt>
                <c:pt idx="109">
                  <c:v>1.9231443931498629</c:v>
                </c:pt>
                <c:pt idx="110">
                  <c:v>1.9062300092932685</c:v>
                </c:pt>
                <c:pt idx="111">
                  <c:v>1.8893446164759555</c:v>
                </c:pt>
                <c:pt idx="112">
                  <c:v>1.8725027115966788</c:v>
                </c:pt>
                <c:pt idx="113">
                  <c:v>1.8557180669203586</c:v>
                </c:pt>
                <c:pt idx="114">
                  <c:v>1.8390037021987586</c:v>
                </c:pt>
                <c:pt idx="115">
                  <c:v>1.8223718643880316</c:v>
                </c:pt>
                <c:pt idx="116">
                  <c:v>1.8058340145675369</c:v>
                </c:pt>
                <c:pt idx="117">
                  <c:v>1.7894008215960244</c:v>
                </c:pt>
                <c:pt idx="118">
                  <c:v>1.7730821619890833</c:v>
                </c:pt>
                <c:pt idx="119">
                  <c:v>1.7568871254649541</c:v>
                </c:pt>
                <c:pt idx="120">
                  <c:v>1.7408240255833753</c:v>
                </c:pt>
                <c:pt idx="121">
                  <c:v>1.7249004148927214</c:v>
                </c:pt>
                <c:pt idx="122">
                  <c:v>1.7091231040028079</c:v>
                </c:pt>
                <c:pt idx="123">
                  <c:v>1.6934981840128318</c:v>
                </c:pt>
                <c:pt idx="124">
                  <c:v>1.6780310517442796</c:v>
                </c:pt>
                <c:pt idx="125">
                  <c:v>1.6627264372557249</c:v>
                </c:pt>
                <c:pt idx="126">
                  <c:v>1.6475884331487345</c:v>
                </c:pt>
                <c:pt idx="127">
                  <c:v>1.6326205252101058</c:v>
                </c:pt>
                <c:pt idx="128">
                  <c:v>1.6178256239741606</c:v>
                </c:pt>
                <c:pt idx="129">
                  <c:v>1.6032060968286512</c:v>
                </c:pt>
                <c:pt idx="130">
                  <c:v>1.5887638003279818</c:v>
                </c:pt>
                <c:pt idx="131">
                  <c:v>1.5745001124171247</c:v>
                </c:pt>
                <c:pt idx="132">
                  <c:v>1.5604159643081099</c:v>
                </c:pt>
                <c:pt idx="133">
                  <c:v>1.5465118717877679</c:v>
                </c:pt>
                <c:pt idx="134">
                  <c:v>1.5327879657701038</c:v>
                </c:pt>
                <c:pt idx="135">
                  <c:v>1.5192440219389662</c:v>
                </c:pt>
                <c:pt idx="136">
                  <c:v>1.5058794893564211</c:v>
                </c:pt>
                <c:pt idx="137">
                  <c:v>1.4926935179392651</c:v>
                </c:pt>
                <c:pt idx="138">
                  <c:v>1.4796811508784524</c:v>
                </c:pt>
                <c:pt idx="139">
                  <c:v>1.4668340829026116</c:v>
                </c:pt>
                <c:pt idx="140">
                  <c:v>1.454147704156828</c:v>
                </c:pt>
                <c:pt idx="141">
                  <c:v>1.4416205142569187</c:v>
                </c:pt>
                <c:pt idx="142">
                  <c:v>1.4292510566420777</c:v>
                </c:pt>
                <c:pt idx="143">
                  <c:v>1.4170379005471609</c:v>
                </c:pt>
                <c:pt idx="144">
                  <c:v>1.4049796385791389</c:v>
                </c:pt>
                <c:pt idx="145">
                  <c:v>1.3930748845385719</c:v>
                </c:pt>
                <c:pt idx="146">
                  <c:v>1.3813222713988973</c:v>
                </c:pt>
                <c:pt idx="147">
                  <c:v>1.3697204494346407</c:v>
                </c:pt>
                <c:pt idx="148">
                  <c:v>1.358268084490529</c:v>
                </c:pt>
                <c:pt idx="149">
                  <c:v>1.3469638563839181</c:v>
                </c:pt>
                <c:pt idx="150">
                  <c:v>1.3358064574333424</c:v>
                </c:pt>
                <c:pt idx="151">
                  <c:v>1.3247945911063721</c:v>
                </c:pt>
                <c:pt idx="152">
                  <c:v>1.313926970780291</c:v>
                </c:pt>
                <c:pt idx="153">
                  <c:v>1.303202318609443</c:v>
                </c:pt>
                <c:pt idx="154">
                  <c:v>1.292619364493373</c:v>
                </c:pt>
                <c:pt idx="155">
                  <c:v>1.2821768451401916</c:v>
                </c:pt>
                <c:pt idx="156">
                  <c:v>1.2718735032198192</c:v>
                </c:pt>
                <c:pt idx="157">
                  <c:v>1.2617080866020431</c:v>
                </c:pt>
                <c:pt idx="158">
                  <c:v>1.251679347674522</c:v>
                </c:pt>
                <c:pt idx="159">
                  <c:v>1.2417860427361089</c:v>
                </c:pt>
                <c:pt idx="160">
                  <c:v>1.2320269314610588</c:v>
                </c:pt>
                <c:pt idx="161">
                  <c:v>1.2224007764298801</c:v>
                </c:pt>
                <c:pt idx="162">
                  <c:v>1.2129063427227802</c:v>
                </c:pt>
                <c:pt idx="163">
                  <c:v>1.2035423975718245</c:v>
                </c:pt>
                <c:pt idx="164">
                  <c:v>1.194307710068099</c:v>
                </c:pt>
                <c:pt idx="165">
                  <c:v>1.1852027380392276</c:v>
                </c:pt>
                <c:pt idx="166">
                  <c:v>1.1762288493134618</c:v>
                </c:pt>
                <c:pt idx="167">
                  <c:v>1.1673855313345354</c:v>
                </c:pt>
                <c:pt idx="168">
                  <c:v>1.1586711510160255</c:v>
                </c:pt>
                <c:pt idx="169">
                  <c:v>1.1500840470286935</c:v>
                </c:pt>
                <c:pt idx="170">
                  <c:v>1.1416225406982572</c:v>
                </c:pt>
                <c:pt idx="171">
                  <c:v>1.1332849396811446</c:v>
                </c:pt>
                <c:pt idx="172">
                  <c:v>1.1250695413432339</c:v>
                </c:pt>
                <c:pt idx="173">
                  <c:v>1.1169746358982573</c:v>
                </c:pt>
                <c:pt idx="174">
                  <c:v>1.1089985093179864</c:v>
                </c:pt>
                <c:pt idx="175">
                  <c:v>1.1011394460257993</c:v>
                </c:pt>
                <c:pt idx="176">
                  <c:v>1.0933957313849407</c:v>
                </c:pt>
                <c:pt idx="177">
                  <c:v>1.0857656539924954</c:v>
                </c:pt>
                <c:pt idx="178">
                  <c:v>1.0782475077897526</c:v>
                </c:pt>
                <c:pt idx="179">
                  <c:v>1.0708395939992958</c:v>
                </c:pt>
                <c:pt idx="180">
                  <c:v>1.0635402228987769</c:v>
                </c:pt>
                <c:pt idx="181">
                  <c:v>1.0563477154409662</c:v>
                </c:pt>
                <c:pt idx="182">
                  <c:v>1.0492604047292835</c:v>
                </c:pt>
                <c:pt idx="183">
                  <c:v>1.0422766373576275</c:v>
                </c:pt>
                <c:pt idx="184">
                  <c:v>1.0353947746229339</c:v>
                </c:pt>
                <c:pt idx="185">
                  <c:v>1.0286131936185183</c:v>
                </c:pt>
                <c:pt idx="186">
                  <c:v>1.0219302882158665</c:v>
                </c:pt>
                <c:pt idx="187">
                  <c:v>1.0153444699421754</c:v>
                </c:pt>
                <c:pt idx="188">
                  <c:v>1.0088541687605725</c:v>
                </c:pt>
                <c:pt idx="189">
                  <c:v>1.0024578337595953</c:v>
                </c:pt>
                <c:pt idx="190">
                  <c:v>0.9961539337581572</c:v>
                </c:pt>
                <c:pt idx="191">
                  <c:v>0.98994254585870212</c:v>
                </c:pt>
                <c:pt idx="192">
                  <c:v>0.98382457555076086</c:v>
                </c:pt>
                <c:pt idx="193">
                  <c:v>0.97779908291538309</c:v>
                </c:pt>
                <c:pt idx="194">
                  <c:v>0.9718640438572973</c:v>
                </c:pt>
                <c:pt idx="195">
                  <c:v>0.96601742599961471</c:v>
                </c:pt>
                <c:pt idx="196">
                  <c:v>0.96025720091844147</c:v>
                </c:pt>
                <c:pt idx="197">
                  <c:v>0.95458134844719789</c:v>
                </c:pt>
                <c:pt idx="198">
                  <c:v>0.94898786044931427</c:v>
                </c:pt>
                <c:pt idx="199">
                  <c:v>0.94347474414740173</c:v>
                </c:pt>
                <c:pt idx="200">
                  <c:v>0.93804002504448525</c:v>
                </c:pt>
                <c:pt idx="201">
                  <c:v>0.93268174947060867</c:v>
                </c:pt>
                <c:pt idx="202">
                  <c:v>0.92739798678616747</c:v>
                </c:pt>
                <c:pt idx="203">
                  <c:v>0.922186831271398</c:v>
                </c:pt>
                <c:pt idx="204">
                  <c:v>0.9170464037295426</c:v>
                </c:pt>
                <c:pt idx="205">
                  <c:v>0.91197485282936741</c:v>
                </c:pt>
                <c:pt idx="206">
                  <c:v>0.90697035621091049</c:v>
                </c:pt>
                <c:pt idx="207">
                  <c:v>0.90203112137661923</c:v>
                </c:pt>
                <c:pt idx="208">
                  <c:v>0.89715538638838832</c:v>
                </c:pt>
                <c:pt idx="209">
                  <c:v>0.89234008224206052</c:v>
                </c:pt>
                <c:pt idx="210">
                  <c:v>0.88758121350886521</c:v>
                </c:pt>
                <c:pt idx="211">
                  <c:v>0.88287617175316313</c:v>
                </c:pt>
                <c:pt idx="212">
                  <c:v>0.87822337860233624</c:v>
                </c:pt>
                <c:pt idx="213">
                  <c:v>0.87362132779881896</c:v>
                </c:pt>
                <c:pt idx="214">
                  <c:v>0.86906857688872696</c:v>
                </c:pt>
                <c:pt idx="215">
                  <c:v>0.86456374398773406</c:v>
                </c:pt>
                <c:pt idx="216">
                  <c:v>0.86010550477214742</c:v>
                </c:pt>
                <c:pt idx="217">
                  <c:v>0.8556925896562807</c:v>
                </c:pt>
                <c:pt idx="218">
                  <c:v>0.85132378114255713</c:v>
                </c:pt>
                <c:pt idx="219">
                  <c:v>0.84699791133199731</c:v>
                </c:pt>
                <c:pt idx="220">
                  <c:v>0.84271385958375977</c:v>
                </c:pt>
                <c:pt idx="221">
                  <c:v>0.83847055031331708</c:v>
                </c:pt>
                <c:pt idx="222">
                  <c:v>0.83426695091968084</c:v>
                </c:pt>
                <c:pt idx="223">
                  <c:v>0.83010206983284873</c:v>
                </c:pt>
                <c:pt idx="224">
                  <c:v>0.82597495467333326</c:v>
                </c:pt>
                <c:pt idx="225">
                  <c:v>0.82188469051626811</c:v>
                </c:pt>
                <c:pt idx="226">
                  <c:v>0.81783039825315262</c:v>
                </c:pt>
                <c:pt idx="227">
                  <c:v>0.81381123304483272</c:v>
                </c:pt>
                <c:pt idx="228">
                  <c:v>0.80982638285978248</c:v>
                </c:pt>
                <c:pt idx="229">
                  <c:v>0.80587506709220413</c:v>
                </c:pt>
                <c:pt idx="230">
                  <c:v>0.80195653525485833</c:v>
                </c:pt>
                <c:pt idx="231">
                  <c:v>0.79807006574190908</c:v>
                </c:pt>
                <c:pt idx="232">
                  <c:v>0.79421496465740726</c:v>
                </c:pt>
                <c:pt idx="233">
                  <c:v>0.7903905647053503</c:v>
                </c:pt>
                <c:pt idx="234">
                  <c:v>0.78659622413753583</c:v>
                </c:pt>
                <c:pt idx="235">
                  <c:v>0.78283132575570202</c:v>
                </c:pt>
                <c:pt idx="236">
                  <c:v>0.7790952759646772</c:v>
                </c:pt>
                <c:pt idx="237">
                  <c:v>0.77538750387349775</c:v>
                </c:pt>
                <c:pt idx="238">
                  <c:v>0.77170746044165195</c:v>
                </c:pt>
                <c:pt idx="239">
                  <c:v>0.76805461766780136</c:v>
                </c:pt>
                <c:pt idx="240">
                  <c:v>0.76442846781850782</c:v>
                </c:pt>
                <c:pt idx="241">
                  <c:v>0.76082852269465673</c:v>
                </c:pt>
                <c:pt idx="242">
                  <c:v>0.75725431293341594</c:v>
                </c:pt>
                <c:pt idx="243">
                  <c:v>0.75370538734371528</c:v>
                </c:pt>
                <c:pt idx="244">
                  <c:v>0.75018131227335494</c:v>
                </c:pt>
                <c:pt idx="245">
                  <c:v>0.74668167100597205</c:v>
                </c:pt>
                <c:pt idx="246">
                  <c:v>0.7432060588830276</c:v>
                </c:pt>
                <c:pt idx="247">
                  <c:v>0.7397540868050414</c:v>
                </c:pt>
                <c:pt idx="248">
                  <c:v>0.73632538526654834</c:v>
                </c:pt>
                <c:pt idx="249">
                  <c:v>0.73291959981434418</c:v>
                </c:pt>
                <c:pt idx="250">
                  <c:v>0.7295363903255192</c:v>
                </c:pt>
                <c:pt idx="251">
                  <c:v>0.72617543055078249</c:v>
                </c:pt>
                <c:pt idx="252">
                  <c:v>0.72283640767860446</c:v>
                </c:pt>
                <c:pt idx="253">
                  <c:v>0.71951902191851835</c:v>
                </c:pt>
                <c:pt idx="254">
                  <c:v>0.71622298610256485</c:v>
                </c:pt>
                <c:pt idx="255">
                  <c:v>0.71294802530393286</c:v>
                </c:pt>
                <c:pt idx="256">
                  <c:v>0.70969387647189552</c:v>
                </c:pt>
                <c:pt idx="257">
                  <c:v>0.70646028808219363</c:v>
                </c:pt>
                <c:pt idx="258">
                  <c:v>0.70324701980207194</c:v>
                </c:pt>
                <c:pt idx="259">
                  <c:v>0.70005384216920929</c:v>
                </c:pt>
                <c:pt idx="260">
                  <c:v>0.69688053628383129</c:v>
                </c:pt>
                <c:pt idx="261">
                  <c:v>0.69372689351333361</c:v>
                </c:pt>
                <c:pt idx="262">
                  <c:v>0.69059271520877274</c:v>
                </c:pt>
                <c:pt idx="263">
                  <c:v>0.68747781243262773</c:v>
                </c:pt>
                <c:pt idx="264">
                  <c:v>0.68438200569725438</c:v>
                </c:pt>
                <c:pt idx="265">
                  <c:v>0.68130512471349525</c:v>
                </c:pt>
                <c:pt idx="266">
                  <c:v>0.6782470081489298</c:v>
                </c:pt>
                <c:pt idx="267">
                  <c:v>0.67520750339527746</c:v>
                </c:pt>
                <c:pt idx="268">
                  <c:v>0.6721864663444902</c:v>
                </c:pt>
                <c:pt idx="269">
                  <c:v>0.66918376117309808</c:v>
                </c:pt>
                <c:pt idx="270">
                  <c:v>0.66619926013438691</c:v>
                </c:pt>
                <c:pt idx="271">
                  <c:v>0.6632328433580128</c:v>
                </c:pt>
                <c:pt idx="272">
                  <c:v>0.66028439865667565</c:v>
                </c:pt>
                <c:pt idx="273">
                  <c:v>0.65735382133949039</c:v>
                </c:pt>
                <c:pt idx="274">
                  <c:v>0.65444101403171606</c:v>
                </c:pt>
                <c:pt idx="275">
                  <c:v>0.65154588650051304</c:v>
                </c:pt>
                <c:pt idx="276">
                  <c:v>0.64866835548641832</c:v>
                </c:pt>
                <c:pt idx="277">
                  <c:v>0.6458083445402415</c:v>
                </c:pt>
                <c:pt idx="278">
                  <c:v>0.64296578386509684</c:v>
                </c:pt>
                <c:pt idx="279">
                  <c:v>0.64014061016330071</c:v>
                </c:pt>
                <c:pt idx="280">
                  <c:v>0.63733276648787518</c:v>
                </c:pt>
                <c:pt idx="281">
                  <c:v>0.63454220209840728</c:v>
                </c:pt>
                <c:pt idx="282">
                  <c:v>0.63176887232102996</c:v>
                </c:pt>
                <c:pt idx="283">
                  <c:v>0.62901273841229455</c:v>
                </c:pt>
                <c:pt idx="284">
                  <c:v>0.6262737674267167</c:v>
                </c:pt>
                <c:pt idx="285">
                  <c:v>0.62355193208778814</c:v>
                </c:pt>
                <c:pt idx="286">
                  <c:v>0.62084721066225212</c:v>
                </c:pt>
                <c:pt idx="287">
                  <c:v>0.61815958683745142</c:v>
                </c:pt>
                <c:pt idx="288">
                  <c:v>0.61548904960156092</c:v>
                </c:pt>
                <c:pt idx="289">
                  <c:v>0.61283559312653124</c:v>
                </c:pt>
                <c:pt idx="290">
                  <c:v>0.61019921665356813</c:v>
                </c:pt>
                <c:pt idx="291">
                  <c:v>0.60757992438098585</c:v>
                </c:pt>
                <c:pt idx="292">
                  <c:v>0.60497772535427574</c:v>
                </c:pt>
                <c:pt idx="293">
                  <c:v>0.60239263335823567</c:v>
                </c:pt>
                <c:pt idx="294">
                  <c:v>0.59982466681101698</c:v>
                </c:pt>
                <c:pt idx="295">
                  <c:v>0.59727384865994326</c:v>
                </c:pt>
                <c:pt idx="296">
                  <c:v>0.59474020627896795</c:v>
                </c:pt>
                <c:pt idx="297">
                  <c:v>0.59222377136763715</c:v>
                </c:pt>
                <c:pt idx="298">
                  <c:v>0.58972457985143167</c:v>
                </c:pt>
                <c:pt idx="299">
                  <c:v>0.58724267178336531</c:v>
                </c:pt>
                <c:pt idx="300">
                  <c:v>0.58477809124672253</c:v>
                </c:pt>
                <c:pt idx="301">
                  <c:v>0.58233088625881846</c:v>
                </c:pt>
                <c:pt idx="302">
                  <c:v>0.57990110867567601</c:v>
                </c:pt>
                <c:pt idx="303">
                  <c:v>0.5774888140975093</c:v>
                </c:pt>
                <c:pt idx="304">
                  <c:v>0.57509406177491296</c:v>
                </c:pt>
                <c:pt idx="305">
                  <c:v>0.57271691451566142</c:v>
                </c:pt>
                <c:pt idx="306">
                  <c:v>0.5703574385920156</c:v>
                </c:pt>
                <c:pt idx="307">
                  <c:v>0.56801570364845355</c:v>
                </c:pt>
                <c:pt idx="308">
                  <c:v>0.56569178260973185</c:v>
                </c:pt>
                <c:pt idx="309">
                  <c:v>0.56338575158919302</c:v>
                </c:pt>
                <c:pt idx="310">
                  <c:v>0.56109768979723862</c:v>
                </c:pt>
                <c:pt idx="311">
                  <c:v>0.55882767944988876</c:v>
                </c:pt>
                <c:pt idx="312">
                  <c:v>0.55657580567735176</c:v>
                </c:pt>
                <c:pt idx="313">
                  <c:v>0.55434215643253415</c:v>
                </c:pt>
                <c:pt idx="314">
                  <c:v>0.5521268223994179</c:v>
                </c:pt>
                <c:pt idx="315">
                  <c:v>0.54992989690124394</c:v>
                </c:pt>
                <c:pt idx="316">
                  <c:v>0.54775147580843342</c:v>
                </c:pt>
                <c:pt idx="317">
                  <c:v>0.54559165744619287</c:v>
                </c:pt>
                <c:pt idx="318">
                  <c:v>0.54345054250174096</c:v>
                </c:pt>
                <c:pt idx="319">
                  <c:v>0.54132823393110818</c:v>
                </c:pt>
                <c:pt idx="320">
                  <c:v>0.53922483686545597</c:v>
                </c:pt>
                <c:pt idx="321">
                  <c:v>0.53714045851686942</c:v>
                </c:pt>
                <c:pt idx="322">
                  <c:v>0.53507520808358011</c:v>
                </c:pt>
                <c:pt idx="323">
                  <c:v>0.53302919665457738</c:v>
                </c:pt>
                <c:pt idx="324">
                  <c:v>0.53100253711357226</c:v>
                </c:pt>
                <c:pt idx="325">
                  <c:v>0.52899534404227899</c:v>
                </c:pt>
                <c:pt idx="326">
                  <c:v>0.52700773362298436</c:v>
                </c:pt>
                <c:pt idx="327">
                  <c:v>0.5250398235403777</c:v>
                </c:pt>
                <c:pt idx="328">
                  <c:v>0.52309173288261912</c:v>
                </c:pt>
                <c:pt idx="329">
                  <c:v>0.5211635820416245</c:v>
                </c:pt>
                <c:pt idx="330">
                  <c:v>0.51925549261255333</c:v>
                </c:pt>
                <c:pt idx="331">
                  <c:v>0.51736758729248467</c:v>
                </c:pt>
                <c:pt idx="332">
                  <c:v>0.51549998977827616</c:v>
                </c:pt>
                <c:pt idx="333">
                  <c:v>0.51365282466359741</c:v>
                </c:pt>
                <c:pt idx="334">
                  <c:v>0.51182621733514067</c:v>
                </c:pt>
                <c:pt idx="335">
                  <c:v>0.51002029386801118</c:v>
                </c:pt>
                <c:pt idx="336">
                  <c:v>0.50823518092030173</c:v>
                </c:pt>
                <c:pt idx="337">
                  <c:v>0.50647100562686931</c:v>
                </c:pt>
                <c:pt idx="338">
                  <c:v>0.50472789549232311</c:v>
                </c:pt>
                <c:pt idx="339">
                  <c:v>0.50300597828324867</c:v>
                </c:pt>
                <c:pt idx="340">
                  <c:v>0.50130538191968899</c:v>
                </c:pt>
                <c:pt idx="341">
                  <c:v>0.4996262343659158</c:v>
                </c:pt>
                <c:pt idx="342">
                  <c:v>0.49796880632858026</c:v>
                </c:pt>
                <c:pt idx="343">
                  <c:v>0.49633385691183213</c:v>
                </c:pt>
                <c:pt idx="344">
                  <c:v>0.49472199003797479</c:v>
                </c:pt>
                <c:pt idx="345">
                  <c:v>0.49313330791558752</c:v>
                </c:pt>
                <c:pt idx="346">
                  <c:v>0.49156791150595142</c:v>
                </c:pt>
                <c:pt idx="347">
                  <c:v>0.49002590097702331</c:v>
                </c:pt>
                <c:pt idx="348">
                  <c:v>0.48850737561815893</c:v>
                </c:pt>
                <c:pt idx="349">
                  <c:v>0.48701243375312947</c:v>
                </c:pt>
                <c:pt idx="350">
                  <c:v>0.48554117265205621</c:v>
                </c:pt>
                <c:pt idx="351">
                  <c:v>0.48409368844233963</c:v>
                </c:pt>
                <c:pt idx="352">
                  <c:v>0.48267007601866252</c:v>
                </c:pt>
                <c:pt idx="353">
                  <c:v>0.48127042895214733</c:v>
                </c:pt>
                <c:pt idx="354">
                  <c:v>0.47989483939875544</c:v>
                </c:pt>
                <c:pt idx="355">
                  <c:v>0.47854339800701934</c:v>
                </c:pt>
                <c:pt idx="356">
                  <c:v>0.47721619382520153</c:v>
                </c:pt>
                <c:pt idx="357">
                  <c:v>0.47591331420798066</c:v>
                </c:pt>
                <c:pt idx="358">
                  <c:v>0.47463484472276418</c:v>
                </c:pt>
                <c:pt idx="359">
                  <c:v>0.47338086905573867</c:v>
                </c:pt>
                <c:pt idx="360">
                  <c:v>0.47215146891776288</c:v>
                </c:pt>
                <c:pt idx="361">
                  <c:v>0.47094672395022058</c:v>
                </c:pt>
                <c:pt idx="362">
                  <c:v>0.46976671163094663</c:v>
                </c:pt>
                <c:pt idx="363">
                  <c:v>0.46861150718034938</c:v>
                </c:pt>
                <c:pt idx="364">
                  <c:v>0.46748118346784884</c:v>
                </c:pt>
                <c:pt idx="365">
                  <c:v>0.4663758109187579</c:v>
                </c:pt>
                <c:pt idx="366">
                  <c:v>0.4652954574217335</c:v>
                </c:pt>
                <c:pt idx="367">
                  <c:v>0.4642401882369262</c:v>
                </c:pt>
                <c:pt idx="368">
                  <c:v>0.46321006590496211</c:v>
                </c:pt>
                <c:pt idx="369">
                  <c:v>0.46220515015688862</c:v>
                </c:pt>
                <c:pt idx="370">
                  <c:v>0.46122549782521821</c:v>
                </c:pt>
                <c:pt idx="371">
                  <c:v>0.46027116275620666</c:v>
                </c:pt>
                <c:pt idx="372">
                  <c:v>0.45934219572350066</c:v>
                </c:pt>
                <c:pt idx="373">
                  <c:v>0.45843864434329179</c:v>
                </c:pt>
                <c:pt idx="374">
                  <c:v>0.45756055299111159</c:v>
                </c:pt>
                <c:pt idx="375">
                  <c:v>0.4567079627204057</c:v>
                </c:pt>
                <c:pt idx="376">
                  <c:v>0.45588091118301804</c:v>
                </c:pt>
                <c:pt idx="377">
                  <c:v>0.45507943255172356</c:v>
                </c:pt>
                <c:pt idx="378">
                  <c:v>0.45430355744493667</c:v>
                </c:pt>
                <c:pt idx="379">
                  <c:v>0.45355331285372913</c:v>
                </c:pt>
                <c:pt idx="380">
                  <c:v>0.45282872207128261</c:v>
                </c:pt>
                <c:pt idx="381">
                  <c:v>0.45212980462490171</c:v>
                </c:pt>
                <c:pt idx="382">
                  <c:v>0.45145657621070961</c:v>
                </c:pt>
                <c:pt idx="383">
                  <c:v>0.45080904863114413</c:v>
                </c:pt>
                <c:pt idx="384">
                  <c:v>0.45018722973536668</c:v>
                </c:pt>
                <c:pt idx="385">
                  <c:v>0.44959112336269974</c:v>
                </c:pt>
                <c:pt idx="386">
                  <c:v>0.44902072928919023</c:v>
                </c:pt>
                <c:pt idx="387">
                  <c:v>0.44847604317740647</c:v>
                </c:pt>
                <c:pt idx="388">
                  <c:v>0.44795705652955958</c:v>
                </c:pt>
                <c:pt idx="389">
                  <c:v>0.44746375664404014</c:v>
                </c:pt>
                <c:pt idx="390">
                  <c:v>0.4469961265754544</c:v>
                </c:pt>
                <c:pt idx="391">
                  <c:v>0.44655414509823488</c:v>
                </c:pt>
                <c:pt idx="392">
                  <c:v>0.44613778667389986</c:v>
                </c:pt>
                <c:pt idx="393">
                  <c:v>0.44574702142202144</c:v>
                </c:pt>
                <c:pt idx="394">
                  <c:v>0.44538181509496289</c:v>
                </c:pt>
                <c:pt idx="395">
                  <c:v>0.44504212905643381</c:v>
                </c:pt>
                <c:pt idx="396">
                  <c:v>0.44472792026390362</c:v>
                </c:pt>
                <c:pt idx="397">
                  <c:v>0.44443914125491241</c:v>
                </c:pt>
                <c:pt idx="398">
                  <c:v>0.4441757401373026</c:v>
                </c:pt>
                <c:pt idx="399">
                  <c:v>0.44393766058339268</c:v>
                </c:pt>
                <c:pt idx="400">
                  <c:v>0.44372484182810523</c:v>
                </c:pt>
                <c:pt idx="401">
                  <c:v>0.44353721867105167</c:v>
                </c:pt>
                <c:pt idx="402">
                  <c:v>0.44337472148257062</c:v>
                </c:pt>
                <c:pt idx="403">
                  <c:v>0.44323727621370784</c:v>
                </c:pt>
                <c:pt idx="404">
                  <c:v>0.4431248044101177</c:v>
                </c:pt>
                <c:pt idx="405">
                  <c:v>0.443037223229859</c:v>
                </c:pt>
                <c:pt idx="406">
                  <c:v>0.44297444546504933</c:v>
                </c:pt>
                <c:pt idx="407">
                  <c:v>0.44293637956733628</c:v>
                </c:pt>
                <c:pt idx="408">
                  <c:v>0.44292292967713509</c:v>
                </c:pt>
                <c:pt idx="409">
                  <c:v>0.44293399565657382</c:v>
                </c:pt>
                <c:pt idx="410">
                  <c:v>0.44296947312608353</c:v>
                </c:pt>
                <c:pt idx="411">
                  <c:v>0.44302925350456301</c:v>
                </c:pt>
                <c:pt idx="412">
                  <c:v>0.44311322405303694</c:v>
                </c:pt>
                <c:pt idx="413">
                  <c:v>0.44322126792172717</c:v>
                </c:pt>
                <c:pt idx="414">
                  <c:v>0.4433532642004458</c:v>
                </c:pt>
                <c:pt idx="415">
                  <c:v>0.44350908797221233</c:v>
                </c:pt>
                <c:pt idx="416">
                  <c:v>0.44368861036999885</c:v>
                </c:pt>
                <c:pt idx="417">
                  <c:v>0.44389169863649147</c:v>
                </c:pt>
                <c:pt idx="418">
                  <c:v>0.44411821618676223</c:v>
                </c:pt>
                <c:pt idx="419">
                  <c:v>0.44436802267373238</c:v>
                </c:pt>
                <c:pt idx="420">
                  <c:v>0.4446409740563122</c:v>
                </c:pt>
                <c:pt idx="421">
                  <c:v>0.44493692267009066</c:v>
                </c:pt>
                <c:pt idx="422">
                  <c:v>0.4452557173004526</c:v>
                </c:pt>
                <c:pt idx="423">
                  <c:v>0.44559720325799373</c:v>
                </c:pt>
                <c:pt idx="424">
                  <c:v>0.4459612224561017</c:v>
                </c:pt>
                <c:pt idx="425">
                  <c:v>0.44634761349057167</c:v>
                </c:pt>
                <c:pt idx="426">
                  <c:v>0.44675621172112234</c:v>
                </c:pt>
                <c:pt idx="427">
                  <c:v>0.4471868493546744</c:v>
                </c:pt>
                <c:pt idx="428">
                  <c:v>0.4476393555302568</c:v>
                </c:pt>
                <c:pt idx="429">
                  <c:v>0.44811355640540512</c:v>
                </c:pt>
                <c:pt idx="430">
                  <c:v>0.44860927524390981</c:v>
                </c:pt>
                <c:pt idx="431">
                  <c:v>0.44912633250478373</c:v>
                </c:pt>
                <c:pt idx="432">
                  <c:v>0.44966454593230909</c:v>
                </c:pt>
                <c:pt idx="433">
                  <c:v>0.4502237306470272</c:v>
                </c:pt>
                <c:pt idx="434">
                  <c:v>0.45080369923754221</c:v>
                </c:pt>
                <c:pt idx="435">
                  <c:v>0.45140426185300037</c:v>
                </c:pt>
                <c:pt idx="436">
                  <c:v>0.45202522629611824</c:v>
                </c:pt>
                <c:pt idx="437">
                  <c:v>0.45266639811662912</c:v>
                </c:pt>
                <c:pt idx="438">
                  <c:v>0.45332758070502405</c:v>
                </c:pt>
                <c:pt idx="439">
                  <c:v>0.45400857538646061</c:v>
                </c:pt>
                <c:pt idx="440">
                  <c:v>0.45470918151472228</c:v>
                </c:pt>
                <c:pt idx="441">
                  <c:v>0.45542919656610886</c:v>
                </c:pt>
                <c:pt idx="442">
                  <c:v>0.45616841623314519</c:v>
                </c:pt>
                <c:pt idx="443">
                  <c:v>0.45692663451799614</c:v>
                </c:pt>
                <c:pt idx="444">
                  <c:v>0.45770364382548279</c:v>
                </c:pt>
                <c:pt idx="445">
                  <c:v>0.45849923505559453</c:v>
                </c:pt>
                <c:pt idx="446">
                  <c:v>0.45931319769539974</c:v>
                </c:pt>
                <c:pt idx="447">
                  <c:v>0.46014531991025787</c:v>
                </c:pt>
                <c:pt idx="448">
                  <c:v>0.46099538863424411</c:v>
                </c:pt>
                <c:pt idx="449">
                  <c:v>0.46186318965969742</c:v>
                </c:pt>
                <c:pt idx="450">
                  <c:v>0.4627485077258105</c:v>
                </c:pt>
                <c:pt idx="451">
                  <c:v>0.46365112660618329</c:v>
                </c:pt>
                <c:pt idx="452">
                  <c:v>0.46457082919526554</c:v>
                </c:pt>
                <c:pt idx="453">
                  <c:v>0.4655073975936182</c:v>
                </c:pt>
                <c:pt idx="454">
                  <c:v>0.46646061319192922</c:v>
                </c:pt>
                <c:pt idx="455">
                  <c:v>0.46743025675372224</c:v>
                </c:pt>
                <c:pt idx="456">
                  <c:v>0.46841610849670134</c:v>
                </c:pt>
                <c:pt idx="457">
                  <c:v>0.4694179481726784</c:v>
                </c:pt>
                <c:pt idx="458">
                  <c:v>0.47043555514603608</c:v>
                </c:pt>
                <c:pt idx="459">
                  <c:v>0.47146870847068162</c:v>
                </c:pt>
                <c:pt idx="460">
                  <c:v>0.47251718696545053</c:v>
                </c:pt>
                <c:pt idx="461">
                  <c:v>0.47358076928792514</c:v>
                </c:pt>
                <c:pt idx="462">
                  <c:v>0.4746592340066354</c:v>
                </c:pt>
                <c:pt idx="463">
                  <c:v>0.47575235967161217</c:v>
                </c:pt>
                <c:pt idx="464">
                  <c:v>0.47685992488327039</c:v>
                </c:pt>
                <c:pt idx="465">
                  <c:v>0.47798170835959974</c:v>
                </c:pt>
                <c:pt idx="466">
                  <c:v>0.47911748900164475</c:v>
                </c:pt>
                <c:pt idx="467">
                  <c:v>0.48026704595726077</c:v>
                </c:pt>
                <c:pt idx="468">
                  <c:v>0.48143015868313482</c:v>
                </c:pt>
                <c:pt idx="469">
                  <c:v>0.48260660700506269</c:v>
                </c:pt>
                <c:pt idx="470">
                  <c:v>0.48379617117647905</c:v>
                </c:pt>
                <c:pt idx="471">
                  <c:v>0.48499863193523507</c:v>
                </c:pt>
                <c:pt idx="472">
                  <c:v>0.48621377055862947</c:v>
                </c:pt>
                <c:pt idx="473">
                  <c:v>0.48744136891669093</c:v>
                </c:pt>
                <c:pt idx="474">
                  <c:v>0.48868120952372246</c:v>
                </c:pt>
                <c:pt idx="475">
                  <c:v>0.48993307558811161</c:v>
                </c:pt>
                <c:pt idx="476">
                  <c:v>0.49119675106042099</c:v>
                </c:pt>
                <c:pt idx="477">
                  <c:v>0.49247202067976903</c:v>
                </c:pt>
                <c:pt idx="478">
                  <c:v>0.49375867001851564</c:v>
                </c:pt>
                <c:pt idx="479">
                  <c:v>0.49505648552527121</c:v>
                </c:pt>
                <c:pt idx="480">
                  <c:v>0.49636525456624481</c:v>
                </c:pt>
                <c:pt idx="481">
                  <c:v>0.49768476546495188</c:v>
                </c:pt>
                <c:pt idx="482">
                  <c:v>0.49901480754030358</c:v>
                </c:pt>
                <c:pt idx="483">
                  <c:v>0.50035517114309969</c:v>
                </c:pt>
                <c:pt idx="484">
                  <c:v>0.50170578782159647</c:v>
                </c:pt>
                <c:pt idx="485">
                  <c:v>0.50306698428031871</c:v>
                </c:pt>
                <c:pt idx="486">
                  <c:v>0.5044389538065206</c:v>
                </c:pt>
                <c:pt idx="487">
                  <c:v>0.5058215020092357</c:v>
                </c:pt>
                <c:pt idx="488">
                  <c:v>0.50721443505199348</c:v>
                </c:pt>
                <c:pt idx="489">
                  <c:v>0.50861755994692692</c:v>
                </c:pt>
                <c:pt idx="490">
                  <c:v>0.51003068457004719</c:v>
                </c:pt>
                <c:pt idx="491">
                  <c:v>0.51145361767503783</c:v>
                </c:pt>
                <c:pt idx="492">
                  <c:v>0.51288616890579641</c:v>
                </c:pt>
                <c:pt idx="493">
                  <c:v>0.51432814880776523</c:v>
                </c:pt>
                <c:pt idx="494">
                  <c:v>0.51577936883809228</c:v>
                </c:pt>
                <c:pt idx="495">
                  <c:v>0.51723964137465994</c:v>
                </c:pt>
                <c:pt idx="496">
                  <c:v>0.51870877972402418</c:v>
                </c:pt>
                <c:pt idx="497">
                  <c:v>0.52018659812830614</c:v>
                </c:pt>
                <c:pt idx="498">
                  <c:v>0.52167291177107189</c:v>
                </c:pt>
                <c:pt idx="499">
                  <c:v>0.52316753678224559</c:v>
                </c:pt>
                <c:pt idx="500">
                  <c:v>0.524670290242092</c:v>
                </c:pt>
                <c:pt idx="501">
                  <c:v>0.5261809901843113</c:v>
                </c:pt>
                <c:pt idx="502">
                  <c:v>0.52769945559828269</c:v>
                </c:pt>
                <c:pt idx="503">
                  <c:v>0.52922550643049815</c:v>
                </c:pt>
                <c:pt idx="504">
                  <c:v>0.53075896358522323</c:v>
                </c:pt>
                <c:pt idx="505">
                  <c:v>0.53229964892442361</c:v>
                </c:pt>
                <c:pt idx="506">
                  <c:v>0.53384738526699682</c:v>
                </c:pt>
                <c:pt idx="507">
                  <c:v>0.53540199638734132</c:v>
                </c:pt>
                <c:pt idx="508">
                  <c:v>0.53696330701330686</c:v>
                </c:pt>
                <c:pt idx="509">
                  <c:v>0.53853114282355385</c:v>
                </c:pt>
                <c:pt idx="510">
                  <c:v>0.54010533044436559</c:v>
                </c:pt>
                <c:pt idx="511">
                  <c:v>0.54168569744593964</c:v>
                </c:pt>
                <c:pt idx="512">
                  <c:v>0.54327207233820007</c:v>
                </c:pt>
                <c:pt idx="513">
                  <c:v>0.54486428456615965</c:v>
                </c:pt>
                <c:pt idx="514">
                  <c:v>0.54646216450486473</c:v>
                </c:pt>
                <c:pt idx="515">
                  <c:v>0.54806554345395808</c:v>
                </c:pt>
                <c:pt idx="516">
                  <c:v>0.54967425363188716</c:v>
                </c:pt>
                <c:pt idx="517">
                  <c:v>0.55128812816979178</c:v>
                </c:pt>
                <c:pt idx="518">
                  <c:v>0.55290700110509949</c:v>
                </c:pt>
                <c:pt idx="519">
                  <c:v>0.55453070737485755</c:v>
                </c:pt>
                <c:pt idx="520">
                  <c:v>0.55615908280883286</c:v>
                </c:pt>
                <c:pt idx="521">
                  <c:v>0.55779196412240217</c:v>
                </c:pt>
                <c:pt idx="522">
                  <c:v>0.55942918890926718</c:v>
                </c:pt>
                <c:pt idx="523">
                  <c:v>0.56107059563401251</c:v>
                </c:pt>
                <c:pt idx="524">
                  <c:v>0.56271602362454043</c:v>
                </c:pt>
                <c:pt idx="525">
                  <c:v>0.56436531306440052</c:v>
                </c:pt>
                <c:pt idx="526">
                  <c:v>0.56601830498504213</c:v>
                </c:pt>
                <c:pt idx="527">
                  <c:v>0.56767484125801149</c:v>
                </c:pt>
                <c:pt idx="528">
                  <c:v>0.56933476458711818</c:v>
                </c:pt>
                <c:pt idx="529">
                  <c:v>0.5709979185005889</c:v>
                </c:pt>
                <c:pt idx="530">
                  <c:v>0.57266414734323556</c:v>
                </c:pt>
                <c:pt idx="531">
                  <c:v>0.57433329626865248</c:v>
                </c:pt>
                <c:pt idx="532">
                  <c:v>0.57600521123146642</c:v>
                </c:pt>
                <c:pt idx="533">
                  <c:v>0.57767973897965741</c:v>
                </c:pt>
                <c:pt idx="534">
                  <c:v>0.57935672704696806</c:v>
                </c:pt>
                <c:pt idx="535">
                  <c:v>0.58103602374542052</c:v>
                </c:pt>
                <c:pt idx="536">
                  <c:v>0.58271747815795805</c:v>
                </c:pt>
                <c:pt idx="537">
                  <c:v>0.58440094013122457</c:v>
                </c:pt>
                <c:pt idx="538">
                  <c:v>0.58608626026850463</c:v>
                </c:pt>
                <c:pt idx="539">
                  <c:v>0.58777328992283095</c:v>
                </c:pt>
                <c:pt idx="540">
                  <c:v>0.58946188119028087</c:v>
                </c:pt>
                <c:pt idx="541">
                  <c:v>0.59115188690346998</c:v>
                </c:pt>
                <c:pt idx="542">
                  <c:v>0.59284316062526088</c:v>
                </c:pt>
                <c:pt idx="543">
                  <c:v>0.59453555664269753</c:v>
                </c:pt>
                <c:pt idx="544">
                  <c:v>0.59622892996117471</c:v>
                </c:pt>
                <c:pt idx="545">
                  <c:v>0.59792313629885985</c:v>
                </c:pt>
                <c:pt idx="546">
                  <c:v>0.59961803208137199</c:v>
                </c:pt>
                <c:pt idx="547">
                  <c:v>0.60131347443673278</c:v>
                </c:pt>
                <c:pt idx="548">
                  <c:v>0.60300932119059558</c:v>
                </c:pt>
                <c:pt idx="549">
                  <c:v>0.60470543086176387</c:v>
                </c:pt>
                <c:pt idx="550">
                  <c:v>0.60640166265800777</c:v>
                </c:pt>
                <c:pt idx="551">
                  <c:v>0.60809787647218305</c:v>
                </c:pt>
                <c:pt idx="552">
                  <c:v>0.60979393287866657</c:v>
                </c:pt>
                <c:pt idx="553">
                  <c:v>0.61148969313010759</c:v>
                </c:pt>
                <c:pt idx="554">
                  <c:v>0.61318501915450618</c:v>
                </c:pt>
                <c:pt idx="555">
                  <c:v>0.61487977355262491</c:v>
                </c:pt>
                <c:pt idx="556">
                  <c:v>0.61657381959573332</c:v>
                </c:pt>
                <c:pt idx="557">
                  <c:v>0.61826702122369825</c:v>
                </c:pt>
                <c:pt idx="558">
                  <c:v>0.61995924304341743</c:v>
                </c:pt>
                <c:pt idx="559">
                  <c:v>0.62165035032760385</c:v>
                </c:pt>
                <c:pt idx="560">
                  <c:v>0.62334020901392206</c:v>
                </c:pt>
                <c:pt idx="561">
                  <c:v>0.62502868570448233</c:v>
                </c:pt>
                <c:pt idx="562">
                  <c:v>0.62671564766569055</c:v>
                </c:pt>
                <c:pt idx="563">
                  <c:v>0.62840096282845881</c:v>
                </c:pt>
                <c:pt idx="564">
                  <c:v>0.63008449978877967</c:v>
                </c:pt>
                <c:pt idx="565">
                  <c:v>0.63176612780865893</c:v>
                </c:pt>
                <c:pt idx="566">
                  <c:v>0.63344571681741479</c:v>
                </c:pt>
                <c:pt idx="567">
                  <c:v>0.63512313741333715</c:v>
                </c:pt>
                <c:pt idx="568">
                  <c:v>0.63679826086571234</c:v>
                </c:pt>
                <c:pt idx="569">
                  <c:v>0.6384709591172073</c:v>
                </c:pt>
                <c:pt idx="570">
                  <c:v>0.64014110478661557</c:v>
                </c:pt>
                <c:pt idx="571">
                  <c:v>0.64180857117196166</c:v>
                </c:pt>
                <c:pt idx="572">
                  <c:v>0.64347323225396347</c:v>
                </c:pt>
                <c:pt idx="573">
                  <c:v>0.64513496269984738</c:v>
                </c:pt>
                <c:pt idx="574">
                  <c:v>0.64679363786751687</c:v>
                </c:pt>
                <c:pt idx="575">
                  <c:v>0.64844913381006775</c:v>
                </c:pt>
                <c:pt idx="576">
                  <c:v>0.6501013272806504</c:v>
                </c:pt>
                <c:pt idx="577">
                  <c:v>0.65175009573767062</c:v>
                </c:pt>
                <c:pt idx="578">
                  <c:v>0.65339531735032819</c:v>
                </c:pt>
                <c:pt idx="579">
                  <c:v>0.65503687100448649</c:v>
                </c:pt>
                <c:pt idx="580">
                  <c:v>0.6566746363088698</c:v>
                </c:pt>
                <c:pt idx="581">
                  <c:v>0.65830849360158039</c:v>
                </c:pt>
                <c:pt idx="582">
                  <c:v>0.65993832395693197</c:v>
                </c:pt>
                <c:pt idx="583">
                  <c:v>0.66156400919259184</c:v>
                </c:pt>
                <c:pt idx="584">
                  <c:v>0.66318543187702628</c:v>
                </c:pt>
                <c:pt idx="585">
                  <c:v>0.66480247533724213</c:v>
                </c:pt>
                <c:pt idx="586">
                  <c:v>0.66641502366681615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E9-426A-8B33-F16D5F9810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2626992"/>
        <c:axId val="932634064"/>
      </c:scatterChart>
      <c:valAx>
        <c:axId val="932626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'booster test at angle with ramj'!$D$19</c:f>
              <c:strCache>
                <c:ptCount val="1"/>
                <c:pt idx="0">
                  <c:v>time [s]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932634064"/>
        <c:crosses val="autoZero"/>
        <c:crossBetween val="midCat"/>
      </c:valAx>
      <c:valAx>
        <c:axId val="93263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'booster test at angle with ramj'!$L$19</c:f>
              <c:strCache>
                <c:ptCount val="1"/>
                <c:pt idx="0">
                  <c:v>mach number [-]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932626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M</a:t>
            </a:r>
            <a:r>
              <a:rPr lang="en-US"/>
              <a:t>ach number </a:t>
            </a:r>
            <a:r>
              <a:rPr lang="pl-PL"/>
              <a:t>with</a:t>
            </a:r>
            <a:r>
              <a:rPr lang="pl-PL" baseline="0"/>
              <a:t> PRD-240 booster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'booster test at angle with ramj'!$L$19</c:f>
              <c:strCache>
                <c:ptCount val="1"/>
                <c:pt idx="0">
                  <c:v>mach number [-]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'booster test at angle with ramj'!$G$20:$G$92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2.0984705334418478E-3</c:v>
                </c:pt>
                <c:pt idx="3">
                  <c:v>1.179938903416149E-2</c:v>
                </c:pt>
                <c:pt idx="4">
                  <c:v>3.437943828927361E-2</c:v>
                </c:pt>
                <c:pt idx="5">
                  <c:v>7.2540219622051982E-2</c:v>
                </c:pt>
                <c:pt idx="6">
                  <c:v>0.12747170142750208</c:v>
                </c:pt>
                <c:pt idx="7">
                  <c:v>0.19957971601960267</c:v>
                </c:pt>
                <c:pt idx="8">
                  <c:v>0.28873244714934149</c:v>
                </c:pt>
                <c:pt idx="9">
                  <c:v>0.39454895747327212</c:v>
                </c:pt>
                <c:pt idx="10">
                  <c:v>0.51668551321985434</c:v>
                </c:pt>
                <c:pt idx="11">
                  <c:v>0.65484734387011945</c:v>
                </c:pt>
                <c:pt idx="12">
                  <c:v>2.8679656847419635</c:v>
                </c:pt>
                <c:pt idx="13">
                  <c:v>6.537130502348548</c:v>
                </c:pt>
                <c:pt idx="14">
                  <c:v>11.591941854546587</c:v>
                </c:pt>
                <c:pt idx="15">
                  <c:v>18.000968709558748</c:v>
                </c:pt>
                <c:pt idx="16">
                  <c:v>25.748187066637726</c:v>
                </c:pt>
                <c:pt idx="17">
                  <c:v>34.81944558925251</c:v>
                </c:pt>
                <c:pt idx="18">
                  <c:v>45.202217772674153</c:v>
                </c:pt>
                <c:pt idx="19">
                  <c:v>56.887296697240544</c:v>
                </c:pt>
                <c:pt idx="20">
                  <c:v>69.866053024074432</c:v>
                </c:pt>
                <c:pt idx="21">
                  <c:v>84.129104369835147</c:v>
                </c:pt>
                <c:pt idx="22">
                  <c:v>99.667476752707046</c:v>
                </c:pt>
                <c:pt idx="23">
                  <c:v>116.47390266810531</c:v>
                </c:pt>
                <c:pt idx="24">
                  <c:v>134.5436878923625</c:v>
                </c:pt>
                <c:pt idx="25">
                  <c:v>153.87544400114311</c:v>
                </c:pt>
                <c:pt idx="26">
                  <c:v>174.47083864981278</c:v>
                </c:pt>
                <c:pt idx="27">
                  <c:v>196.3337078938479</c:v>
                </c:pt>
                <c:pt idx="28">
                  <c:v>219.46942286455715</c:v>
                </c:pt>
                <c:pt idx="29">
                  <c:v>243.88442541148314</c:v>
                </c:pt>
                <c:pt idx="30">
                  <c:v>269.58566852162863</c:v>
                </c:pt>
                <c:pt idx="31">
                  <c:v>296.58021374672791</c:v>
                </c:pt>
                <c:pt idx="32">
                  <c:v>324.87501319857239</c:v>
                </c:pt>
                <c:pt idx="33">
                  <c:v>354.47662423237307</c:v>
                </c:pt>
                <c:pt idx="34">
                  <c:v>385.3908329398601</c:v>
                </c:pt>
                <c:pt idx="35">
                  <c:v>417.62195427994925</c:v>
                </c:pt>
                <c:pt idx="36">
                  <c:v>451.17233635119391</c:v>
                </c:pt>
                <c:pt idx="37">
                  <c:v>486.04325762503288</c:v>
                </c:pt>
                <c:pt idx="38">
                  <c:v>522.23679994261283</c:v>
                </c:pt>
                <c:pt idx="39">
                  <c:v>559.7570617466647</c:v>
                </c:pt>
                <c:pt idx="40">
                  <c:v>598.61008154368847</c:v>
                </c:pt>
                <c:pt idx="41">
                  <c:v>638.80395345571696</c:v>
                </c:pt>
                <c:pt idx="42">
                  <c:v>680.34995768334034</c:v>
                </c:pt>
                <c:pt idx="43">
                  <c:v>723.26398673353185</c:v>
                </c:pt>
                <c:pt idx="44">
                  <c:v>767.56832807891408</c:v>
                </c:pt>
                <c:pt idx="45">
                  <c:v>813.29091072813276</c:v>
                </c:pt>
                <c:pt idx="46">
                  <c:v>860.44881531100975</c:v>
                </c:pt>
                <c:pt idx="47">
                  <c:v>909.00109050450556</c:v>
                </c:pt>
                <c:pt idx="48">
                  <c:v>958.80686324212638</c:v>
                </c:pt>
                <c:pt idx="49">
                  <c:v>1009.616944417113</c:v>
                </c:pt>
                <c:pt idx="50">
                  <c:v>1061.1208272213235</c:v>
                </c:pt>
                <c:pt idx="51">
                  <c:v>1113.0502630873025</c:v>
                </c:pt>
                <c:pt idx="52">
                  <c:v>1165.2181805702128</c:v>
                </c:pt>
                <c:pt idx="53">
                  <c:v>1217.4789792229478</c:v>
                </c:pt>
                <c:pt idx="54">
                  <c:v>1269.706678596961</c:v>
                </c:pt>
                <c:pt idx="55">
                  <c:v>1321.7939010296764</c:v>
                </c:pt>
                <c:pt idx="56">
                  <c:v>1373.6506861033838</c:v>
                </c:pt>
                <c:pt idx="57">
                  <c:v>1425.2019550512548</c:v>
                </c:pt>
                <c:pt idx="58">
                  <c:v>1476.3847055073936</c:v>
                </c:pt>
                <c:pt idx="59">
                  <c:v>1527.1469459396021</c:v>
                </c:pt>
                <c:pt idx="60">
                  <c:v>1577.4484853460385</c:v>
                </c:pt>
                <c:pt idx="61">
                  <c:v>1627.2620295323998</c:v>
                </c:pt>
                <c:pt idx="62">
                  <c:v>1676.5717712155581</c:v>
                </c:pt>
                <c:pt idx="63">
                  <c:v>1725.3680675490552</c:v>
                </c:pt>
                <c:pt idx="64">
                  <c:v>1773.6433005898316</c:v>
                </c:pt>
                <c:pt idx="65">
                  <c:v>1821.3926920461111</c:v>
                </c:pt>
                <c:pt idx="66">
                  <c:v>1868.6171807506951</c:v>
                </c:pt>
                <c:pt idx="67">
                  <c:v>1915.3232742495245</c:v>
                </c:pt>
                <c:pt idx="68">
                  <c:v>1961.5194700368743</c:v>
                </c:pt>
                <c:pt idx="69">
                  <c:v>2007.2141863966372</c:v>
                </c:pt>
                <c:pt idx="70">
                  <c:v>2052.415749437866</c:v>
                </c:pt>
                <c:pt idx="71">
                  <c:v>2097.1323938660107</c:v>
                </c:pt>
                <c:pt idx="72">
                  <c:v>2141.3722637045921</c:v>
                </c:pt>
              </c:numCache>
            </c:numRef>
          </c:xVal>
          <c:yVal>
            <c:numRef>
              <c:f>'booster test at angle with ramj'!$L$20:$L$92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1.2334416283313358E-3</c:v>
                </c:pt>
                <c:pt idx="3">
                  <c:v>4.4685767749286093E-3</c:v>
                </c:pt>
                <c:pt idx="4">
                  <c:v>8.8035559478446823E-3</c:v>
                </c:pt>
                <c:pt idx="5">
                  <c:v>1.3626647867559941E-2</c:v>
                </c:pt>
                <c:pt idx="6">
                  <c:v>1.8661079272669166E-2</c:v>
                </c:pt>
                <c:pt idx="7">
                  <c:v>2.3722728123520713E-2</c:v>
                </c:pt>
                <c:pt idx="8">
                  <c:v>2.8679701469355966E-2</c:v>
                </c:pt>
                <c:pt idx="9">
                  <c:v>3.3517467774000359E-2</c:v>
                </c:pt>
                <c:pt idx="10">
                  <c:v>3.8272430204776296E-2</c:v>
                </c:pt>
                <c:pt idx="11">
                  <c:v>4.2936969128783677E-2</c:v>
                </c:pt>
                <c:pt idx="12">
                  <c:v>8.7148690195067144E-2</c:v>
                </c:pt>
                <c:pt idx="13">
                  <c:v>0.12852858142740012</c:v>
                </c:pt>
                <c:pt idx="14">
                  <c:v>0.16861104450530018</c:v>
                </c:pt>
                <c:pt idx="15">
                  <c:v>0.20815522336553971</c:v>
                </c:pt>
                <c:pt idx="16">
                  <c:v>0.24731054449385115</c:v>
                </c:pt>
                <c:pt idx="17">
                  <c:v>0.28604051811193282</c:v>
                </c:pt>
                <c:pt idx="18">
                  <c:v>0.32447994708658412</c:v>
                </c:pt>
                <c:pt idx="19">
                  <c:v>0.3626919535012828</c:v>
                </c:pt>
                <c:pt idx="20">
                  <c:v>0.40065009088050213</c:v>
                </c:pt>
                <c:pt idx="21">
                  <c:v>0.43833916959719788</c:v>
                </c:pt>
                <c:pt idx="22">
                  <c:v>0.47580098888526162</c:v>
                </c:pt>
                <c:pt idx="23">
                  <c:v>0.51309669938337599</c:v>
                </c:pt>
                <c:pt idx="24">
                  <c:v>0.55031914742616017</c:v>
                </c:pt>
                <c:pt idx="25">
                  <c:v>0.58757270052489419</c:v>
                </c:pt>
                <c:pt idx="26">
                  <c:v>0.62493566764802255</c:v>
                </c:pt>
                <c:pt idx="27">
                  <c:v>0.66246032952960765</c:v>
                </c:pt>
                <c:pt idx="28">
                  <c:v>0.70018785603459999</c:v>
                </c:pt>
                <c:pt idx="29">
                  <c:v>0.73814331344514095</c:v>
                </c:pt>
                <c:pt idx="30">
                  <c:v>0.776335022369392</c:v>
                </c:pt>
                <c:pt idx="31">
                  <c:v>0.81476441734396665</c:v>
                </c:pt>
                <c:pt idx="32">
                  <c:v>0.85342703680626519</c:v>
                </c:pt>
                <c:pt idx="33">
                  <c:v>0.89230754195187434</c:v>
                </c:pt>
                <c:pt idx="34">
                  <c:v>0.93137928726946984</c:v>
                </c:pt>
                <c:pt idx="35">
                  <c:v>0.9705856166160286</c:v>
                </c:pt>
                <c:pt idx="36">
                  <c:v>1.009870537133464</c:v>
                </c:pt>
                <c:pt idx="37">
                  <c:v>1.0492302405803589</c:v>
                </c:pt>
                <c:pt idx="38">
                  <c:v>1.0887193153016947</c:v>
                </c:pt>
                <c:pt idx="39">
                  <c:v>1.1284057653556934</c:v>
                </c:pt>
                <c:pt idx="40">
                  <c:v>1.1683399104372316</c:v>
                </c:pt>
                <c:pt idx="41">
                  <c:v>1.2085968758055678</c:v>
                </c:pt>
                <c:pt idx="42">
                  <c:v>1.2492941955397834</c:v>
                </c:pt>
                <c:pt idx="43">
                  <c:v>1.2905919122632974</c:v>
                </c:pt>
                <c:pt idx="44">
                  <c:v>1.3327138556961915</c:v>
                </c:pt>
                <c:pt idx="45">
                  <c:v>1.375776404716667</c:v>
                </c:pt>
                <c:pt idx="46">
                  <c:v>1.4190267052787939</c:v>
                </c:pt>
                <c:pt idx="47">
                  <c:v>1.459781241425536</c:v>
                </c:pt>
                <c:pt idx="48">
                  <c:v>1.4947934703682473</c:v>
                </c:pt>
                <c:pt idx="49">
                  <c:v>1.520866307011941</c:v>
                </c:pt>
                <c:pt idx="50">
                  <c:v>1.5375279054068935</c:v>
                </c:pt>
                <c:pt idx="51">
                  <c:v>1.5477258721062208</c:v>
                </c:pt>
                <c:pt idx="52">
                  <c:v>1.5533066662880752</c:v>
                </c:pt>
                <c:pt idx="53">
                  <c:v>1.554867712807869</c:v>
                </c:pt>
                <c:pt idx="54">
                  <c:v>1.5529613745235762</c:v>
                </c:pt>
                <c:pt idx="55">
                  <c:v>1.5481274625614192</c:v>
                </c:pt>
                <c:pt idx="56">
                  <c:v>1.5408505789209797</c:v>
                </c:pt>
                <c:pt idx="57">
                  <c:v>1.5315221241851309</c:v>
                </c:pt>
                <c:pt idx="58">
                  <c:v>1.5204617740810762</c:v>
                </c:pt>
                <c:pt idx="59">
                  <c:v>1.5079993205571645</c:v>
                </c:pt>
                <c:pt idx="60">
                  <c:v>1.4945033820672502</c:v>
                </c:pt>
                <c:pt idx="61">
                  <c:v>1.4803711196395037</c:v>
                </c:pt>
                <c:pt idx="62">
                  <c:v>1.4658888709237696</c:v>
                </c:pt>
                <c:pt idx="63">
                  <c:v>1.4511372851922044</c:v>
                </c:pt>
                <c:pt idx="64">
                  <c:v>1.4361560449645887</c:v>
                </c:pt>
                <c:pt idx="65">
                  <c:v>1.4210749181300957</c:v>
                </c:pt>
                <c:pt idx="66">
                  <c:v>1.4061063217398955</c:v>
                </c:pt>
                <c:pt idx="67">
                  <c:v>1.3913719178777284</c:v>
                </c:pt>
                <c:pt idx="68">
                  <c:v>1.3768703970498872</c:v>
                </c:pt>
                <c:pt idx="69">
                  <c:v>1.3625996349418894</c:v>
                </c:pt>
                <c:pt idx="70">
                  <c:v>1.3485575136066947</c:v>
                </c:pt>
                <c:pt idx="71">
                  <c:v>1.3347419229059905</c:v>
                </c:pt>
                <c:pt idx="72">
                  <c:v>1.3211507567910259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EC-4047-84CE-FE3C30EC54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2626992"/>
        <c:axId val="932634064"/>
      </c:scatterChart>
      <c:valAx>
        <c:axId val="932626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'booster test at angle with ramj'!$G$19</c:f>
              <c:strCache>
                <c:ptCount val="1"/>
                <c:pt idx="0">
                  <c:v>distance [m]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932634064"/>
        <c:crosses val="autoZero"/>
        <c:crossBetween val="midCat"/>
      </c:valAx>
      <c:valAx>
        <c:axId val="93263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'booster test at angle with ramj'!$L$19</c:f>
              <c:strCache>
                <c:ptCount val="1"/>
                <c:pt idx="0">
                  <c:v>mach number [-]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932626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'booster test at angle with ramj'!$AM$6</c:f>
          <c:strCache>
            <c:ptCount val="1"/>
            <c:pt idx="0">
              <c:v>Altidude with PRD-240 booster (60deg)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'booster test at angle with ramj'!$P$19</c:f>
              <c:strCache>
                <c:ptCount val="1"/>
                <c:pt idx="0">
                  <c:v>altitude [m]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'booster test at angle with ramj'!$D$20:$D$109</c:f>
              <c:numCache>
                <c:formatCode>General</c:formatCode>
                <c:ptCount val="90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0.2</c:v>
                </c:pt>
                <c:pt idx="12">
                  <c:v>0.3</c:v>
                </c:pt>
                <c:pt idx="13">
                  <c:v>0.4</c:v>
                </c:pt>
                <c:pt idx="14">
                  <c:v>0.5</c:v>
                </c:pt>
                <c:pt idx="15">
                  <c:v>0.6</c:v>
                </c:pt>
                <c:pt idx="16">
                  <c:v>0.7</c:v>
                </c:pt>
                <c:pt idx="17">
                  <c:v>0.8</c:v>
                </c:pt>
                <c:pt idx="18">
                  <c:v>0.9</c:v>
                </c:pt>
                <c:pt idx="19">
                  <c:v>1</c:v>
                </c:pt>
                <c:pt idx="20">
                  <c:v>1.1000000000000001</c:v>
                </c:pt>
                <c:pt idx="21">
                  <c:v>1.2</c:v>
                </c:pt>
                <c:pt idx="22">
                  <c:v>1.3</c:v>
                </c:pt>
                <c:pt idx="23">
                  <c:v>1.4</c:v>
                </c:pt>
                <c:pt idx="24">
                  <c:v>1.5</c:v>
                </c:pt>
                <c:pt idx="25">
                  <c:v>1.6</c:v>
                </c:pt>
                <c:pt idx="26">
                  <c:v>1.7</c:v>
                </c:pt>
                <c:pt idx="27">
                  <c:v>1.8</c:v>
                </c:pt>
                <c:pt idx="28">
                  <c:v>1.9</c:v>
                </c:pt>
                <c:pt idx="29">
                  <c:v>2</c:v>
                </c:pt>
                <c:pt idx="30">
                  <c:v>2.1</c:v>
                </c:pt>
                <c:pt idx="31">
                  <c:v>2.2000000000000002</c:v>
                </c:pt>
                <c:pt idx="32">
                  <c:v>2.2999999999999998</c:v>
                </c:pt>
                <c:pt idx="33">
                  <c:v>2.4</c:v>
                </c:pt>
                <c:pt idx="34">
                  <c:v>2.5</c:v>
                </c:pt>
                <c:pt idx="35">
                  <c:v>2.6</c:v>
                </c:pt>
                <c:pt idx="36">
                  <c:v>2.7</c:v>
                </c:pt>
                <c:pt idx="37">
                  <c:v>2.8</c:v>
                </c:pt>
                <c:pt idx="38">
                  <c:v>2.9</c:v>
                </c:pt>
                <c:pt idx="39">
                  <c:v>3</c:v>
                </c:pt>
                <c:pt idx="40">
                  <c:v>3.1</c:v>
                </c:pt>
                <c:pt idx="41">
                  <c:v>3.2</c:v>
                </c:pt>
                <c:pt idx="42">
                  <c:v>3.3</c:v>
                </c:pt>
                <c:pt idx="43">
                  <c:v>3.4</c:v>
                </c:pt>
                <c:pt idx="44">
                  <c:v>3.5</c:v>
                </c:pt>
                <c:pt idx="45">
                  <c:v>3.6</c:v>
                </c:pt>
                <c:pt idx="46">
                  <c:v>3.7</c:v>
                </c:pt>
                <c:pt idx="47">
                  <c:v>3.8</c:v>
                </c:pt>
                <c:pt idx="48">
                  <c:v>3.9</c:v>
                </c:pt>
                <c:pt idx="49">
                  <c:v>4</c:v>
                </c:pt>
                <c:pt idx="50">
                  <c:v>4.0999999999999996</c:v>
                </c:pt>
                <c:pt idx="51">
                  <c:v>4.2</c:v>
                </c:pt>
                <c:pt idx="52">
                  <c:v>4.3</c:v>
                </c:pt>
                <c:pt idx="53">
                  <c:v>4.4000000000000004</c:v>
                </c:pt>
                <c:pt idx="54">
                  <c:v>4.5</c:v>
                </c:pt>
                <c:pt idx="55">
                  <c:v>4.5999999999999996</c:v>
                </c:pt>
                <c:pt idx="56">
                  <c:v>4.7</c:v>
                </c:pt>
                <c:pt idx="57">
                  <c:v>4.8</c:v>
                </c:pt>
                <c:pt idx="58">
                  <c:v>4.9000000000000004</c:v>
                </c:pt>
                <c:pt idx="59">
                  <c:v>5</c:v>
                </c:pt>
                <c:pt idx="60">
                  <c:v>5.0999999999999996</c:v>
                </c:pt>
                <c:pt idx="61">
                  <c:v>5.2</c:v>
                </c:pt>
                <c:pt idx="62">
                  <c:v>5.3</c:v>
                </c:pt>
                <c:pt idx="63">
                  <c:v>5.4</c:v>
                </c:pt>
                <c:pt idx="64">
                  <c:v>5.5</c:v>
                </c:pt>
                <c:pt idx="65">
                  <c:v>5.6</c:v>
                </c:pt>
                <c:pt idx="66">
                  <c:v>5.7</c:v>
                </c:pt>
                <c:pt idx="67">
                  <c:v>5.8</c:v>
                </c:pt>
                <c:pt idx="68">
                  <c:v>5.9</c:v>
                </c:pt>
                <c:pt idx="69">
                  <c:v>6</c:v>
                </c:pt>
                <c:pt idx="70">
                  <c:v>6.1</c:v>
                </c:pt>
                <c:pt idx="71">
                  <c:v>6.2</c:v>
                </c:pt>
                <c:pt idx="72">
                  <c:v>6.3</c:v>
                </c:pt>
                <c:pt idx="73">
                  <c:v>6.4</c:v>
                </c:pt>
                <c:pt idx="74">
                  <c:v>6.5</c:v>
                </c:pt>
                <c:pt idx="75">
                  <c:v>6.6</c:v>
                </c:pt>
                <c:pt idx="76">
                  <c:v>6.7</c:v>
                </c:pt>
                <c:pt idx="77">
                  <c:v>6.8</c:v>
                </c:pt>
                <c:pt idx="78">
                  <c:v>6.9</c:v>
                </c:pt>
                <c:pt idx="79">
                  <c:v>7</c:v>
                </c:pt>
                <c:pt idx="80">
                  <c:v>7.1</c:v>
                </c:pt>
                <c:pt idx="81">
                  <c:v>7.2</c:v>
                </c:pt>
                <c:pt idx="82">
                  <c:v>7.3</c:v>
                </c:pt>
                <c:pt idx="83">
                  <c:v>7.4</c:v>
                </c:pt>
                <c:pt idx="84">
                  <c:v>7.5</c:v>
                </c:pt>
                <c:pt idx="85">
                  <c:v>7.6</c:v>
                </c:pt>
                <c:pt idx="86">
                  <c:v>7.7</c:v>
                </c:pt>
                <c:pt idx="87">
                  <c:v>7.8</c:v>
                </c:pt>
                <c:pt idx="88">
                  <c:v>7.9</c:v>
                </c:pt>
                <c:pt idx="89">
                  <c:v>8</c:v>
                </c:pt>
              </c:numCache>
            </c:numRef>
          </c:xVal>
          <c:yVal>
            <c:numRef>
              <c:f>'booster test at angle with ramj'!$P$20:$P$109</c:f>
              <c:numCache>
                <c:formatCode>General</c:formatCode>
                <c:ptCount val="90"/>
                <c:pt idx="0">
                  <c:v>0</c:v>
                </c:pt>
                <c:pt idx="1">
                  <c:v>0</c:v>
                </c:pt>
                <c:pt idx="2">
                  <c:v>1.8173287910537225E-3</c:v>
                </c:pt>
                <c:pt idx="3">
                  <c:v>1.0218570652719382E-2</c:v>
                </c:pt>
                <c:pt idx="4">
                  <c:v>2.9773466926350366E-2</c:v>
                </c:pt>
                <c:pt idx="5">
                  <c:v>6.2821672988799426E-2</c:v>
                </c:pt>
                <c:pt idx="6">
                  <c:v>0.11039373169984189</c:v>
                </c:pt>
                <c:pt idx="7">
                  <c:v>0.17284110415306</c:v>
                </c:pt>
                <c:pt idx="8">
                  <c:v>0.25004963412817754</c:v>
                </c:pt>
                <c:pt idx="9">
                  <c:v>0.34168942020851978</c:v>
                </c:pt>
                <c:pt idx="10">
                  <c:v>0.44746278021579422</c:v>
                </c:pt>
                <c:pt idx="11">
                  <c:v>0.56711443539228734</c:v>
                </c:pt>
                <c:pt idx="12">
                  <c:v>2.4837311401685729</c:v>
                </c:pt>
                <c:pt idx="13">
                  <c:v>5.6613210828879712</c:v>
                </c:pt>
                <c:pt idx="14">
                  <c:v>10.038916125229441</c:v>
                </c:pt>
                <c:pt idx="15">
                  <c:v>15.589296195206659</c:v>
                </c:pt>
                <c:pt idx="16">
                  <c:v>22.298584101102197</c:v>
                </c:pt>
                <c:pt idx="17">
                  <c:v>30.154524425982693</c:v>
                </c:pt>
                <c:pt idx="18">
                  <c:v>39.146268898532263</c:v>
                </c:pt>
                <c:pt idx="19">
                  <c:v>49.2658440924329</c:v>
                </c:pt>
                <c:pt idx="20">
                  <c:v>60.505776780999057</c:v>
                </c:pt>
                <c:pt idx="21">
                  <c:v>72.857941581909657</c:v>
                </c:pt>
                <c:pt idx="22">
                  <c:v>86.314566798939268</c:v>
                </c:pt>
                <c:pt idx="23">
                  <c:v>100.8693585884953</c:v>
                </c:pt>
                <c:pt idx="24">
                  <c:v>116.51825163363071</c:v>
                </c:pt>
                <c:pt idx="25">
                  <c:v>133.26004352359973</c:v>
                </c:pt>
                <c:pt idx="26">
                  <c:v>151.09617849031375</c:v>
                </c:pt>
                <c:pt idx="27">
                  <c:v>170.02997865526564</c:v>
                </c:pt>
                <c:pt idx="28">
                  <c:v>190.0660955546158</c:v>
                </c:pt>
                <c:pt idx="29">
                  <c:v>211.21010799371547</c:v>
                </c:pt>
                <c:pt idx="30">
                  <c:v>233.46803743594126</c:v>
                </c:pt>
                <c:pt idx="31">
                  <c:v>256.84599936448512</c:v>
                </c:pt>
                <c:pt idx="32">
                  <c:v>281.35001448476845</c:v>
                </c:pt>
                <c:pt idx="33">
                  <c:v>306.9857616329856</c:v>
                </c:pt>
                <c:pt idx="34">
                  <c:v>333.75825171156345</c:v>
                </c:pt>
                <c:pt idx="35">
                  <c:v>361.67122158453941</c:v>
                </c:pt>
                <c:pt idx="36">
                  <c:v>390.72670476491123</c:v>
                </c:pt>
                <c:pt idx="37">
                  <c:v>420.92580844142299</c:v>
                </c:pt>
                <c:pt idx="38">
                  <c:v>452.27033554139433</c:v>
                </c:pt>
                <c:pt idx="39">
                  <c:v>484.76383542034625</c:v>
                </c:pt>
                <c:pt idx="40">
                  <c:v>518.41153757830853</c:v>
                </c:pt>
                <c:pt idx="41">
                  <c:v>553.22045173058302</c:v>
                </c:pt>
                <c:pt idx="42">
                  <c:v>589.2003468174405</c:v>
                </c:pt>
                <c:pt idx="43">
                  <c:v>626.36498615364974</c:v>
                </c:pt>
                <c:pt idx="44">
                  <c:v>664.73367125668801</c:v>
                </c:pt>
                <c:pt idx="45">
                  <c:v>704.33058935754502</c:v>
                </c:pt>
                <c:pt idx="46">
                  <c:v>745.17053271555903</c:v>
                </c:pt>
                <c:pt idx="47">
                  <c:v>787.21803644465945</c:v>
                </c:pt>
                <c:pt idx="48">
                  <c:v>830.35110089055354</c:v>
                </c:pt>
                <c:pt idx="49">
                  <c:v>874.35392195644135</c:v>
                </c:pt>
                <c:pt idx="50">
                  <c:v>918.95759285842416</c:v>
                </c:pt>
                <c:pt idx="51">
                  <c:v>963.92980352255677</c:v>
                </c:pt>
                <c:pt idx="52">
                  <c:v>1009.1085453252874</c:v>
                </c:pt>
                <c:pt idx="53">
                  <c:v>1054.3677245806196</c:v>
                </c:pt>
                <c:pt idx="54">
                  <c:v>1099.5982390197314</c:v>
                </c:pt>
                <c:pt idx="55">
                  <c:v>1144.7070968590338</c:v>
                </c:pt>
                <c:pt idx="56">
                  <c:v>1189.6163900914542</c:v>
                </c:pt>
                <c:pt idx="57">
                  <c:v>1234.2610985976341</c:v>
                </c:pt>
                <c:pt idx="58">
                  <c:v>1278.5866607282101</c:v>
                </c:pt>
                <c:pt idx="59">
                  <c:v>1322.5480504955162</c:v>
                </c:pt>
                <c:pt idx="60">
                  <c:v>1366.1104614709541</c:v>
                </c:pt>
                <c:pt idx="61">
                  <c:v>1409.2502561888816</c:v>
                </c:pt>
                <c:pt idx="62">
                  <c:v>1451.9537451405452</c:v>
                </c:pt>
                <c:pt idx="63">
                  <c:v>1494.2125773759471</c:v>
                </c:pt>
                <c:pt idx="64">
                  <c:v>1536.0201555628732</c:v>
                </c:pt>
                <c:pt idx="65">
                  <c:v>1577.372341579259</c:v>
                </c:pt>
                <c:pt idx="66">
                  <c:v>1618.2699484781599</c:v>
                </c:pt>
                <c:pt idx="67">
                  <c:v>1658.7186119596774</c:v>
                </c:pt>
                <c:pt idx="68">
                  <c:v>1698.725691069722</c:v>
                </c:pt>
                <c:pt idx="69">
                  <c:v>1738.2984762560011</c:v>
                </c:pt>
                <c:pt idx="70">
                  <c:v>1777.4441781404691</c:v>
                </c:pt>
                <c:pt idx="71">
                  <c:v>1816.1699281872382</c:v>
                </c:pt>
                <c:pt idx="72">
                  <c:v>1854.4827793275667</c:v>
                </c:pt>
                <c:pt idx="73">
                  <c:v>1892.3897064732262</c:v>
                </c:pt>
                <c:pt idx="74">
                  <c:v>1929.8608826483214</c:v>
                </c:pt>
                <c:pt idx="75">
                  <c:v>1966.8308519150712</c:v>
                </c:pt>
                <c:pt idx="76">
                  <c:v>2003.2735387202915</c:v>
                </c:pt>
                <c:pt idx="77">
                  <c:v>2039.2014426899013</c:v>
                </c:pt>
                <c:pt idx="78">
                  <c:v>2074.6273073841758</c:v>
                </c:pt>
                <c:pt idx="79">
                  <c:v>2109.563700815851</c:v>
                </c:pt>
                <c:pt idx="80">
                  <c:v>2144.0230083701995</c:v>
                </c:pt>
                <c:pt idx="81">
                  <c:v>2178.0175074567805</c:v>
                </c:pt>
                <c:pt idx="82">
                  <c:v>2211.5594827463829</c:v>
                </c:pt>
                <c:pt idx="83">
                  <c:v>2244.6611695370757</c:v>
                </c:pt>
                <c:pt idx="84">
                  <c:v>2277.3345966784682</c:v>
                </c:pt>
                <c:pt idx="85">
                  <c:v>2309.591521387139</c:v>
                </c:pt>
                <c:pt idx="86">
                  <c:v>2341.4434228731657</c:v>
                </c:pt>
                <c:pt idx="87">
                  <c:v>2372.9014984675464</c:v>
                </c:pt>
                <c:pt idx="88">
                  <c:v>2403.9766613406141</c:v>
                </c:pt>
                <c:pt idx="89">
                  <c:v>2434.6795396160883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DCA-4F50-8817-6CE7ABBC975A}"/>
            </c:ext>
          </c:extLst>
        </c:ser>
        <c:ser>
          <c:idx val="1"/>
          <c:order val="1"/>
          <c:tx>
            <c:strRef>
              <c:f>'booster test at angle with ramj'!$C$112</c:f>
              <c:strCache>
                <c:ptCount val="1"/>
                <c:pt idx="0">
                  <c:v>Free fight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'booster test at angle with ramj'!$D$111:$D$1200</c:f>
              <c:numCache>
                <c:formatCode>General</c:formatCode>
                <c:ptCount val="1090"/>
                <c:pt idx="0">
                  <c:v>4.9000000000000004</c:v>
                </c:pt>
                <c:pt idx="1">
                  <c:v>5</c:v>
                </c:pt>
                <c:pt idx="2">
                  <c:v>5.0999999999999996</c:v>
                </c:pt>
                <c:pt idx="3">
                  <c:v>5.1999999999999993</c:v>
                </c:pt>
                <c:pt idx="4">
                  <c:v>5.2999999999999989</c:v>
                </c:pt>
                <c:pt idx="5">
                  <c:v>5.3999999999999986</c:v>
                </c:pt>
                <c:pt idx="6">
                  <c:v>5.4999999999999982</c:v>
                </c:pt>
                <c:pt idx="7">
                  <c:v>5.5999999999999979</c:v>
                </c:pt>
                <c:pt idx="8">
                  <c:v>5.6999999999999975</c:v>
                </c:pt>
                <c:pt idx="9">
                  <c:v>5.7999999999999972</c:v>
                </c:pt>
                <c:pt idx="10">
                  <c:v>5.8999999999999968</c:v>
                </c:pt>
                <c:pt idx="11">
                  <c:v>5.9999999999999964</c:v>
                </c:pt>
                <c:pt idx="12">
                  <c:v>6.0999999999999961</c:v>
                </c:pt>
                <c:pt idx="13">
                  <c:v>6.1999999999999957</c:v>
                </c:pt>
                <c:pt idx="14">
                  <c:v>6.2999999999999954</c:v>
                </c:pt>
                <c:pt idx="15">
                  <c:v>6.399999999999995</c:v>
                </c:pt>
                <c:pt idx="16">
                  <c:v>6.4999999999999947</c:v>
                </c:pt>
                <c:pt idx="17">
                  <c:v>6.5999999999999943</c:v>
                </c:pt>
                <c:pt idx="18">
                  <c:v>6.699999999999994</c:v>
                </c:pt>
                <c:pt idx="19">
                  <c:v>6.7999999999999936</c:v>
                </c:pt>
                <c:pt idx="20">
                  <c:v>6.8999999999999932</c:v>
                </c:pt>
                <c:pt idx="21">
                  <c:v>6.9999999999999929</c:v>
                </c:pt>
                <c:pt idx="22">
                  <c:v>7.0999999999999925</c:v>
                </c:pt>
                <c:pt idx="23">
                  <c:v>7.1999999999999922</c:v>
                </c:pt>
                <c:pt idx="24">
                  <c:v>7.2999999999999918</c:v>
                </c:pt>
                <c:pt idx="25">
                  <c:v>7.3999999999999915</c:v>
                </c:pt>
                <c:pt idx="26">
                  <c:v>7.4999999999999911</c:v>
                </c:pt>
                <c:pt idx="27">
                  <c:v>7.5999999999999908</c:v>
                </c:pt>
                <c:pt idx="28">
                  <c:v>7.6999999999999904</c:v>
                </c:pt>
                <c:pt idx="29">
                  <c:v>7.7999999999999901</c:v>
                </c:pt>
                <c:pt idx="30">
                  <c:v>7.8999999999999897</c:v>
                </c:pt>
                <c:pt idx="31">
                  <c:v>7.9999999999999893</c:v>
                </c:pt>
                <c:pt idx="32">
                  <c:v>8.099999999999989</c:v>
                </c:pt>
                <c:pt idx="33">
                  <c:v>8.1999999999999886</c:v>
                </c:pt>
                <c:pt idx="34">
                  <c:v>8.2999999999999883</c:v>
                </c:pt>
                <c:pt idx="35">
                  <c:v>8.3999999999999879</c:v>
                </c:pt>
                <c:pt idx="36">
                  <c:v>8.4999999999999876</c:v>
                </c:pt>
                <c:pt idx="37">
                  <c:v>8.5999999999999872</c:v>
                </c:pt>
                <c:pt idx="38">
                  <c:v>8.6999999999999869</c:v>
                </c:pt>
                <c:pt idx="39">
                  <c:v>8.7999999999999865</c:v>
                </c:pt>
                <c:pt idx="40">
                  <c:v>8.8999999999999861</c:v>
                </c:pt>
                <c:pt idx="41">
                  <c:v>8.9999999999999858</c:v>
                </c:pt>
                <c:pt idx="42">
                  <c:v>9.0999999999999854</c:v>
                </c:pt>
                <c:pt idx="43">
                  <c:v>9.1999999999999851</c:v>
                </c:pt>
                <c:pt idx="44">
                  <c:v>9.2999999999999847</c:v>
                </c:pt>
                <c:pt idx="45">
                  <c:v>9.3999999999999844</c:v>
                </c:pt>
                <c:pt idx="46">
                  <c:v>9.499999999999984</c:v>
                </c:pt>
                <c:pt idx="47">
                  <c:v>9.5999999999999837</c:v>
                </c:pt>
                <c:pt idx="48">
                  <c:v>9.6999999999999833</c:v>
                </c:pt>
                <c:pt idx="49">
                  <c:v>9.7999999999999829</c:v>
                </c:pt>
                <c:pt idx="50">
                  <c:v>9.8999999999999826</c:v>
                </c:pt>
                <c:pt idx="51">
                  <c:v>9.9999999999999822</c:v>
                </c:pt>
                <c:pt idx="52">
                  <c:v>10.099999999999982</c:v>
                </c:pt>
                <c:pt idx="53">
                  <c:v>10.199999999999982</c:v>
                </c:pt>
                <c:pt idx="54">
                  <c:v>10.299999999999981</c:v>
                </c:pt>
                <c:pt idx="55">
                  <c:v>10.399999999999981</c:v>
                </c:pt>
                <c:pt idx="56">
                  <c:v>10.49999999999998</c:v>
                </c:pt>
                <c:pt idx="57">
                  <c:v>10.59999999999998</c:v>
                </c:pt>
                <c:pt idx="58">
                  <c:v>10.69999999999998</c:v>
                </c:pt>
                <c:pt idx="59">
                  <c:v>10.799999999999979</c:v>
                </c:pt>
                <c:pt idx="60">
                  <c:v>10.899999999999979</c:v>
                </c:pt>
                <c:pt idx="61">
                  <c:v>10.999999999999979</c:v>
                </c:pt>
                <c:pt idx="62">
                  <c:v>11.099999999999978</c:v>
                </c:pt>
                <c:pt idx="63">
                  <c:v>11.199999999999978</c:v>
                </c:pt>
                <c:pt idx="64">
                  <c:v>11.299999999999978</c:v>
                </c:pt>
                <c:pt idx="65">
                  <c:v>11.399999999999977</c:v>
                </c:pt>
                <c:pt idx="66">
                  <c:v>11.499999999999977</c:v>
                </c:pt>
                <c:pt idx="67">
                  <c:v>11.599999999999977</c:v>
                </c:pt>
                <c:pt idx="68">
                  <c:v>11.699999999999976</c:v>
                </c:pt>
                <c:pt idx="69">
                  <c:v>11.799999999999976</c:v>
                </c:pt>
                <c:pt idx="70">
                  <c:v>11.899999999999975</c:v>
                </c:pt>
                <c:pt idx="71">
                  <c:v>11.999999999999975</c:v>
                </c:pt>
                <c:pt idx="72">
                  <c:v>12.099999999999975</c:v>
                </c:pt>
                <c:pt idx="73">
                  <c:v>12.199999999999974</c:v>
                </c:pt>
                <c:pt idx="74">
                  <c:v>12.299999999999974</c:v>
                </c:pt>
                <c:pt idx="75">
                  <c:v>12.399999999999974</c:v>
                </c:pt>
                <c:pt idx="76">
                  <c:v>12.499999999999973</c:v>
                </c:pt>
                <c:pt idx="77">
                  <c:v>12.599999999999973</c:v>
                </c:pt>
                <c:pt idx="78">
                  <c:v>12.699999999999973</c:v>
                </c:pt>
                <c:pt idx="79">
                  <c:v>12.799999999999972</c:v>
                </c:pt>
                <c:pt idx="80">
                  <c:v>12.899999999999972</c:v>
                </c:pt>
                <c:pt idx="81">
                  <c:v>12.999999999999972</c:v>
                </c:pt>
                <c:pt idx="82">
                  <c:v>13.099999999999971</c:v>
                </c:pt>
                <c:pt idx="83">
                  <c:v>13.199999999999971</c:v>
                </c:pt>
                <c:pt idx="84">
                  <c:v>13.299999999999971</c:v>
                </c:pt>
                <c:pt idx="85">
                  <c:v>13.39999999999997</c:v>
                </c:pt>
                <c:pt idx="86">
                  <c:v>13.49999999999997</c:v>
                </c:pt>
                <c:pt idx="87">
                  <c:v>13.599999999999969</c:v>
                </c:pt>
                <c:pt idx="88">
                  <c:v>13.699999999999969</c:v>
                </c:pt>
                <c:pt idx="89">
                  <c:v>13.799999999999969</c:v>
                </c:pt>
                <c:pt idx="90">
                  <c:v>13.899999999999968</c:v>
                </c:pt>
                <c:pt idx="91">
                  <c:v>13.999999999999968</c:v>
                </c:pt>
                <c:pt idx="92">
                  <c:v>14.099999999999968</c:v>
                </c:pt>
                <c:pt idx="93">
                  <c:v>14.199999999999967</c:v>
                </c:pt>
                <c:pt idx="94">
                  <c:v>14.299999999999967</c:v>
                </c:pt>
                <c:pt idx="95">
                  <c:v>14.399999999999967</c:v>
                </c:pt>
                <c:pt idx="96">
                  <c:v>14.499999999999966</c:v>
                </c:pt>
                <c:pt idx="97">
                  <c:v>14.599999999999966</c:v>
                </c:pt>
                <c:pt idx="98">
                  <c:v>14.699999999999966</c:v>
                </c:pt>
                <c:pt idx="99">
                  <c:v>14.799999999999965</c:v>
                </c:pt>
                <c:pt idx="100">
                  <c:v>14.899999999999965</c:v>
                </c:pt>
                <c:pt idx="101">
                  <c:v>14.999999999999964</c:v>
                </c:pt>
                <c:pt idx="102">
                  <c:v>15.099999999999964</c:v>
                </c:pt>
                <c:pt idx="103">
                  <c:v>15.199999999999964</c:v>
                </c:pt>
                <c:pt idx="104">
                  <c:v>15.299999999999963</c:v>
                </c:pt>
                <c:pt idx="105">
                  <c:v>15.399999999999963</c:v>
                </c:pt>
                <c:pt idx="106">
                  <c:v>15.499999999999963</c:v>
                </c:pt>
                <c:pt idx="107">
                  <c:v>15.599999999999962</c:v>
                </c:pt>
                <c:pt idx="108">
                  <c:v>15.699999999999962</c:v>
                </c:pt>
                <c:pt idx="109">
                  <c:v>15.799999999999962</c:v>
                </c:pt>
                <c:pt idx="110">
                  <c:v>15.899999999999961</c:v>
                </c:pt>
                <c:pt idx="111">
                  <c:v>15.999999999999961</c:v>
                </c:pt>
                <c:pt idx="112">
                  <c:v>16.099999999999962</c:v>
                </c:pt>
                <c:pt idx="113">
                  <c:v>16.199999999999964</c:v>
                </c:pt>
                <c:pt idx="114">
                  <c:v>16.299999999999965</c:v>
                </c:pt>
                <c:pt idx="115">
                  <c:v>16.399999999999967</c:v>
                </c:pt>
                <c:pt idx="116">
                  <c:v>16.499999999999968</c:v>
                </c:pt>
                <c:pt idx="117">
                  <c:v>16.599999999999969</c:v>
                </c:pt>
                <c:pt idx="118">
                  <c:v>16.699999999999971</c:v>
                </c:pt>
                <c:pt idx="119">
                  <c:v>16.799999999999972</c:v>
                </c:pt>
                <c:pt idx="120">
                  <c:v>16.899999999999974</c:v>
                </c:pt>
                <c:pt idx="121">
                  <c:v>16.999999999999975</c:v>
                </c:pt>
                <c:pt idx="122">
                  <c:v>17.099999999999977</c:v>
                </c:pt>
                <c:pt idx="123">
                  <c:v>17.199999999999978</c:v>
                </c:pt>
                <c:pt idx="124">
                  <c:v>17.299999999999979</c:v>
                </c:pt>
                <c:pt idx="125">
                  <c:v>17.399999999999981</c:v>
                </c:pt>
                <c:pt idx="126">
                  <c:v>17.499999999999982</c:v>
                </c:pt>
                <c:pt idx="127">
                  <c:v>17.599999999999984</c:v>
                </c:pt>
                <c:pt idx="128">
                  <c:v>17.699999999999985</c:v>
                </c:pt>
                <c:pt idx="129">
                  <c:v>17.799999999999986</c:v>
                </c:pt>
                <c:pt idx="130">
                  <c:v>17.899999999999988</c:v>
                </c:pt>
                <c:pt idx="131">
                  <c:v>17.999999999999989</c:v>
                </c:pt>
                <c:pt idx="132">
                  <c:v>18.099999999999991</c:v>
                </c:pt>
                <c:pt idx="133">
                  <c:v>18.199999999999992</c:v>
                </c:pt>
                <c:pt idx="134">
                  <c:v>18.299999999999994</c:v>
                </c:pt>
                <c:pt idx="135">
                  <c:v>18.399999999999995</c:v>
                </c:pt>
                <c:pt idx="136">
                  <c:v>18.499999999999996</c:v>
                </c:pt>
                <c:pt idx="137">
                  <c:v>18.599999999999998</c:v>
                </c:pt>
                <c:pt idx="138">
                  <c:v>18.7</c:v>
                </c:pt>
                <c:pt idx="139">
                  <c:v>18.8</c:v>
                </c:pt>
                <c:pt idx="140">
                  <c:v>18.900000000000002</c:v>
                </c:pt>
                <c:pt idx="141">
                  <c:v>19.000000000000004</c:v>
                </c:pt>
                <c:pt idx="142">
                  <c:v>19.100000000000005</c:v>
                </c:pt>
                <c:pt idx="143">
                  <c:v>19.200000000000006</c:v>
                </c:pt>
                <c:pt idx="144">
                  <c:v>19.300000000000008</c:v>
                </c:pt>
                <c:pt idx="145">
                  <c:v>19.400000000000009</c:v>
                </c:pt>
                <c:pt idx="146">
                  <c:v>19.500000000000011</c:v>
                </c:pt>
                <c:pt idx="147">
                  <c:v>19.600000000000012</c:v>
                </c:pt>
                <c:pt idx="148">
                  <c:v>19.700000000000014</c:v>
                </c:pt>
                <c:pt idx="149">
                  <c:v>19.800000000000015</c:v>
                </c:pt>
                <c:pt idx="150">
                  <c:v>19.900000000000016</c:v>
                </c:pt>
                <c:pt idx="151">
                  <c:v>20.000000000000018</c:v>
                </c:pt>
                <c:pt idx="152">
                  <c:v>20.100000000000019</c:v>
                </c:pt>
                <c:pt idx="153">
                  <c:v>20.200000000000021</c:v>
                </c:pt>
                <c:pt idx="154">
                  <c:v>20.300000000000022</c:v>
                </c:pt>
                <c:pt idx="155">
                  <c:v>20.400000000000023</c:v>
                </c:pt>
                <c:pt idx="156">
                  <c:v>20.500000000000025</c:v>
                </c:pt>
                <c:pt idx="157">
                  <c:v>20.600000000000026</c:v>
                </c:pt>
                <c:pt idx="158">
                  <c:v>20.700000000000028</c:v>
                </c:pt>
                <c:pt idx="159">
                  <c:v>20.800000000000029</c:v>
                </c:pt>
                <c:pt idx="160">
                  <c:v>20.900000000000031</c:v>
                </c:pt>
                <c:pt idx="161">
                  <c:v>21.000000000000032</c:v>
                </c:pt>
                <c:pt idx="162">
                  <c:v>21.100000000000033</c:v>
                </c:pt>
                <c:pt idx="163">
                  <c:v>21.200000000000035</c:v>
                </c:pt>
                <c:pt idx="164">
                  <c:v>21.300000000000036</c:v>
                </c:pt>
                <c:pt idx="165">
                  <c:v>21.400000000000038</c:v>
                </c:pt>
                <c:pt idx="166">
                  <c:v>21.500000000000039</c:v>
                </c:pt>
                <c:pt idx="167">
                  <c:v>21.600000000000041</c:v>
                </c:pt>
                <c:pt idx="168">
                  <c:v>21.700000000000042</c:v>
                </c:pt>
                <c:pt idx="169">
                  <c:v>21.800000000000043</c:v>
                </c:pt>
                <c:pt idx="170">
                  <c:v>21.900000000000045</c:v>
                </c:pt>
                <c:pt idx="171">
                  <c:v>22.000000000000046</c:v>
                </c:pt>
                <c:pt idx="172">
                  <c:v>22.100000000000048</c:v>
                </c:pt>
                <c:pt idx="173">
                  <c:v>22.200000000000049</c:v>
                </c:pt>
                <c:pt idx="174">
                  <c:v>22.30000000000005</c:v>
                </c:pt>
                <c:pt idx="175">
                  <c:v>22.400000000000052</c:v>
                </c:pt>
                <c:pt idx="176">
                  <c:v>22.500000000000053</c:v>
                </c:pt>
                <c:pt idx="177">
                  <c:v>22.600000000000055</c:v>
                </c:pt>
                <c:pt idx="178">
                  <c:v>22.700000000000056</c:v>
                </c:pt>
                <c:pt idx="179">
                  <c:v>22.800000000000058</c:v>
                </c:pt>
                <c:pt idx="180">
                  <c:v>22.900000000000059</c:v>
                </c:pt>
                <c:pt idx="181">
                  <c:v>23.00000000000006</c:v>
                </c:pt>
                <c:pt idx="182">
                  <c:v>23.100000000000062</c:v>
                </c:pt>
                <c:pt idx="183">
                  <c:v>23.200000000000063</c:v>
                </c:pt>
                <c:pt idx="184">
                  <c:v>23.300000000000065</c:v>
                </c:pt>
                <c:pt idx="185">
                  <c:v>23.400000000000066</c:v>
                </c:pt>
                <c:pt idx="186">
                  <c:v>23.500000000000068</c:v>
                </c:pt>
                <c:pt idx="187">
                  <c:v>23.600000000000069</c:v>
                </c:pt>
                <c:pt idx="188">
                  <c:v>23.70000000000007</c:v>
                </c:pt>
                <c:pt idx="189">
                  <c:v>23.800000000000072</c:v>
                </c:pt>
                <c:pt idx="190">
                  <c:v>23.900000000000073</c:v>
                </c:pt>
                <c:pt idx="191">
                  <c:v>24.000000000000075</c:v>
                </c:pt>
                <c:pt idx="192">
                  <c:v>24.100000000000076</c:v>
                </c:pt>
                <c:pt idx="193">
                  <c:v>24.200000000000077</c:v>
                </c:pt>
                <c:pt idx="194">
                  <c:v>24.300000000000079</c:v>
                </c:pt>
                <c:pt idx="195">
                  <c:v>24.40000000000008</c:v>
                </c:pt>
                <c:pt idx="196">
                  <c:v>24.500000000000082</c:v>
                </c:pt>
                <c:pt idx="197">
                  <c:v>24.600000000000083</c:v>
                </c:pt>
                <c:pt idx="198">
                  <c:v>24.700000000000085</c:v>
                </c:pt>
                <c:pt idx="199">
                  <c:v>24.800000000000086</c:v>
                </c:pt>
                <c:pt idx="200">
                  <c:v>24.900000000000087</c:v>
                </c:pt>
                <c:pt idx="201">
                  <c:v>25.000000000000089</c:v>
                </c:pt>
                <c:pt idx="202">
                  <c:v>25.10000000000009</c:v>
                </c:pt>
                <c:pt idx="203">
                  <c:v>25.200000000000092</c:v>
                </c:pt>
                <c:pt idx="204">
                  <c:v>25.300000000000093</c:v>
                </c:pt>
                <c:pt idx="205">
                  <c:v>25.400000000000095</c:v>
                </c:pt>
                <c:pt idx="206">
                  <c:v>25.500000000000096</c:v>
                </c:pt>
                <c:pt idx="207">
                  <c:v>25.600000000000097</c:v>
                </c:pt>
                <c:pt idx="208">
                  <c:v>25.700000000000099</c:v>
                </c:pt>
                <c:pt idx="209">
                  <c:v>25.8000000000001</c:v>
                </c:pt>
                <c:pt idx="210">
                  <c:v>25.900000000000102</c:v>
                </c:pt>
                <c:pt idx="211">
                  <c:v>26.000000000000103</c:v>
                </c:pt>
                <c:pt idx="212">
                  <c:v>26.100000000000104</c:v>
                </c:pt>
                <c:pt idx="213">
                  <c:v>26.200000000000106</c:v>
                </c:pt>
                <c:pt idx="214">
                  <c:v>26.300000000000107</c:v>
                </c:pt>
                <c:pt idx="215">
                  <c:v>26.400000000000109</c:v>
                </c:pt>
                <c:pt idx="216">
                  <c:v>26.50000000000011</c:v>
                </c:pt>
                <c:pt idx="217">
                  <c:v>26.600000000000112</c:v>
                </c:pt>
                <c:pt idx="218">
                  <c:v>26.700000000000113</c:v>
                </c:pt>
                <c:pt idx="219">
                  <c:v>26.800000000000114</c:v>
                </c:pt>
                <c:pt idx="220">
                  <c:v>26.900000000000116</c:v>
                </c:pt>
                <c:pt idx="221">
                  <c:v>27.000000000000117</c:v>
                </c:pt>
                <c:pt idx="222">
                  <c:v>27.100000000000119</c:v>
                </c:pt>
                <c:pt idx="223">
                  <c:v>27.20000000000012</c:v>
                </c:pt>
                <c:pt idx="224">
                  <c:v>27.300000000000122</c:v>
                </c:pt>
                <c:pt idx="225">
                  <c:v>27.400000000000123</c:v>
                </c:pt>
                <c:pt idx="226">
                  <c:v>27.500000000000124</c:v>
                </c:pt>
                <c:pt idx="227">
                  <c:v>27.600000000000126</c:v>
                </c:pt>
                <c:pt idx="228">
                  <c:v>27.700000000000127</c:v>
                </c:pt>
                <c:pt idx="229">
                  <c:v>27.800000000000129</c:v>
                </c:pt>
                <c:pt idx="230">
                  <c:v>27.90000000000013</c:v>
                </c:pt>
                <c:pt idx="231">
                  <c:v>28.000000000000131</c:v>
                </c:pt>
                <c:pt idx="232">
                  <c:v>28.100000000000133</c:v>
                </c:pt>
                <c:pt idx="233">
                  <c:v>28.200000000000134</c:v>
                </c:pt>
                <c:pt idx="234">
                  <c:v>28.300000000000136</c:v>
                </c:pt>
                <c:pt idx="235">
                  <c:v>28.400000000000137</c:v>
                </c:pt>
                <c:pt idx="236">
                  <c:v>28.500000000000139</c:v>
                </c:pt>
                <c:pt idx="237">
                  <c:v>28.60000000000014</c:v>
                </c:pt>
                <c:pt idx="238">
                  <c:v>28.700000000000141</c:v>
                </c:pt>
                <c:pt idx="239">
                  <c:v>28.800000000000143</c:v>
                </c:pt>
                <c:pt idx="240">
                  <c:v>28.900000000000144</c:v>
                </c:pt>
                <c:pt idx="241">
                  <c:v>29.000000000000146</c:v>
                </c:pt>
                <c:pt idx="242">
                  <c:v>29.100000000000147</c:v>
                </c:pt>
                <c:pt idx="243">
                  <c:v>29.200000000000149</c:v>
                </c:pt>
                <c:pt idx="244">
                  <c:v>29.30000000000015</c:v>
                </c:pt>
                <c:pt idx="245">
                  <c:v>29.400000000000151</c:v>
                </c:pt>
                <c:pt idx="246">
                  <c:v>29.500000000000153</c:v>
                </c:pt>
                <c:pt idx="247">
                  <c:v>29.600000000000154</c:v>
                </c:pt>
                <c:pt idx="248">
                  <c:v>29.700000000000156</c:v>
                </c:pt>
                <c:pt idx="249">
                  <c:v>29.800000000000157</c:v>
                </c:pt>
                <c:pt idx="250">
                  <c:v>29.900000000000158</c:v>
                </c:pt>
                <c:pt idx="251">
                  <c:v>30.00000000000016</c:v>
                </c:pt>
                <c:pt idx="252">
                  <c:v>30.100000000000161</c:v>
                </c:pt>
                <c:pt idx="253">
                  <c:v>30.200000000000163</c:v>
                </c:pt>
                <c:pt idx="254">
                  <c:v>30.300000000000164</c:v>
                </c:pt>
                <c:pt idx="255">
                  <c:v>30.400000000000166</c:v>
                </c:pt>
                <c:pt idx="256">
                  <c:v>30.500000000000167</c:v>
                </c:pt>
                <c:pt idx="257">
                  <c:v>30.600000000000168</c:v>
                </c:pt>
                <c:pt idx="258">
                  <c:v>30.70000000000017</c:v>
                </c:pt>
                <c:pt idx="259">
                  <c:v>30.800000000000171</c:v>
                </c:pt>
                <c:pt idx="260">
                  <c:v>30.900000000000173</c:v>
                </c:pt>
                <c:pt idx="261">
                  <c:v>31.000000000000174</c:v>
                </c:pt>
                <c:pt idx="262">
                  <c:v>31.100000000000176</c:v>
                </c:pt>
                <c:pt idx="263">
                  <c:v>31.200000000000177</c:v>
                </c:pt>
                <c:pt idx="264">
                  <c:v>31.300000000000178</c:v>
                </c:pt>
                <c:pt idx="265">
                  <c:v>31.40000000000018</c:v>
                </c:pt>
                <c:pt idx="266">
                  <c:v>31.500000000000181</c:v>
                </c:pt>
                <c:pt idx="267">
                  <c:v>31.600000000000183</c:v>
                </c:pt>
                <c:pt idx="268">
                  <c:v>31.700000000000184</c:v>
                </c:pt>
                <c:pt idx="269">
                  <c:v>31.800000000000185</c:v>
                </c:pt>
                <c:pt idx="270">
                  <c:v>31.900000000000187</c:v>
                </c:pt>
                <c:pt idx="271">
                  <c:v>32.000000000000185</c:v>
                </c:pt>
                <c:pt idx="272">
                  <c:v>32.100000000000186</c:v>
                </c:pt>
                <c:pt idx="273">
                  <c:v>32.200000000000188</c:v>
                </c:pt>
                <c:pt idx="274">
                  <c:v>32.300000000000189</c:v>
                </c:pt>
                <c:pt idx="275">
                  <c:v>32.40000000000019</c:v>
                </c:pt>
                <c:pt idx="276">
                  <c:v>32.500000000000192</c:v>
                </c:pt>
                <c:pt idx="277">
                  <c:v>32.600000000000193</c:v>
                </c:pt>
                <c:pt idx="278">
                  <c:v>32.700000000000195</c:v>
                </c:pt>
                <c:pt idx="279">
                  <c:v>32.800000000000196</c:v>
                </c:pt>
                <c:pt idx="280">
                  <c:v>32.900000000000198</c:v>
                </c:pt>
                <c:pt idx="281">
                  <c:v>33.000000000000199</c:v>
                </c:pt>
                <c:pt idx="282">
                  <c:v>33.1000000000002</c:v>
                </c:pt>
                <c:pt idx="283">
                  <c:v>33.200000000000202</c:v>
                </c:pt>
                <c:pt idx="284">
                  <c:v>33.300000000000203</c:v>
                </c:pt>
                <c:pt idx="285">
                  <c:v>33.400000000000205</c:v>
                </c:pt>
                <c:pt idx="286">
                  <c:v>33.500000000000206</c:v>
                </c:pt>
                <c:pt idx="287">
                  <c:v>33.600000000000207</c:v>
                </c:pt>
                <c:pt idx="288">
                  <c:v>33.700000000000209</c:v>
                </c:pt>
                <c:pt idx="289">
                  <c:v>33.80000000000021</c:v>
                </c:pt>
                <c:pt idx="290">
                  <c:v>33.900000000000212</c:v>
                </c:pt>
                <c:pt idx="291">
                  <c:v>34.000000000000213</c:v>
                </c:pt>
                <c:pt idx="292">
                  <c:v>34.100000000000215</c:v>
                </c:pt>
                <c:pt idx="293">
                  <c:v>34.200000000000216</c:v>
                </c:pt>
                <c:pt idx="294">
                  <c:v>34.300000000000217</c:v>
                </c:pt>
                <c:pt idx="295">
                  <c:v>34.400000000000219</c:v>
                </c:pt>
                <c:pt idx="296">
                  <c:v>34.50000000000022</c:v>
                </c:pt>
                <c:pt idx="297">
                  <c:v>34.600000000000222</c:v>
                </c:pt>
                <c:pt idx="298">
                  <c:v>34.700000000000223</c:v>
                </c:pt>
                <c:pt idx="299">
                  <c:v>34.800000000000225</c:v>
                </c:pt>
                <c:pt idx="300">
                  <c:v>34.900000000000226</c:v>
                </c:pt>
                <c:pt idx="301">
                  <c:v>35.000000000000227</c:v>
                </c:pt>
                <c:pt idx="302">
                  <c:v>35.100000000000229</c:v>
                </c:pt>
                <c:pt idx="303">
                  <c:v>35.20000000000023</c:v>
                </c:pt>
                <c:pt idx="304">
                  <c:v>35.300000000000232</c:v>
                </c:pt>
                <c:pt idx="305">
                  <c:v>35.400000000000233</c:v>
                </c:pt>
                <c:pt idx="306">
                  <c:v>35.500000000000234</c:v>
                </c:pt>
                <c:pt idx="307">
                  <c:v>35.600000000000236</c:v>
                </c:pt>
                <c:pt idx="308">
                  <c:v>35.700000000000237</c:v>
                </c:pt>
                <c:pt idx="309">
                  <c:v>35.800000000000239</c:v>
                </c:pt>
                <c:pt idx="310">
                  <c:v>35.90000000000024</c:v>
                </c:pt>
                <c:pt idx="311">
                  <c:v>36.000000000000242</c:v>
                </c:pt>
                <c:pt idx="312">
                  <c:v>36.100000000000243</c:v>
                </c:pt>
                <c:pt idx="313">
                  <c:v>36.200000000000244</c:v>
                </c:pt>
                <c:pt idx="314">
                  <c:v>36.300000000000246</c:v>
                </c:pt>
                <c:pt idx="315">
                  <c:v>36.400000000000247</c:v>
                </c:pt>
                <c:pt idx="316">
                  <c:v>36.500000000000249</c:v>
                </c:pt>
                <c:pt idx="317">
                  <c:v>36.60000000000025</c:v>
                </c:pt>
                <c:pt idx="318">
                  <c:v>36.700000000000252</c:v>
                </c:pt>
                <c:pt idx="319">
                  <c:v>36.800000000000253</c:v>
                </c:pt>
                <c:pt idx="320">
                  <c:v>36.900000000000254</c:v>
                </c:pt>
                <c:pt idx="321">
                  <c:v>37.000000000000256</c:v>
                </c:pt>
                <c:pt idx="322">
                  <c:v>37.100000000000257</c:v>
                </c:pt>
                <c:pt idx="323">
                  <c:v>37.200000000000259</c:v>
                </c:pt>
                <c:pt idx="324">
                  <c:v>37.30000000000026</c:v>
                </c:pt>
                <c:pt idx="325">
                  <c:v>37.400000000000261</c:v>
                </c:pt>
                <c:pt idx="326">
                  <c:v>37.500000000000263</c:v>
                </c:pt>
                <c:pt idx="327">
                  <c:v>37.600000000000264</c:v>
                </c:pt>
                <c:pt idx="328">
                  <c:v>37.700000000000266</c:v>
                </c:pt>
                <c:pt idx="329">
                  <c:v>37.800000000000267</c:v>
                </c:pt>
                <c:pt idx="330">
                  <c:v>37.900000000000269</c:v>
                </c:pt>
                <c:pt idx="331">
                  <c:v>38.00000000000027</c:v>
                </c:pt>
                <c:pt idx="332">
                  <c:v>38.100000000000271</c:v>
                </c:pt>
                <c:pt idx="333">
                  <c:v>38.200000000000273</c:v>
                </c:pt>
                <c:pt idx="334">
                  <c:v>38.300000000000274</c:v>
                </c:pt>
                <c:pt idx="335">
                  <c:v>38.400000000000276</c:v>
                </c:pt>
                <c:pt idx="336">
                  <c:v>38.500000000000277</c:v>
                </c:pt>
                <c:pt idx="337">
                  <c:v>38.600000000000279</c:v>
                </c:pt>
                <c:pt idx="338">
                  <c:v>38.70000000000028</c:v>
                </c:pt>
                <c:pt idx="339">
                  <c:v>38.800000000000281</c:v>
                </c:pt>
                <c:pt idx="340">
                  <c:v>38.900000000000283</c:v>
                </c:pt>
                <c:pt idx="341">
                  <c:v>39.000000000000284</c:v>
                </c:pt>
                <c:pt idx="342">
                  <c:v>39.100000000000286</c:v>
                </c:pt>
                <c:pt idx="343">
                  <c:v>39.200000000000287</c:v>
                </c:pt>
                <c:pt idx="344">
                  <c:v>39.300000000000288</c:v>
                </c:pt>
                <c:pt idx="345">
                  <c:v>39.40000000000029</c:v>
                </c:pt>
                <c:pt idx="346">
                  <c:v>39.500000000000291</c:v>
                </c:pt>
                <c:pt idx="347">
                  <c:v>39.600000000000293</c:v>
                </c:pt>
                <c:pt idx="348">
                  <c:v>39.700000000000294</c:v>
                </c:pt>
                <c:pt idx="349">
                  <c:v>39.800000000000296</c:v>
                </c:pt>
                <c:pt idx="350">
                  <c:v>39.900000000000297</c:v>
                </c:pt>
                <c:pt idx="351">
                  <c:v>40.000000000000298</c:v>
                </c:pt>
                <c:pt idx="352">
                  <c:v>40.1000000000003</c:v>
                </c:pt>
                <c:pt idx="353">
                  <c:v>40.200000000000301</c:v>
                </c:pt>
                <c:pt idx="354">
                  <c:v>40.300000000000303</c:v>
                </c:pt>
                <c:pt idx="355">
                  <c:v>40.400000000000304</c:v>
                </c:pt>
                <c:pt idx="356">
                  <c:v>40.500000000000306</c:v>
                </c:pt>
                <c:pt idx="357">
                  <c:v>40.600000000000307</c:v>
                </c:pt>
                <c:pt idx="358">
                  <c:v>40.700000000000308</c:v>
                </c:pt>
                <c:pt idx="359">
                  <c:v>40.80000000000031</c:v>
                </c:pt>
                <c:pt idx="360">
                  <c:v>40.900000000000311</c:v>
                </c:pt>
                <c:pt idx="361">
                  <c:v>41.000000000000313</c:v>
                </c:pt>
                <c:pt idx="362">
                  <c:v>41.100000000000314</c:v>
                </c:pt>
                <c:pt idx="363">
                  <c:v>41.200000000000315</c:v>
                </c:pt>
                <c:pt idx="364">
                  <c:v>41.300000000000317</c:v>
                </c:pt>
                <c:pt idx="365">
                  <c:v>41.400000000000318</c:v>
                </c:pt>
                <c:pt idx="366">
                  <c:v>41.50000000000032</c:v>
                </c:pt>
                <c:pt idx="367">
                  <c:v>41.600000000000321</c:v>
                </c:pt>
                <c:pt idx="368">
                  <c:v>41.700000000000323</c:v>
                </c:pt>
                <c:pt idx="369">
                  <c:v>41.800000000000324</c:v>
                </c:pt>
                <c:pt idx="370">
                  <c:v>41.900000000000325</c:v>
                </c:pt>
                <c:pt idx="371">
                  <c:v>42.000000000000327</c:v>
                </c:pt>
                <c:pt idx="372">
                  <c:v>42.100000000000328</c:v>
                </c:pt>
                <c:pt idx="373">
                  <c:v>42.20000000000033</c:v>
                </c:pt>
                <c:pt idx="374">
                  <c:v>42.300000000000331</c:v>
                </c:pt>
                <c:pt idx="375">
                  <c:v>42.400000000000333</c:v>
                </c:pt>
                <c:pt idx="376">
                  <c:v>42.500000000000334</c:v>
                </c:pt>
                <c:pt idx="377">
                  <c:v>42.600000000000335</c:v>
                </c:pt>
                <c:pt idx="378">
                  <c:v>42.700000000000337</c:v>
                </c:pt>
                <c:pt idx="379">
                  <c:v>42.800000000000338</c:v>
                </c:pt>
                <c:pt idx="380">
                  <c:v>42.90000000000034</c:v>
                </c:pt>
                <c:pt idx="381">
                  <c:v>43.000000000000341</c:v>
                </c:pt>
                <c:pt idx="382">
                  <c:v>43.100000000000342</c:v>
                </c:pt>
                <c:pt idx="383">
                  <c:v>43.200000000000344</c:v>
                </c:pt>
                <c:pt idx="384">
                  <c:v>43.300000000000345</c:v>
                </c:pt>
                <c:pt idx="385">
                  <c:v>43.400000000000347</c:v>
                </c:pt>
                <c:pt idx="386">
                  <c:v>43.500000000000348</c:v>
                </c:pt>
                <c:pt idx="387">
                  <c:v>43.60000000000035</c:v>
                </c:pt>
                <c:pt idx="388">
                  <c:v>43.700000000000351</c:v>
                </c:pt>
                <c:pt idx="389">
                  <c:v>43.800000000000352</c:v>
                </c:pt>
                <c:pt idx="390">
                  <c:v>43.900000000000354</c:v>
                </c:pt>
                <c:pt idx="391">
                  <c:v>44.000000000000355</c:v>
                </c:pt>
                <c:pt idx="392">
                  <c:v>44.100000000000357</c:v>
                </c:pt>
                <c:pt idx="393">
                  <c:v>44.200000000000358</c:v>
                </c:pt>
                <c:pt idx="394">
                  <c:v>44.30000000000036</c:v>
                </c:pt>
                <c:pt idx="395">
                  <c:v>44.400000000000361</c:v>
                </c:pt>
                <c:pt idx="396">
                  <c:v>44.500000000000362</c:v>
                </c:pt>
                <c:pt idx="397">
                  <c:v>44.600000000000364</c:v>
                </c:pt>
                <c:pt idx="398">
                  <c:v>44.700000000000365</c:v>
                </c:pt>
                <c:pt idx="399">
                  <c:v>44.800000000000367</c:v>
                </c:pt>
                <c:pt idx="400">
                  <c:v>44.900000000000368</c:v>
                </c:pt>
                <c:pt idx="401">
                  <c:v>45.000000000000369</c:v>
                </c:pt>
                <c:pt idx="402">
                  <c:v>45.100000000000371</c:v>
                </c:pt>
                <c:pt idx="403">
                  <c:v>45.200000000000372</c:v>
                </c:pt>
                <c:pt idx="404">
                  <c:v>45.300000000000374</c:v>
                </c:pt>
                <c:pt idx="405">
                  <c:v>45.400000000000375</c:v>
                </c:pt>
                <c:pt idx="406">
                  <c:v>45.500000000000377</c:v>
                </c:pt>
                <c:pt idx="407">
                  <c:v>45.600000000000378</c:v>
                </c:pt>
                <c:pt idx="408">
                  <c:v>45.700000000000379</c:v>
                </c:pt>
                <c:pt idx="409">
                  <c:v>45.800000000000381</c:v>
                </c:pt>
                <c:pt idx="410">
                  <c:v>45.900000000000382</c:v>
                </c:pt>
                <c:pt idx="411">
                  <c:v>46.000000000000384</c:v>
                </c:pt>
                <c:pt idx="412">
                  <c:v>46.100000000000385</c:v>
                </c:pt>
                <c:pt idx="413">
                  <c:v>46.200000000000387</c:v>
                </c:pt>
                <c:pt idx="414">
                  <c:v>46.300000000000388</c:v>
                </c:pt>
                <c:pt idx="415">
                  <c:v>46.400000000000389</c:v>
                </c:pt>
                <c:pt idx="416">
                  <c:v>46.500000000000391</c:v>
                </c:pt>
                <c:pt idx="417">
                  <c:v>46.600000000000392</c:v>
                </c:pt>
                <c:pt idx="418">
                  <c:v>46.700000000000394</c:v>
                </c:pt>
                <c:pt idx="419">
                  <c:v>46.800000000000395</c:v>
                </c:pt>
                <c:pt idx="420">
                  <c:v>46.900000000000396</c:v>
                </c:pt>
                <c:pt idx="421">
                  <c:v>47.000000000000398</c:v>
                </c:pt>
                <c:pt idx="422">
                  <c:v>47.100000000000399</c:v>
                </c:pt>
                <c:pt idx="423">
                  <c:v>47.200000000000401</c:v>
                </c:pt>
                <c:pt idx="424">
                  <c:v>47.300000000000402</c:v>
                </c:pt>
                <c:pt idx="425">
                  <c:v>47.400000000000404</c:v>
                </c:pt>
                <c:pt idx="426">
                  <c:v>47.500000000000405</c:v>
                </c:pt>
                <c:pt idx="427">
                  <c:v>47.600000000000406</c:v>
                </c:pt>
                <c:pt idx="428">
                  <c:v>47.700000000000408</c:v>
                </c:pt>
                <c:pt idx="429">
                  <c:v>47.800000000000409</c:v>
                </c:pt>
                <c:pt idx="430">
                  <c:v>47.900000000000411</c:v>
                </c:pt>
                <c:pt idx="431">
                  <c:v>48.000000000000412</c:v>
                </c:pt>
                <c:pt idx="432">
                  <c:v>48.100000000000414</c:v>
                </c:pt>
                <c:pt idx="433">
                  <c:v>48.200000000000415</c:v>
                </c:pt>
                <c:pt idx="434">
                  <c:v>48.300000000000416</c:v>
                </c:pt>
                <c:pt idx="435">
                  <c:v>48.400000000000418</c:v>
                </c:pt>
                <c:pt idx="436">
                  <c:v>48.500000000000419</c:v>
                </c:pt>
                <c:pt idx="437">
                  <c:v>48.600000000000421</c:v>
                </c:pt>
                <c:pt idx="438">
                  <c:v>48.700000000000422</c:v>
                </c:pt>
                <c:pt idx="439">
                  <c:v>48.800000000000423</c:v>
                </c:pt>
                <c:pt idx="440">
                  <c:v>48.900000000000425</c:v>
                </c:pt>
                <c:pt idx="441">
                  <c:v>49.000000000000426</c:v>
                </c:pt>
                <c:pt idx="442">
                  <c:v>49.100000000000428</c:v>
                </c:pt>
                <c:pt idx="443">
                  <c:v>49.200000000000429</c:v>
                </c:pt>
                <c:pt idx="444">
                  <c:v>49.300000000000431</c:v>
                </c:pt>
                <c:pt idx="445">
                  <c:v>49.400000000000432</c:v>
                </c:pt>
                <c:pt idx="446">
                  <c:v>49.500000000000433</c:v>
                </c:pt>
                <c:pt idx="447">
                  <c:v>49.600000000000435</c:v>
                </c:pt>
                <c:pt idx="448">
                  <c:v>49.700000000000436</c:v>
                </c:pt>
                <c:pt idx="449">
                  <c:v>49.800000000000438</c:v>
                </c:pt>
                <c:pt idx="450">
                  <c:v>49.900000000000439</c:v>
                </c:pt>
                <c:pt idx="451">
                  <c:v>50.000000000000441</c:v>
                </c:pt>
                <c:pt idx="452">
                  <c:v>50.100000000000442</c:v>
                </c:pt>
                <c:pt idx="453">
                  <c:v>50.200000000000443</c:v>
                </c:pt>
                <c:pt idx="454">
                  <c:v>50.300000000000445</c:v>
                </c:pt>
                <c:pt idx="455">
                  <c:v>50.400000000000446</c:v>
                </c:pt>
                <c:pt idx="456">
                  <c:v>50.500000000000448</c:v>
                </c:pt>
                <c:pt idx="457">
                  <c:v>50.600000000000449</c:v>
                </c:pt>
                <c:pt idx="458">
                  <c:v>50.70000000000045</c:v>
                </c:pt>
                <c:pt idx="459">
                  <c:v>50.800000000000452</c:v>
                </c:pt>
                <c:pt idx="460">
                  <c:v>50.900000000000453</c:v>
                </c:pt>
                <c:pt idx="461">
                  <c:v>51.000000000000455</c:v>
                </c:pt>
                <c:pt idx="462">
                  <c:v>51.100000000000456</c:v>
                </c:pt>
                <c:pt idx="463">
                  <c:v>51.200000000000458</c:v>
                </c:pt>
                <c:pt idx="464">
                  <c:v>51.300000000000459</c:v>
                </c:pt>
                <c:pt idx="465">
                  <c:v>51.40000000000046</c:v>
                </c:pt>
                <c:pt idx="466">
                  <c:v>51.500000000000462</c:v>
                </c:pt>
                <c:pt idx="467">
                  <c:v>51.600000000000463</c:v>
                </c:pt>
                <c:pt idx="468">
                  <c:v>51.700000000000465</c:v>
                </c:pt>
                <c:pt idx="469">
                  <c:v>51.800000000000466</c:v>
                </c:pt>
                <c:pt idx="470">
                  <c:v>51.900000000000468</c:v>
                </c:pt>
                <c:pt idx="471">
                  <c:v>52.000000000000469</c:v>
                </c:pt>
                <c:pt idx="472">
                  <c:v>52.10000000000047</c:v>
                </c:pt>
                <c:pt idx="473">
                  <c:v>52.200000000000472</c:v>
                </c:pt>
                <c:pt idx="474">
                  <c:v>52.300000000000473</c:v>
                </c:pt>
                <c:pt idx="475">
                  <c:v>52.400000000000475</c:v>
                </c:pt>
                <c:pt idx="476">
                  <c:v>52.500000000000476</c:v>
                </c:pt>
                <c:pt idx="477">
                  <c:v>52.600000000000477</c:v>
                </c:pt>
                <c:pt idx="478">
                  <c:v>52.700000000000479</c:v>
                </c:pt>
                <c:pt idx="479">
                  <c:v>52.80000000000048</c:v>
                </c:pt>
                <c:pt idx="480">
                  <c:v>52.900000000000482</c:v>
                </c:pt>
                <c:pt idx="481">
                  <c:v>53.000000000000483</c:v>
                </c:pt>
                <c:pt idx="482">
                  <c:v>53.100000000000485</c:v>
                </c:pt>
                <c:pt idx="483">
                  <c:v>53.200000000000486</c:v>
                </c:pt>
                <c:pt idx="484">
                  <c:v>53.300000000000487</c:v>
                </c:pt>
                <c:pt idx="485">
                  <c:v>53.400000000000489</c:v>
                </c:pt>
                <c:pt idx="486">
                  <c:v>53.50000000000049</c:v>
                </c:pt>
                <c:pt idx="487">
                  <c:v>53.600000000000492</c:v>
                </c:pt>
                <c:pt idx="488">
                  <c:v>53.700000000000493</c:v>
                </c:pt>
                <c:pt idx="489">
                  <c:v>53.800000000000495</c:v>
                </c:pt>
                <c:pt idx="490">
                  <c:v>53.900000000000496</c:v>
                </c:pt>
                <c:pt idx="491">
                  <c:v>54.000000000000497</c:v>
                </c:pt>
                <c:pt idx="492">
                  <c:v>54.100000000000499</c:v>
                </c:pt>
                <c:pt idx="493">
                  <c:v>54.2000000000005</c:v>
                </c:pt>
                <c:pt idx="494">
                  <c:v>54.300000000000502</c:v>
                </c:pt>
                <c:pt idx="495">
                  <c:v>54.400000000000503</c:v>
                </c:pt>
                <c:pt idx="496">
                  <c:v>54.500000000000504</c:v>
                </c:pt>
                <c:pt idx="497">
                  <c:v>54.600000000000506</c:v>
                </c:pt>
                <c:pt idx="498">
                  <c:v>54.700000000000507</c:v>
                </c:pt>
                <c:pt idx="499">
                  <c:v>54.800000000000509</c:v>
                </c:pt>
                <c:pt idx="500">
                  <c:v>54.90000000000051</c:v>
                </c:pt>
                <c:pt idx="501">
                  <c:v>55.000000000000512</c:v>
                </c:pt>
                <c:pt idx="502">
                  <c:v>55.100000000000513</c:v>
                </c:pt>
                <c:pt idx="503">
                  <c:v>55.200000000000514</c:v>
                </c:pt>
                <c:pt idx="504">
                  <c:v>55.300000000000516</c:v>
                </c:pt>
                <c:pt idx="505">
                  <c:v>55.400000000000517</c:v>
                </c:pt>
                <c:pt idx="506">
                  <c:v>55.500000000000519</c:v>
                </c:pt>
                <c:pt idx="507">
                  <c:v>55.60000000000052</c:v>
                </c:pt>
                <c:pt idx="508">
                  <c:v>55.700000000000522</c:v>
                </c:pt>
                <c:pt idx="509">
                  <c:v>55.800000000000523</c:v>
                </c:pt>
                <c:pt idx="510">
                  <c:v>55.900000000000524</c:v>
                </c:pt>
                <c:pt idx="511">
                  <c:v>56.000000000000526</c:v>
                </c:pt>
                <c:pt idx="512">
                  <c:v>56.100000000000527</c:v>
                </c:pt>
                <c:pt idx="513">
                  <c:v>56.200000000000529</c:v>
                </c:pt>
                <c:pt idx="514">
                  <c:v>56.30000000000053</c:v>
                </c:pt>
                <c:pt idx="515">
                  <c:v>56.400000000000531</c:v>
                </c:pt>
                <c:pt idx="516">
                  <c:v>56.500000000000533</c:v>
                </c:pt>
                <c:pt idx="517">
                  <c:v>56.600000000000534</c:v>
                </c:pt>
                <c:pt idx="518">
                  <c:v>56.700000000000536</c:v>
                </c:pt>
                <c:pt idx="519">
                  <c:v>56.800000000000537</c:v>
                </c:pt>
                <c:pt idx="520">
                  <c:v>56.900000000000539</c:v>
                </c:pt>
                <c:pt idx="521">
                  <c:v>57.00000000000054</c:v>
                </c:pt>
                <c:pt idx="522">
                  <c:v>57.100000000000541</c:v>
                </c:pt>
                <c:pt idx="523">
                  <c:v>57.200000000000543</c:v>
                </c:pt>
                <c:pt idx="524">
                  <c:v>57.300000000000544</c:v>
                </c:pt>
                <c:pt idx="525">
                  <c:v>57.400000000000546</c:v>
                </c:pt>
                <c:pt idx="526">
                  <c:v>57.500000000000547</c:v>
                </c:pt>
                <c:pt idx="527">
                  <c:v>57.600000000000549</c:v>
                </c:pt>
                <c:pt idx="528">
                  <c:v>57.70000000000055</c:v>
                </c:pt>
                <c:pt idx="529">
                  <c:v>57.800000000000551</c:v>
                </c:pt>
                <c:pt idx="530">
                  <c:v>57.900000000000553</c:v>
                </c:pt>
                <c:pt idx="531">
                  <c:v>58.000000000000554</c:v>
                </c:pt>
                <c:pt idx="532">
                  <c:v>58.100000000000556</c:v>
                </c:pt>
                <c:pt idx="533">
                  <c:v>58.200000000000557</c:v>
                </c:pt>
                <c:pt idx="534">
                  <c:v>58.300000000000558</c:v>
                </c:pt>
                <c:pt idx="535">
                  <c:v>58.40000000000056</c:v>
                </c:pt>
                <c:pt idx="536">
                  <c:v>58.500000000000561</c:v>
                </c:pt>
                <c:pt idx="537">
                  <c:v>58.600000000000563</c:v>
                </c:pt>
                <c:pt idx="538">
                  <c:v>58.700000000000564</c:v>
                </c:pt>
                <c:pt idx="539">
                  <c:v>58.800000000000566</c:v>
                </c:pt>
                <c:pt idx="540">
                  <c:v>58.900000000000567</c:v>
                </c:pt>
                <c:pt idx="541">
                  <c:v>59.000000000000568</c:v>
                </c:pt>
                <c:pt idx="542">
                  <c:v>59.10000000000057</c:v>
                </c:pt>
                <c:pt idx="543">
                  <c:v>59.200000000000571</c:v>
                </c:pt>
                <c:pt idx="544">
                  <c:v>59.300000000000573</c:v>
                </c:pt>
                <c:pt idx="545">
                  <c:v>59.400000000000574</c:v>
                </c:pt>
                <c:pt idx="546">
                  <c:v>59.500000000000576</c:v>
                </c:pt>
                <c:pt idx="547">
                  <c:v>59.600000000000577</c:v>
                </c:pt>
                <c:pt idx="548">
                  <c:v>59.700000000000578</c:v>
                </c:pt>
                <c:pt idx="549">
                  <c:v>59.80000000000058</c:v>
                </c:pt>
                <c:pt idx="550">
                  <c:v>59.900000000000581</c:v>
                </c:pt>
                <c:pt idx="551">
                  <c:v>60.000000000000583</c:v>
                </c:pt>
                <c:pt idx="552">
                  <c:v>60.100000000000584</c:v>
                </c:pt>
                <c:pt idx="553">
                  <c:v>60.200000000000585</c:v>
                </c:pt>
                <c:pt idx="554">
                  <c:v>60.300000000000587</c:v>
                </c:pt>
                <c:pt idx="555">
                  <c:v>60.400000000000588</c:v>
                </c:pt>
                <c:pt idx="556">
                  <c:v>60.50000000000059</c:v>
                </c:pt>
                <c:pt idx="557">
                  <c:v>60.600000000000591</c:v>
                </c:pt>
                <c:pt idx="558">
                  <c:v>60.700000000000593</c:v>
                </c:pt>
                <c:pt idx="559">
                  <c:v>60.800000000000594</c:v>
                </c:pt>
                <c:pt idx="560">
                  <c:v>60.900000000000595</c:v>
                </c:pt>
                <c:pt idx="561">
                  <c:v>61.000000000000597</c:v>
                </c:pt>
                <c:pt idx="562">
                  <c:v>61.100000000000598</c:v>
                </c:pt>
                <c:pt idx="563">
                  <c:v>61.2000000000006</c:v>
                </c:pt>
                <c:pt idx="564">
                  <c:v>61.300000000000601</c:v>
                </c:pt>
                <c:pt idx="565">
                  <c:v>61.400000000000603</c:v>
                </c:pt>
                <c:pt idx="566">
                  <c:v>61.500000000000604</c:v>
                </c:pt>
                <c:pt idx="567">
                  <c:v>61.600000000000605</c:v>
                </c:pt>
                <c:pt idx="568">
                  <c:v>61.700000000000607</c:v>
                </c:pt>
                <c:pt idx="569">
                  <c:v>61.800000000000608</c:v>
                </c:pt>
                <c:pt idx="570">
                  <c:v>61.90000000000061</c:v>
                </c:pt>
                <c:pt idx="571">
                  <c:v>62.000000000000611</c:v>
                </c:pt>
                <c:pt idx="572">
                  <c:v>62.100000000000612</c:v>
                </c:pt>
                <c:pt idx="573">
                  <c:v>62.200000000000614</c:v>
                </c:pt>
                <c:pt idx="574">
                  <c:v>62.300000000000615</c:v>
                </c:pt>
                <c:pt idx="575">
                  <c:v>62.400000000000617</c:v>
                </c:pt>
                <c:pt idx="576">
                  <c:v>62.500000000000618</c:v>
                </c:pt>
                <c:pt idx="577">
                  <c:v>62.60000000000062</c:v>
                </c:pt>
                <c:pt idx="578">
                  <c:v>62.700000000000621</c:v>
                </c:pt>
                <c:pt idx="579">
                  <c:v>62.800000000000622</c:v>
                </c:pt>
                <c:pt idx="580">
                  <c:v>62.900000000000624</c:v>
                </c:pt>
                <c:pt idx="581">
                  <c:v>63.000000000000625</c:v>
                </c:pt>
                <c:pt idx="582">
                  <c:v>63.100000000000627</c:v>
                </c:pt>
                <c:pt idx="583">
                  <c:v>63.200000000000628</c:v>
                </c:pt>
                <c:pt idx="584">
                  <c:v>63.30000000000063</c:v>
                </c:pt>
                <c:pt idx="585">
                  <c:v>63.400000000000631</c:v>
                </c:pt>
                <c:pt idx="586">
                  <c:v>63.500000000000632</c:v>
                </c:pt>
                <c:pt idx="587">
                  <c:v>63.600000000000634</c:v>
                </c:pt>
                <c:pt idx="588">
                  <c:v>63.700000000000635</c:v>
                </c:pt>
                <c:pt idx="589">
                  <c:v>63.800000000000637</c:v>
                </c:pt>
                <c:pt idx="590">
                  <c:v>63.900000000000638</c:v>
                </c:pt>
                <c:pt idx="591">
                  <c:v>64.000000000000639</c:v>
                </c:pt>
                <c:pt idx="592">
                  <c:v>64.100000000000634</c:v>
                </c:pt>
                <c:pt idx="593">
                  <c:v>64.200000000000628</c:v>
                </c:pt>
                <c:pt idx="594">
                  <c:v>64.300000000000622</c:v>
                </c:pt>
                <c:pt idx="595">
                  <c:v>64.400000000000617</c:v>
                </c:pt>
                <c:pt idx="596">
                  <c:v>64.500000000000611</c:v>
                </c:pt>
                <c:pt idx="597">
                  <c:v>64.600000000000605</c:v>
                </c:pt>
                <c:pt idx="598">
                  <c:v>64.7000000000006</c:v>
                </c:pt>
                <c:pt idx="599">
                  <c:v>64.800000000000594</c:v>
                </c:pt>
                <c:pt idx="600">
                  <c:v>64.900000000000588</c:v>
                </c:pt>
                <c:pt idx="601">
                  <c:v>65.000000000000583</c:v>
                </c:pt>
                <c:pt idx="602">
                  <c:v>65.100000000000577</c:v>
                </c:pt>
                <c:pt idx="603">
                  <c:v>65.200000000000571</c:v>
                </c:pt>
                <c:pt idx="604">
                  <c:v>65.300000000000566</c:v>
                </c:pt>
                <c:pt idx="605">
                  <c:v>65.40000000000056</c:v>
                </c:pt>
                <c:pt idx="606">
                  <c:v>65.500000000000554</c:v>
                </c:pt>
                <c:pt idx="607">
                  <c:v>65.600000000000549</c:v>
                </c:pt>
                <c:pt idx="608">
                  <c:v>65.700000000000543</c:v>
                </c:pt>
                <c:pt idx="609">
                  <c:v>65.800000000000537</c:v>
                </c:pt>
                <c:pt idx="610">
                  <c:v>65.900000000000531</c:v>
                </c:pt>
                <c:pt idx="611">
                  <c:v>66.000000000000526</c:v>
                </c:pt>
                <c:pt idx="612">
                  <c:v>66.10000000000052</c:v>
                </c:pt>
                <c:pt idx="613">
                  <c:v>66.200000000000514</c:v>
                </c:pt>
                <c:pt idx="614">
                  <c:v>66.300000000000509</c:v>
                </c:pt>
                <c:pt idx="615">
                  <c:v>66.400000000000503</c:v>
                </c:pt>
                <c:pt idx="616">
                  <c:v>66.500000000000497</c:v>
                </c:pt>
                <c:pt idx="617">
                  <c:v>66.600000000000492</c:v>
                </c:pt>
                <c:pt idx="618">
                  <c:v>66.700000000000486</c:v>
                </c:pt>
                <c:pt idx="619">
                  <c:v>66.80000000000048</c:v>
                </c:pt>
                <c:pt idx="620">
                  <c:v>66.900000000000475</c:v>
                </c:pt>
                <c:pt idx="621">
                  <c:v>67.000000000000469</c:v>
                </c:pt>
                <c:pt idx="622">
                  <c:v>67.100000000000463</c:v>
                </c:pt>
                <c:pt idx="623">
                  <c:v>67.200000000000458</c:v>
                </c:pt>
                <c:pt idx="624">
                  <c:v>67.300000000000452</c:v>
                </c:pt>
                <c:pt idx="625">
                  <c:v>67.400000000000446</c:v>
                </c:pt>
                <c:pt idx="626">
                  <c:v>67.500000000000441</c:v>
                </c:pt>
                <c:pt idx="627">
                  <c:v>67.600000000000435</c:v>
                </c:pt>
                <c:pt idx="628">
                  <c:v>67.700000000000429</c:v>
                </c:pt>
                <c:pt idx="629">
                  <c:v>67.800000000000423</c:v>
                </c:pt>
                <c:pt idx="630">
                  <c:v>67.900000000000418</c:v>
                </c:pt>
                <c:pt idx="631">
                  <c:v>68.000000000000412</c:v>
                </c:pt>
                <c:pt idx="632">
                  <c:v>68.100000000000406</c:v>
                </c:pt>
                <c:pt idx="633">
                  <c:v>68.200000000000401</c:v>
                </c:pt>
                <c:pt idx="634">
                  <c:v>68.300000000000395</c:v>
                </c:pt>
                <c:pt idx="635">
                  <c:v>68.400000000000389</c:v>
                </c:pt>
                <c:pt idx="636">
                  <c:v>68.500000000000384</c:v>
                </c:pt>
                <c:pt idx="637">
                  <c:v>68.600000000000378</c:v>
                </c:pt>
                <c:pt idx="638">
                  <c:v>68.700000000000372</c:v>
                </c:pt>
                <c:pt idx="639">
                  <c:v>68.800000000000367</c:v>
                </c:pt>
                <c:pt idx="640">
                  <c:v>68.900000000000361</c:v>
                </c:pt>
                <c:pt idx="641">
                  <c:v>69.000000000000355</c:v>
                </c:pt>
                <c:pt idx="642">
                  <c:v>69.10000000000035</c:v>
                </c:pt>
                <c:pt idx="643">
                  <c:v>69.200000000000344</c:v>
                </c:pt>
                <c:pt idx="644">
                  <c:v>69.300000000000338</c:v>
                </c:pt>
                <c:pt idx="645">
                  <c:v>69.400000000000333</c:v>
                </c:pt>
                <c:pt idx="646">
                  <c:v>69.500000000000327</c:v>
                </c:pt>
                <c:pt idx="647">
                  <c:v>69.600000000000321</c:v>
                </c:pt>
                <c:pt idx="648">
                  <c:v>69.700000000000315</c:v>
                </c:pt>
                <c:pt idx="649">
                  <c:v>69.80000000000031</c:v>
                </c:pt>
                <c:pt idx="650">
                  <c:v>69.900000000000304</c:v>
                </c:pt>
                <c:pt idx="651">
                  <c:v>70.000000000000298</c:v>
                </c:pt>
                <c:pt idx="652">
                  <c:v>70.100000000000293</c:v>
                </c:pt>
                <c:pt idx="653">
                  <c:v>70.200000000000287</c:v>
                </c:pt>
                <c:pt idx="654">
                  <c:v>70.300000000000281</c:v>
                </c:pt>
                <c:pt idx="655">
                  <c:v>70.400000000000276</c:v>
                </c:pt>
                <c:pt idx="656">
                  <c:v>70.50000000000027</c:v>
                </c:pt>
                <c:pt idx="657">
                  <c:v>70.600000000000264</c:v>
                </c:pt>
                <c:pt idx="658">
                  <c:v>70.700000000000259</c:v>
                </c:pt>
                <c:pt idx="659">
                  <c:v>70.800000000000253</c:v>
                </c:pt>
                <c:pt idx="660">
                  <c:v>70.900000000000247</c:v>
                </c:pt>
                <c:pt idx="661">
                  <c:v>71.000000000000242</c:v>
                </c:pt>
                <c:pt idx="662">
                  <c:v>71.100000000000236</c:v>
                </c:pt>
                <c:pt idx="663">
                  <c:v>71.20000000000023</c:v>
                </c:pt>
                <c:pt idx="664">
                  <c:v>71.300000000000225</c:v>
                </c:pt>
                <c:pt idx="665">
                  <c:v>71.400000000000219</c:v>
                </c:pt>
                <c:pt idx="666">
                  <c:v>71.500000000000213</c:v>
                </c:pt>
                <c:pt idx="667">
                  <c:v>71.600000000000207</c:v>
                </c:pt>
                <c:pt idx="668">
                  <c:v>71.700000000000202</c:v>
                </c:pt>
                <c:pt idx="669">
                  <c:v>71.800000000000196</c:v>
                </c:pt>
                <c:pt idx="670">
                  <c:v>71.90000000000019</c:v>
                </c:pt>
                <c:pt idx="671">
                  <c:v>72.000000000000185</c:v>
                </c:pt>
                <c:pt idx="672">
                  <c:v>72.100000000000179</c:v>
                </c:pt>
                <c:pt idx="673">
                  <c:v>72.200000000000173</c:v>
                </c:pt>
                <c:pt idx="674">
                  <c:v>72.300000000000168</c:v>
                </c:pt>
                <c:pt idx="675">
                  <c:v>72.400000000000162</c:v>
                </c:pt>
                <c:pt idx="676">
                  <c:v>72.500000000000156</c:v>
                </c:pt>
                <c:pt idx="677">
                  <c:v>72.600000000000151</c:v>
                </c:pt>
                <c:pt idx="678">
                  <c:v>72.700000000000145</c:v>
                </c:pt>
                <c:pt idx="679">
                  <c:v>72.800000000000139</c:v>
                </c:pt>
                <c:pt idx="680">
                  <c:v>72.900000000000134</c:v>
                </c:pt>
                <c:pt idx="681">
                  <c:v>73.000000000000128</c:v>
                </c:pt>
                <c:pt idx="682">
                  <c:v>73.100000000000122</c:v>
                </c:pt>
                <c:pt idx="683">
                  <c:v>73.200000000000117</c:v>
                </c:pt>
                <c:pt idx="684">
                  <c:v>73.300000000000111</c:v>
                </c:pt>
                <c:pt idx="685">
                  <c:v>73.400000000000105</c:v>
                </c:pt>
                <c:pt idx="686">
                  <c:v>73.500000000000099</c:v>
                </c:pt>
                <c:pt idx="687">
                  <c:v>73.600000000000094</c:v>
                </c:pt>
                <c:pt idx="688">
                  <c:v>73.700000000000088</c:v>
                </c:pt>
                <c:pt idx="689">
                  <c:v>73.800000000000082</c:v>
                </c:pt>
                <c:pt idx="690">
                  <c:v>73.900000000000077</c:v>
                </c:pt>
                <c:pt idx="691">
                  <c:v>74.000000000000071</c:v>
                </c:pt>
                <c:pt idx="692">
                  <c:v>74.100000000000065</c:v>
                </c:pt>
                <c:pt idx="693">
                  <c:v>74.20000000000006</c:v>
                </c:pt>
                <c:pt idx="694">
                  <c:v>74.300000000000054</c:v>
                </c:pt>
                <c:pt idx="695">
                  <c:v>74.400000000000048</c:v>
                </c:pt>
                <c:pt idx="696">
                  <c:v>74.500000000000043</c:v>
                </c:pt>
                <c:pt idx="697">
                  <c:v>74.600000000000037</c:v>
                </c:pt>
                <c:pt idx="698">
                  <c:v>74.700000000000031</c:v>
                </c:pt>
                <c:pt idx="699">
                  <c:v>74.800000000000026</c:v>
                </c:pt>
                <c:pt idx="700">
                  <c:v>74.90000000000002</c:v>
                </c:pt>
                <c:pt idx="701">
                  <c:v>75.000000000000014</c:v>
                </c:pt>
                <c:pt idx="702">
                  <c:v>75.100000000000009</c:v>
                </c:pt>
                <c:pt idx="703">
                  <c:v>75.2</c:v>
                </c:pt>
                <c:pt idx="704">
                  <c:v>75.3</c:v>
                </c:pt>
                <c:pt idx="705">
                  <c:v>75.399999999999991</c:v>
                </c:pt>
                <c:pt idx="706">
                  <c:v>75.499999999999986</c:v>
                </c:pt>
                <c:pt idx="707">
                  <c:v>75.59999999999998</c:v>
                </c:pt>
                <c:pt idx="708">
                  <c:v>75.699999999999974</c:v>
                </c:pt>
                <c:pt idx="709">
                  <c:v>75.799999999999969</c:v>
                </c:pt>
                <c:pt idx="710">
                  <c:v>75.899999999999963</c:v>
                </c:pt>
                <c:pt idx="711">
                  <c:v>75.999999999999957</c:v>
                </c:pt>
                <c:pt idx="712">
                  <c:v>76.099999999999952</c:v>
                </c:pt>
                <c:pt idx="713">
                  <c:v>76.199999999999946</c:v>
                </c:pt>
                <c:pt idx="714">
                  <c:v>76.29999999999994</c:v>
                </c:pt>
                <c:pt idx="715">
                  <c:v>76.399999999999935</c:v>
                </c:pt>
                <c:pt idx="716">
                  <c:v>76.499999999999929</c:v>
                </c:pt>
                <c:pt idx="717">
                  <c:v>76.599999999999923</c:v>
                </c:pt>
                <c:pt idx="718">
                  <c:v>76.699999999999918</c:v>
                </c:pt>
                <c:pt idx="719">
                  <c:v>76.799999999999912</c:v>
                </c:pt>
                <c:pt idx="720">
                  <c:v>76.899999999999906</c:v>
                </c:pt>
                <c:pt idx="721">
                  <c:v>76.999999999999901</c:v>
                </c:pt>
                <c:pt idx="722">
                  <c:v>77.099999999999895</c:v>
                </c:pt>
                <c:pt idx="723">
                  <c:v>77.199999999999889</c:v>
                </c:pt>
                <c:pt idx="724">
                  <c:v>77.299999999999883</c:v>
                </c:pt>
                <c:pt idx="725">
                  <c:v>77.399999999999878</c:v>
                </c:pt>
                <c:pt idx="726">
                  <c:v>77.499999999999872</c:v>
                </c:pt>
                <c:pt idx="727">
                  <c:v>77.599999999999866</c:v>
                </c:pt>
                <c:pt idx="728">
                  <c:v>77.699999999999861</c:v>
                </c:pt>
                <c:pt idx="729">
                  <c:v>77.799999999999855</c:v>
                </c:pt>
                <c:pt idx="730">
                  <c:v>77.899999999999849</c:v>
                </c:pt>
                <c:pt idx="731">
                  <c:v>77.999999999999844</c:v>
                </c:pt>
                <c:pt idx="732">
                  <c:v>78.099999999999838</c:v>
                </c:pt>
                <c:pt idx="733">
                  <c:v>78.199999999999832</c:v>
                </c:pt>
                <c:pt idx="734">
                  <c:v>78.299999999999827</c:v>
                </c:pt>
                <c:pt idx="735">
                  <c:v>78.399999999999821</c:v>
                </c:pt>
                <c:pt idx="736">
                  <c:v>78.499999999999815</c:v>
                </c:pt>
                <c:pt idx="737">
                  <c:v>78.59999999999981</c:v>
                </c:pt>
                <c:pt idx="738">
                  <c:v>78.699999999999804</c:v>
                </c:pt>
                <c:pt idx="739">
                  <c:v>78.799999999999798</c:v>
                </c:pt>
                <c:pt idx="740">
                  <c:v>78.899999999999793</c:v>
                </c:pt>
                <c:pt idx="741">
                  <c:v>78.999999999999787</c:v>
                </c:pt>
                <c:pt idx="742">
                  <c:v>79.099999999999781</c:v>
                </c:pt>
                <c:pt idx="743">
                  <c:v>79.199999999999775</c:v>
                </c:pt>
                <c:pt idx="744">
                  <c:v>79.29999999999977</c:v>
                </c:pt>
                <c:pt idx="745">
                  <c:v>79.399999999999764</c:v>
                </c:pt>
                <c:pt idx="746">
                  <c:v>79.499999999999758</c:v>
                </c:pt>
                <c:pt idx="747">
                  <c:v>79.599999999999753</c:v>
                </c:pt>
                <c:pt idx="748">
                  <c:v>79.699999999999747</c:v>
                </c:pt>
                <c:pt idx="749">
                  <c:v>79.799999999999741</c:v>
                </c:pt>
                <c:pt idx="750">
                  <c:v>79.899999999999736</c:v>
                </c:pt>
                <c:pt idx="751">
                  <c:v>79.99999999999973</c:v>
                </c:pt>
                <c:pt idx="752">
                  <c:v>80.099999999999724</c:v>
                </c:pt>
                <c:pt idx="753">
                  <c:v>80.199999999999719</c:v>
                </c:pt>
                <c:pt idx="754">
                  <c:v>80.299999999999713</c:v>
                </c:pt>
                <c:pt idx="755">
                  <c:v>80.399999999999707</c:v>
                </c:pt>
                <c:pt idx="756">
                  <c:v>80.499999999999702</c:v>
                </c:pt>
                <c:pt idx="757">
                  <c:v>80.599999999999696</c:v>
                </c:pt>
                <c:pt idx="758">
                  <c:v>80.69999999999969</c:v>
                </c:pt>
                <c:pt idx="759">
                  <c:v>80.799999999999685</c:v>
                </c:pt>
                <c:pt idx="760">
                  <c:v>80.899999999999679</c:v>
                </c:pt>
                <c:pt idx="761">
                  <c:v>80.999999999999673</c:v>
                </c:pt>
                <c:pt idx="762">
                  <c:v>81.099999999999667</c:v>
                </c:pt>
                <c:pt idx="763">
                  <c:v>81.199999999999662</c:v>
                </c:pt>
                <c:pt idx="764">
                  <c:v>81.299999999999656</c:v>
                </c:pt>
                <c:pt idx="765">
                  <c:v>81.39999999999965</c:v>
                </c:pt>
                <c:pt idx="766">
                  <c:v>81.499999999999645</c:v>
                </c:pt>
                <c:pt idx="767">
                  <c:v>81.599999999999639</c:v>
                </c:pt>
                <c:pt idx="768">
                  <c:v>81.699999999999633</c:v>
                </c:pt>
                <c:pt idx="769">
                  <c:v>81.799999999999628</c:v>
                </c:pt>
                <c:pt idx="770">
                  <c:v>81.899999999999622</c:v>
                </c:pt>
                <c:pt idx="771">
                  <c:v>81.999999999999616</c:v>
                </c:pt>
                <c:pt idx="772">
                  <c:v>82.099999999999611</c:v>
                </c:pt>
                <c:pt idx="773">
                  <c:v>82.199999999999605</c:v>
                </c:pt>
                <c:pt idx="774">
                  <c:v>82.299999999999599</c:v>
                </c:pt>
                <c:pt idx="775">
                  <c:v>82.399999999999594</c:v>
                </c:pt>
                <c:pt idx="776">
                  <c:v>82.499999999999588</c:v>
                </c:pt>
                <c:pt idx="777">
                  <c:v>82.599999999999582</c:v>
                </c:pt>
                <c:pt idx="778">
                  <c:v>82.699999999999577</c:v>
                </c:pt>
                <c:pt idx="779">
                  <c:v>82.799999999999571</c:v>
                </c:pt>
                <c:pt idx="780">
                  <c:v>82.899999999999565</c:v>
                </c:pt>
                <c:pt idx="781">
                  <c:v>82.999999999999559</c:v>
                </c:pt>
                <c:pt idx="782">
                  <c:v>83.099999999999554</c:v>
                </c:pt>
                <c:pt idx="783">
                  <c:v>83.199999999999548</c:v>
                </c:pt>
                <c:pt idx="784">
                  <c:v>83.299999999999542</c:v>
                </c:pt>
                <c:pt idx="785">
                  <c:v>83.399999999999537</c:v>
                </c:pt>
                <c:pt idx="786">
                  <c:v>83.499999999999531</c:v>
                </c:pt>
                <c:pt idx="787">
                  <c:v>83.599999999999525</c:v>
                </c:pt>
                <c:pt idx="788">
                  <c:v>83.69999999999952</c:v>
                </c:pt>
                <c:pt idx="789">
                  <c:v>83.799999999999514</c:v>
                </c:pt>
                <c:pt idx="790">
                  <c:v>83.899999999999508</c:v>
                </c:pt>
                <c:pt idx="791">
                  <c:v>83.999999999999503</c:v>
                </c:pt>
                <c:pt idx="792">
                  <c:v>84.099999999999497</c:v>
                </c:pt>
                <c:pt idx="793">
                  <c:v>84.199999999999491</c:v>
                </c:pt>
                <c:pt idx="794">
                  <c:v>84.299999999999486</c:v>
                </c:pt>
                <c:pt idx="795">
                  <c:v>84.39999999999948</c:v>
                </c:pt>
                <c:pt idx="796">
                  <c:v>84.499999999999474</c:v>
                </c:pt>
                <c:pt idx="797">
                  <c:v>84.599999999999469</c:v>
                </c:pt>
                <c:pt idx="798">
                  <c:v>84.699999999999463</c:v>
                </c:pt>
                <c:pt idx="799">
                  <c:v>84.799999999999457</c:v>
                </c:pt>
                <c:pt idx="800">
                  <c:v>84.899999999999451</c:v>
                </c:pt>
                <c:pt idx="801">
                  <c:v>84.999999999999446</c:v>
                </c:pt>
                <c:pt idx="802">
                  <c:v>85.09999999999944</c:v>
                </c:pt>
                <c:pt idx="803">
                  <c:v>85.199999999999434</c:v>
                </c:pt>
                <c:pt idx="804">
                  <c:v>85.299999999999429</c:v>
                </c:pt>
                <c:pt idx="805">
                  <c:v>85.399999999999423</c:v>
                </c:pt>
                <c:pt idx="806">
                  <c:v>85.499999999999417</c:v>
                </c:pt>
                <c:pt idx="807">
                  <c:v>85.599999999999412</c:v>
                </c:pt>
                <c:pt idx="808">
                  <c:v>85.699999999999406</c:v>
                </c:pt>
                <c:pt idx="809">
                  <c:v>85.7999999999994</c:v>
                </c:pt>
                <c:pt idx="810">
                  <c:v>85.899999999999395</c:v>
                </c:pt>
                <c:pt idx="811">
                  <c:v>85.999999999999389</c:v>
                </c:pt>
                <c:pt idx="812">
                  <c:v>86.099999999999383</c:v>
                </c:pt>
                <c:pt idx="813">
                  <c:v>86.199999999999378</c:v>
                </c:pt>
                <c:pt idx="814">
                  <c:v>86.299999999999372</c:v>
                </c:pt>
                <c:pt idx="815">
                  <c:v>86.399999999999366</c:v>
                </c:pt>
                <c:pt idx="816">
                  <c:v>86.499999999999361</c:v>
                </c:pt>
                <c:pt idx="817">
                  <c:v>86.599999999999355</c:v>
                </c:pt>
                <c:pt idx="818">
                  <c:v>86.699999999999349</c:v>
                </c:pt>
                <c:pt idx="819">
                  <c:v>86.799999999999343</c:v>
                </c:pt>
                <c:pt idx="820">
                  <c:v>86.899999999999338</c:v>
                </c:pt>
                <c:pt idx="821">
                  <c:v>86.999999999999332</c:v>
                </c:pt>
                <c:pt idx="822">
                  <c:v>87.099999999999326</c:v>
                </c:pt>
                <c:pt idx="823">
                  <c:v>87.199999999999321</c:v>
                </c:pt>
                <c:pt idx="824">
                  <c:v>87.299999999999315</c:v>
                </c:pt>
                <c:pt idx="825">
                  <c:v>87.399999999999309</c:v>
                </c:pt>
                <c:pt idx="826">
                  <c:v>87.499999999999304</c:v>
                </c:pt>
                <c:pt idx="827">
                  <c:v>87.599999999999298</c:v>
                </c:pt>
                <c:pt idx="828">
                  <c:v>87.699999999999292</c:v>
                </c:pt>
                <c:pt idx="829">
                  <c:v>87.799999999999287</c:v>
                </c:pt>
                <c:pt idx="830">
                  <c:v>87.899999999999281</c:v>
                </c:pt>
                <c:pt idx="831">
                  <c:v>87.999999999999275</c:v>
                </c:pt>
                <c:pt idx="832">
                  <c:v>88.09999999999927</c:v>
                </c:pt>
                <c:pt idx="833">
                  <c:v>88.199999999999264</c:v>
                </c:pt>
                <c:pt idx="834">
                  <c:v>88.299999999999258</c:v>
                </c:pt>
                <c:pt idx="835">
                  <c:v>88.399999999999253</c:v>
                </c:pt>
                <c:pt idx="836">
                  <c:v>88.499999999999247</c:v>
                </c:pt>
                <c:pt idx="837">
                  <c:v>88.599999999999241</c:v>
                </c:pt>
                <c:pt idx="838">
                  <c:v>88.699999999999235</c:v>
                </c:pt>
                <c:pt idx="839">
                  <c:v>88.79999999999923</c:v>
                </c:pt>
                <c:pt idx="840">
                  <c:v>88.899999999999224</c:v>
                </c:pt>
                <c:pt idx="841">
                  <c:v>88.999999999999218</c:v>
                </c:pt>
                <c:pt idx="842">
                  <c:v>89.099999999999213</c:v>
                </c:pt>
                <c:pt idx="843">
                  <c:v>89.199999999999207</c:v>
                </c:pt>
                <c:pt idx="844">
                  <c:v>89.299999999999201</c:v>
                </c:pt>
                <c:pt idx="845">
                  <c:v>89.399999999999196</c:v>
                </c:pt>
                <c:pt idx="846">
                  <c:v>89.49999999999919</c:v>
                </c:pt>
                <c:pt idx="847">
                  <c:v>89.599999999999184</c:v>
                </c:pt>
                <c:pt idx="848">
                  <c:v>89.699999999999179</c:v>
                </c:pt>
                <c:pt idx="849">
                  <c:v>89.799999999999173</c:v>
                </c:pt>
                <c:pt idx="850">
                  <c:v>89.899999999999167</c:v>
                </c:pt>
                <c:pt idx="851">
                  <c:v>89.999999999999162</c:v>
                </c:pt>
                <c:pt idx="852">
                  <c:v>90.099999999999156</c:v>
                </c:pt>
                <c:pt idx="853">
                  <c:v>90.19999999999915</c:v>
                </c:pt>
                <c:pt idx="854">
                  <c:v>90.299999999999145</c:v>
                </c:pt>
                <c:pt idx="855">
                  <c:v>90.399999999999139</c:v>
                </c:pt>
                <c:pt idx="856">
                  <c:v>90.499999999999133</c:v>
                </c:pt>
                <c:pt idx="857">
                  <c:v>90.599999999999127</c:v>
                </c:pt>
                <c:pt idx="858">
                  <c:v>90.699999999999122</c:v>
                </c:pt>
                <c:pt idx="859">
                  <c:v>90.799999999999116</c:v>
                </c:pt>
                <c:pt idx="860">
                  <c:v>90.89999999999911</c:v>
                </c:pt>
                <c:pt idx="861">
                  <c:v>90.999999999999105</c:v>
                </c:pt>
                <c:pt idx="862">
                  <c:v>91.099999999999099</c:v>
                </c:pt>
                <c:pt idx="863">
                  <c:v>91.199999999999093</c:v>
                </c:pt>
                <c:pt idx="864">
                  <c:v>91.299999999999088</c:v>
                </c:pt>
                <c:pt idx="865">
                  <c:v>91.399999999999082</c:v>
                </c:pt>
                <c:pt idx="866">
                  <c:v>91.499999999999076</c:v>
                </c:pt>
                <c:pt idx="867">
                  <c:v>91.599999999999071</c:v>
                </c:pt>
                <c:pt idx="868">
                  <c:v>91.699999999999065</c:v>
                </c:pt>
                <c:pt idx="869">
                  <c:v>91.799999999999059</c:v>
                </c:pt>
                <c:pt idx="870">
                  <c:v>91.899999999999054</c:v>
                </c:pt>
                <c:pt idx="871">
                  <c:v>91.999999999999048</c:v>
                </c:pt>
                <c:pt idx="872">
                  <c:v>92.099999999999042</c:v>
                </c:pt>
                <c:pt idx="873">
                  <c:v>92.199999999999037</c:v>
                </c:pt>
                <c:pt idx="874">
                  <c:v>92.299999999999031</c:v>
                </c:pt>
                <c:pt idx="875">
                  <c:v>92.399999999999025</c:v>
                </c:pt>
                <c:pt idx="876">
                  <c:v>92.499999999999019</c:v>
                </c:pt>
                <c:pt idx="877">
                  <c:v>92.599999999999014</c:v>
                </c:pt>
                <c:pt idx="878">
                  <c:v>92.699999999999008</c:v>
                </c:pt>
                <c:pt idx="879">
                  <c:v>92.799999999999002</c:v>
                </c:pt>
                <c:pt idx="880">
                  <c:v>92.899999999998997</c:v>
                </c:pt>
                <c:pt idx="881">
                  <c:v>92.999999999998991</c:v>
                </c:pt>
                <c:pt idx="882">
                  <c:v>93.099999999998985</c:v>
                </c:pt>
                <c:pt idx="883">
                  <c:v>93.19999999999898</c:v>
                </c:pt>
                <c:pt idx="884">
                  <c:v>93.299999999998974</c:v>
                </c:pt>
                <c:pt idx="885">
                  <c:v>93.399999999998968</c:v>
                </c:pt>
                <c:pt idx="886">
                  <c:v>93.499999999998963</c:v>
                </c:pt>
                <c:pt idx="887">
                  <c:v>93.599999999998957</c:v>
                </c:pt>
                <c:pt idx="888">
                  <c:v>93.699999999998951</c:v>
                </c:pt>
                <c:pt idx="889">
                  <c:v>93.799999999998946</c:v>
                </c:pt>
                <c:pt idx="890">
                  <c:v>93.89999999999894</c:v>
                </c:pt>
                <c:pt idx="891">
                  <c:v>93.999999999998934</c:v>
                </c:pt>
                <c:pt idx="892">
                  <c:v>94.099999999998929</c:v>
                </c:pt>
                <c:pt idx="893">
                  <c:v>94.199999999998923</c:v>
                </c:pt>
                <c:pt idx="894">
                  <c:v>94.299999999998917</c:v>
                </c:pt>
                <c:pt idx="895">
                  <c:v>94.399999999998911</c:v>
                </c:pt>
                <c:pt idx="896">
                  <c:v>94.499999999998906</c:v>
                </c:pt>
                <c:pt idx="897">
                  <c:v>94.5999999999989</c:v>
                </c:pt>
                <c:pt idx="898">
                  <c:v>94.699999999998894</c:v>
                </c:pt>
                <c:pt idx="899">
                  <c:v>94.799999999998889</c:v>
                </c:pt>
                <c:pt idx="900">
                  <c:v>94.899999999998883</c:v>
                </c:pt>
                <c:pt idx="901">
                  <c:v>94.999999999998877</c:v>
                </c:pt>
                <c:pt idx="902">
                  <c:v>95.099999999998872</c:v>
                </c:pt>
                <c:pt idx="903">
                  <c:v>95.199999999998866</c:v>
                </c:pt>
                <c:pt idx="904">
                  <c:v>95.29999999999886</c:v>
                </c:pt>
                <c:pt idx="905">
                  <c:v>95.399999999998855</c:v>
                </c:pt>
                <c:pt idx="906">
                  <c:v>95.499999999998849</c:v>
                </c:pt>
                <c:pt idx="907">
                  <c:v>95.599999999998843</c:v>
                </c:pt>
                <c:pt idx="908">
                  <c:v>95.699999999998838</c:v>
                </c:pt>
                <c:pt idx="909">
                  <c:v>95.799999999998832</c:v>
                </c:pt>
                <c:pt idx="910">
                  <c:v>95.899999999998826</c:v>
                </c:pt>
                <c:pt idx="911">
                  <c:v>95.99999999999882</c:v>
                </c:pt>
                <c:pt idx="912">
                  <c:v>96.099999999998815</c:v>
                </c:pt>
                <c:pt idx="913">
                  <c:v>96.199999999998809</c:v>
                </c:pt>
                <c:pt idx="914">
                  <c:v>96.299999999998803</c:v>
                </c:pt>
                <c:pt idx="915">
                  <c:v>96.399999999998798</c:v>
                </c:pt>
                <c:pt idx="916">
                  <c:v>96.499999999998792</c:v>
                </c:pt>
                <c:pt idx="917">
                  <c:v>96.599999999998786</c:v>
                </c:pt>
                <c:pt idx="918">
                  <c:v>96.699999999998781</c:v>
                </c:pt>
                <c:pt idx="919">
                  <c:v>96.799999999998775</c:v>
                </c:pt>
                <c:pt idx="920">
                  <c:v>96.899999999998769</c:v>
                </c:pt>
                <c:pt idx="921">
                  <c:v>96.999999999998764</c:v>
                </c:pt>
                <c:pt idx="922">
                  <c:v>97.099999999998758</c:v>
                </c:pt>
                <c:pt idx="923">
                  <c:v>97.199999999998752</c:v>
                </c:pt>
                <c:pt idx="924">
                  <c:v>97.299999999998747</c:v>
                </c:pt>
                <c:pt idx="925">
                  <c:v>97.399999999998741</c:v>
                </c:pt>
                <c:pt idx="926">
                  <c:v>97.499999999998735</c:v>
                </c:pt>
                <c:pt idx="927">
                  <c:v>97.59999999999873</c:v>
                </c:pt>
                <c:pt idx="928">
                  <c:v>97.699999999998724</c:v>
                </c:pt>
                <c:pt idx="929">
                  <c:v>97.799999999998718</c:v>
                </c:pt>
                <c:pt idx="930">
                  <c:v>97.899999999998712</c:v>
                </c:pt>
                <c:pt idx="931">
                  <c:v>97.999999999998707</c:v>
                </c:pt>
                <c:pt idx="932">
                  <c:v>98.099999999998701</c:v>
                </c:pt>
                <c:pt idx="933">
                  <c:v>98.199999999998695</c:v>
                </c:pt>
                <c:pt idx="934">
                  <c:v>98.29999999999869</c:v>
                </c:pt>
                <c:pt idx="935">
                  <c:v>98.399999999998684</c:v>
                </c:pt>
                <c:pt idx="936">
                  <c:v>98.499999999998678</c:v>
                </c:pt>
                <c:pt idx="937">
                  <c:v>98.599999999998673</c:v>
                </c:pt>
                <c:pt idx="938">
                  <c:v>98.699999999998667</c:v>
                </c:pt>
                <c:pt idx="939">
                  <c:v>98.799999999998661</c:v>
                </c:pt>
                <c:pt idx="940">
                  <c:v>98.899999999998656</c:v>
                </c:pt>
                <c:pt idx="941">
                  <c:v>98.99999999999865</c:v>
                </c:pt>
                <c:pt idx="942">
                  <c:v>99.099999999998644</c:v>
                </c:pt>
                <c:pt idx="943">
                  <c:v>99.199999999998639</c:v>
                </c:pt>
                <c:pt idx="944">
                  <c:v>99.299999999998633</c:v>
                </c:pt>
                <c:pt idx="945">
                  <c:v>99.399999999998627</c:v>
                </c:pt>
                <c:pt idx="946">
                  <c:v>99.499999999998622</c:v>
                </c:pt>
                <c:pt idx="947">
                  <c:v>99.599999999998616</c:v>
                </c:pt>
                <c:pt idx="948">
                  <c:v>99.69999999999861</c:v>
                </c:pt>
                <c:pt idx="949">
                  <c:v>99.799999999998604</c:v>
                </c:pt>
                <c:pt idx="950">
                  <c:v>99.899999999998599</c:v>
                </c:pt>
                <c:pt idx="951">
                  <c:v>99.999999999998593</c:v>
                </c:pt>
                <c:pt idx="952">
                  <c:v>100.09999999999859</c:v>
                </c:pt>
                <c:pt idx="953">
                  <c:v>100.19999999999858</c:v>
                </c:pt>
                <c:pt idx="954">
                  <c:v>100.29999999999858</c:v>
                </c:pt>
                <c:pt idx="955">
                  <c:v>100.39999999999857</c:v>
                </c:pt>
                <c:pt idx="956">
                  <c:v>100.49999999999856</c:v>
                </c:pt>
                <c:pt idx="957">
                  <c:v>100.59999999999856</c:v>
                </c:pt>
                <c:pt idx="958">
                  <c:v>100.69999999999855</c:v>
                </c:pt>
                <c:pt idx="959">
                  <c:v>100.79999999999855</c:v>
                </c:pt>
                <c:pt idx="960">
                  <c:v>100.89999999999854</c:v>
                </c:pt>
                <c:pt idx="961">
                  <c:v>100.99999999999854</c:v>
                </c:pt>
                <c:pt idx="962">
                  <c:v>101.09999999999853</c:v>
                </c:pt>
                <c:pt idx="963">
                  <c:v>101.19999999999852</c:v>
                </c:pt>
                <c:pt idx="964">
                  <c:v>101.29999999999852</c:v>
                </c:pt>
                <c:pt idx="965">
                  <c:v>101.39999999999851</c:v>
                </c:pt>
                <c:pt idx="966">
                  <c:v>101.49999999999851</c:v>
                </c:pt>
                <c:pt idx="967">
                  <c:v>101.5999999999985</c:v>
                </c:pt>
                <c:pt idx="968">
                  <c:v>101.6999999999985</c:v>
                </c:pt>
                <c:pt idx="969">
                  <c:v>101.79999999999849</c:v>
                </c:pt>
                <c:pt idx="970">
                  <c:v>101.89999999999849</c:v>
                </c:pt>
                <c:pt idx="971">
                  <c:v>101.99999999999848</c:v>
                </c:pt>
                <c:pt idx="972">
                  <c:v>102.09999999999847</c:v>
                </c:pt>
                <c:pt idx="973">
                  <c:v>102.19999999999847</c:v>
                </c:pt>
                <c:pt idx="974">
                  <c:v>102.29999999999846</c:v>
                </c:pt>
                <c:pt idx="975">
                  <c:v>102.39999999999846</c:v>
                </c:pt>
                <c:pt idx="976">
                  <c:v>102.49999999999845</c:v>
                </c:pt>
                <c:pt idx="977">
                  <c:v>102.59999999999845</c:v>
                </c:pt>
                <c:pt idx="978">
                  <c:v>102.69999999999844</c:v>
                </c:pt>
                <c:pt idx="979">
                  <c:v>102.79999999999843</c:v>
                </c:pt>
                <c:pt idx="980">
                  <c:v>102.89999999999843</c:v>
                </c:pt>
                <c:pt idx="981">
                  <c:v>102.99999999999842</c:v>
                </c:pt>
                <c:pt idx="982">
                  <c:v>103.09999999999842</c:v>
                </c:pt>
                <c:pt idx="983">
                  <c:v>103.19999999999841</c:v>
                </c:pt>
                <c:pt idx="984">
                  <c:v>103.29999999999841</c:v>
                </c:pt>
                <c:pt idx="985">
                  <c:v>103.3999999999984</c:v>
                </c:pt>
                <c:pt idx="986">
                  <c:v>103.49999999999839</c:v>
                </c:pt>
                <c:pt idx="987">
                  <c:v>103.59999999999839</c:v>
                </c:pt>
                <c:pt idx="988">
                  <c:v>103.69999999999838</c:v>
                </c:pt>
                <c:pt idx="989">
                  <c:v>103.79999999999838</c:v>
                </c:pt>
                <c:pt idx="990">
                  <c:v>103.89999999999837</c:v>
                </c:pt>
                <c:pt idx="991">
                  <c:v>103.99999999999837</c:v>
                </c:pt>
                <c:pt idx="992">
                  <c:v>104.09999999999836</c:v>
                </c:pt>
                <c:pt idx="993">
                  <c:v>104.19999999999835</c:v>
                </c:pt>
                <c:pt idx="994">
                  <c:v>104.29999999999835</c:v>
                </c:pt>
                <c:pt idx="995">
                  <c:v>104.39999999999834</c:v>
                </c:pt>
                <c:pt idx="996">
                  <c:v>104.49999999999834</c:v>
                </c:pt>
                <c:pt idx="997">
                  <c:v>104.59999999999833</c:v>
                </c:pt>
                <c:pt idx="998">
                  <c:v>104.69999999999833</c:v>
                </c:pt>
                <c:pt idx="999">
                  <c:v>104.79999999999832</c:v>
                </c:pt>
                <c:pt idx="1000">
                  <c:v>104.89999999999831</c:v>
                </c:pt>
                <c:pt idx="1001">
                  <c:v>104.99999999999831</c:v>
                </c:pt>
                <c:pt idx="1002">
                  <c:v>105.0999999999983</c:v>
                </c:pt>
                <c:pt idx="1003">
                  <c:v>105.1999999999983</c:v>
                </c:pt>
                <c:pt idx="1004">
                  <c:v>105.29999999999829</c:v>
                </c:pt>
                <c:pt idx="1005">
                  <c:v>105.39999999999829</c:v>
                </c:pt>
                <c:pt idx="1006">
                  <c:v>105.49999999999828</c:v>
                </c:pt>
                <c:pt idx="1007">
                  <c:v>105.59999999999827</c:v>
                </c:pt>
                <c:pt idx="1008">
                  <c:v>105.69999999999827</c:v>
                </c:pt>
                <c:pt idx="1009">
                  <c:v>105.79999999999826</c:v>
                </c:pt>
                <c:pt idx="1010">
                  <c:v>105.89999999999826</c:v>
                </c:pt>
                <c:pt idx="1011">
                  <c:v>105.99999999999825</c:v>
                </c:pt>
              </c:numCache>
            </c:numRef>
          </c:xVal>
          <c:yVal>
            <c:numRef>
              <c:f>'booster test at angle with ramj'!$P$111:$P$1200</c:f>
              <c:numCache>
                <c:formatCode>General</c:formatCode>
                <c:ptCount val="1090"/>
                <c:pt idx="0">
                  <c:v>1278.5866607282101</c:v>
                </c:pt>
                <c:pt idx="1">
                  <c:v>1322.5480504955162</c:v>
                </c:pt>
                <c:pt idx="2">
                  <c:v>1366.1104614709541</c:v>
                </c:pt>
                <c:pt idx="3">
                  <c:v>1409.402151595569</c:v>
                </c:pt>
                <c:pt idx="4">
                  <c:v>1452.7147010413103</c:v>
                </c:pt>
                <c:pt idx="5">
                  <c:v>1496.1961257542839</c:v>
                </c:pt>
                <c:pt idx="6">
                  <c:v>1539.8453227627276</c:v>
                </c:pt>
                <c:pt idx="7">
                  <c:v>1583.6613206343545</c:v>
                </c:pt>
                <c:pt idx="8">
                  <c:v>1627.6431905485535</c:v>
                </c:pt>
                <c:pt idx="9">
                  <c:v>1671.7900017582349</c:v>
                </c:pt>
                <c:pt idx="10">
                  <c:v>1716.1008217000108</c:v>
                </c:pt>
                <c:pt idx="11">
                  <c:v>1760.5747160640547</c:v>
                </c:pt>
                <c:pt idx="12">
                  <c:v>1805.2107488505933</c:v>
                </c:pt>
                <c:pt idx="13">
                  <c:v>1850.0079824262798</c:v>
                </c:pt>
                <c:pt idx="14">
                  <c:v>1894.9654775804217</c:v>
                </c:pt>
                <c:pt idx="15">
                  <c:v>1940.0822935810568</c:v>
                </c:pt>
                <c:pt idx="16">
                  <c:v>1985.3574882308683</c:v>
                </c:pt>
                <c:pt idx="17">
                  <c:v>2030.7901179229359</c:v>
                </c:pt>
                <c:pt idx="18">
                  <c:v>2076.3792376963138</c:v>
                </c:pt>
                <c:pt idx="19">
                  <c:v>2122.1239012914316</c:v>
                </c:pt>
                <c:pt idx="20">
                  <c:v>2168.0231612053121</c:v>
                </c:pt>
                <c:pt idx="21">
                  <c:v>2214.0760687465981</c:v>
                </c:pt>
                <c:pt idx="22">
                  <c:v>2260.2816740903859</c:v>
                </c:pt>
                <c:pt idx="23">
                  <c:v>2306.6390263328572</c:v>
                </c:pt>
                <c:pt idx="24">
                  <c:v>2353.1471735457035</c:v>
                </c:pt>
                <c:pt idx="25">
                  <c:v>2399.8051628303401</c:v>
                </c:pt>
                <c:pt idx="26">
                  <c:v>2446.6120403719019</c:v>
                </c:pt>
                <c:pt idx="27">
                  <c:v>2493.5668514930157</c:v>
                </c:pt>
                <c:pt idx="28">
                  <c:v>2540.6686407073448</c:v>
                </c:pt>
                <c:pt idx="29">
                  <c:v>2587.9164517729009</c:v>
                </c:pt>
                <c:pt idx="30">
                  <c:v>2635.3093277451158</c:v>
                </c:pt>
                <c:pt idx="31">
                  <c:v>2682.8463110296707</c:v>
                </c:pt>
                <c:pt idx="32">
                  <c:v>2730.5264434350761</c:v>
                </c:pt>
                <c:pt idx="33">
                  <c:v>2778.3487662249977</c:v>
                </c:pt>
                <c:pt idx="34">
                  <c:v>2826.3123201703247</c:v>
                </c:pt>
                <c:pt idx="35">
                  <c:v>2874.4161456009751</c:v>
                </c:pt>
                <c:pt idx="36">
                  <c:v>2922.6592824574318</c:v>
                </c:pt>
                <c:pt idx="37">
                  <c:v>2971.0407703420055</c:v>
                </c:pt>
                <c:pt idx="38">
                  <c:v>3019.5596485698238</c:v>
                </c:pt>
                <c:pt idx="39">
                  <c:v>3068.2149562195345</c:v>
                </c:pt>
                <c:pt idx="40">
                  <c:v>3117.0057321837271</c:v>
                </c:pt>
                <c:pt idx="41">
                  <c:v>3165.9310152190606</c:v>
                </c:pt>
                <c:pt idx="42">
                  <c:v>3214.989843996098</c:v>
                </c:pt>
                <c:pt idx="43">
                  <c:v>3264.1812571488445</c:v>
                </c:pt>
                <c:pt idx="44">
                  <c:v>3313.5042933239793</c:v>
                </c:pt>
                <c:pt idx="45">
                  <c:v>3362.9579912297841</c:v>
                </c:pt>
                <c:pt idx="46">
                  <c:v>3412.5413896847585</c:v>
                </c:pt>
                <c:pt idx="47">
                  <c:v>3462.253527665925</c:v>
                </c:pt>
                <c:pt idx="48">
                  <c:v>3512.0934443568108</c:v>
                </c:pt>
                <c:pt idx="49">
                  <c:v>3562.0601791951135</c:v>
                </c:pt>
                <c:pt idx="50">
                  <c:v>3612.1527719200371</c:v>
                </c:pt>
                <c:pt idx="51">
                  <c:v>3662.370262619304</c:v>
                </c:pt>
                <c:pt idx="52">
                  <c:v>3712.7116917758303</c:v>
                </c:pt>
                <c:pt idx="53">
                  <c:v>3763.1761003140709</c:v>
                </c:pt>
                <c:pt idx="54">
                  <c:v>3813.762529646021</c:v>
                </c:pt>
                <c:pt idx="55">
                  <c:v>3864.4700217168811</c:v>
                </c:pt>
                <c:pt idx="56">
                  <c:v>3915.2976190503737</c:v>
                </c:pt>
                <c:pt idx="57">
                  <c:v>3966.2443647937143</c:v>
                </c:pt>
                <c:pt idx="58">
                  <c:v>4017.3093027622331</c:v>
                </c:pt>
                <c:pt idx="59">
                  <c:v>4068.4914774836393</c:v>
                </c:pt>
                <c:pt idx="60">
                  <c:v>4119.7899342419341</c:v>
                </c:pt>
                <c:pt idx="61">
                  <c:v>4171.2037191209647</c:v>
                </c:pt>
                <c:pt idx="62">
                  <c:v>4222.7318790476129</c:v>
                </c:pt>
                <c:pt idx="63">
                  <c:v>4274.3734618346261</c:v>
                </c:pt>
                <c:pt idx="64">
                  <c:v>4326.1275162230768</c:v>
                </c:pt>
                <c:pt idx="65">
                  <c:v>4377.9930919244598</c:v>
                </c:pt>
                <c:pt idx="66">
                  <c:v>4429.9692396624141</c:v>
                </c:pt>
                <c:pt idx="67">
                  <c:v>4482.0550112140736</c:v>
                </c:pt>
                <c:pt idx="68">
                  <c:v>4534.2494594510463</c:v>
                </c:pt>
                <c:pt idx="69">
                  <c:v>4586.5516383800095</c:v>
                </c:pt>
                <c:pt idx="70">
                  <c:v>4638.960603182938</c:v>
                </c:pt>
                <c:pt idx="71">
                  <c:v>4691.4754102569386</c:v>
                </c:pt>
                <c:pt idx="72">
                  <c:v>4744.0951172537134</c:v>
                </c:pt>
                <c:pt idx="73">
                  <c:v>4796.8187831186351</c:v>
                </c:pt>
                <c:pt idx="74">
                  <c:v>4849.6454681294354</c:v>
                </c:pt>
                <c:pt idx="75">
                  <c:v>4902.5742339345106</c:v>
                </c:pt>
                <c:pt idx="76">
                  <c:v>4955.6041435908355</c:v>
                </c:pt>
                <c:pt idx="77">
                  <c:v>5008.7342616014894</c:v>
                </c:pt>
                <c:pt idx="78">
                  <c:v>5061.963653952791</c:v>
                </c:pt>
                <c:pt idx="79">
                  <c:v>5115.2913881510431</c:v>
                </c:pt>
                <c:pt idx="80">
                  <c:v>5168.7165332588793</c:v>
                </c:pt>
                <c:pt idx="81">
                  <c:v>5222.2381599312221</c:v>
                </c:pt>
                <c:pt idx="82">
                  <c:v>5275.855340450842</c:v>
                </c:pt>
                <c:pt idx="83">
                  <c:v>5329.5671487635236</c:v>
                </c:pt>
                <c:pt idx="84">
                  <c:v>5383.3726605128304</c:v>
                </c:pt>
                <c:pt idx="85">
                  <c:v>5437.2709530744769</c:v>
                </c:pt>
                <c:pt idx="86">
                  <c:v>5491.2611055902998</c:v>
                </c:pt>
                <c:pt idx="87">
                  <c:v>5545.3421990018305</c:v>
                </c:pt>
                <c:pt idx="88">
                  <c:v>5599.5133160834666</c:v>
                </c:pt>
                <c:pt idx="89">
                  <c:v>5653.7735414752469</c:v>
                </c:pt>
                <c:pt idx="90">
                  <c:v>5708.1219617152246</c:v>
                </c:pt>
                <c:pt idx="91">
                  <c:v>5762.557665271439</c:v>
                </c:pt>
                <c:pt idx="92">
                  <c:v>5817.0797425734845</c:v>
                </c:pt>
                <c:pt idx="93">
                  <c:v>5871.6872860436843</c:v>
                </c:pt>
                <c:pt idx="94">
                  <c:v>5926.3793901278559</c:v>
                </c:pt>
                <c:pt idx="95">
                  <c:v>5981.15515132568</c:v>
                </c:pt>
                <c:pt idx="96">
                  <c:v>6036.0136682206676</c:v>
                </c:pt>
                <c:pt idx="97">
                  <c:v>6090.9540415097217</c:v>
                </c:pt>
                <c:pt idx="98">
                  <c:v>6145.9753740323031</c:v>
                </c:pt>
                <c:pt idx="99">
                  <c:v>6201.0767707991936</c:v>
                </c:pt>
                <c:pt idx="100">
                  <c:v>6256.2573390208545</c:v>
                </c:pt>
                <c:pt idx="101">
                  <c:v>6311.5161881353915</c:v>
                </c:pt>
                <c:pt idx="102">
                  <c:v>6366.8524298361153</c:v>
                </c:pt>
                <c:pt idx="103">
                  <c:v>6422.1156675202092</c:v>
                </c:pt>
                <c:pt idx="104">
                  <c:v>6477.0065417593069</c:v>
                </c:pt>
                <c:pt idx="105">
                  <c:v>6531.3758278230025</c:v>
                </c:pt>
                <c:pt idx="106">
                  <c:v>6585.2235542084281</c:v>
                </c:pt>
                <c:pt idx="107">
                  <c:v>6638.5496640935007</c:v>
                </c:pt>
                <c:pt idx="108">
                  <c:v>6691.3545779548704</c:v>
                </c:pt>
                <c:pt idx="109">
                  <c:v>6743.6391633374142</c:v>
                </c:pt>
                <c:pt idx="110">
                  <c:v>6795.4047173062527</c:v>
                </c:pt>
                <c:pt idx="111">
                  <c:v>6846.6529476076057</c:v>
                </c:pt>
                <c:pt idx="112">
                  <c:v>6897.385952687132</c:v>
                </c:pt>
                <c:pt idx="113">
                  <c:v>6947.6062007693045</c:v>
                </c:pt>
                <c:pt idx="114">
                  <c:v>6997.3165082187752</c:v>
                </c:pt>
                <c:pt idx="115">
                  <c:v>7046.520017396072</c:v>
                </c:pt>
                <c:pt idx="116">
                  <c:v>7095.2201742087082</c:v>
                </c:pt>
                <c:pt idx="117">
                  <c:v>7143.4207055455945</c:v>
                </c:pt>
                <c:pt idx="118">
                  <c:v>7191.1255967679617</c:v>
                </c:pt>
                <c:pt idx="119">
                  <c:v>7238.3390694142754</c:v>
                </c:pt>
                <c:pt idx="120">
                  <c:v>7285.0655592602925</c:v>
                </c:pt>
                <c:pt idx="121">
                  <c:v>7331.3096948588</c:v>
                </c:pt>
                <c:pt idx="122">
                  <c:v>7377.0762766670414</c:v>
                </c:pt>
                <c:pt idx="123">
                  <c:v>7422.3702568536582</c:v>
                </c:pt>
                <c:pt idx="124">
                  <c:v>7467.1967198613702</c:v>
                </c:pt>
                <c:pt idx="125">
                  <c:v>7511.5608637868181</c:v>
                </c:pt>
                <c:pt idx="126">
                  <c:v>7555.4679826250958</c:v>
                </c:pt>
                <c:pt idx="127">
                  <c:v>7598.9234494136608</c:v>
                </c:pt>
                <c:pt idx="128">
                  <c:v>7641.9327002985547</c:v>
                </c:pt>
                <c:pt idx="129">
                  <c:v>7684.501219535282</c:v>
                </c:pt>
                <c:pt idx="130">
                  <c:v>7726.6345254272364</c:v>
                </c:pt>
                <c:pt idx="131">
                  <c:v>7768.3381571962573</c:v>
                </c:pt>
                <c:pt idx="132">
                  <c:v>7809.6176627727</c:v>
                </c:pt>
                <c:pt idx="133">
                  <c:v>7850.4785874862418</c:v>
                </c:pt>
                <c:pt idx="134">
                  <c:v>7890.9264636335001</c:v>
                </c:pt>
                <c:pt idx="135">
                  <c:v>7930.9668008942881</c:v>
                </c:pt>
                <c:pt idx="136">
                  <c:v>7970.6050775649592</c:v>
                </c:pt>
                <c:pt idx="137">
                  <c:v>8009.8467325746751</c:v>
                </c:pt>
                <c:pt idx="138">
                  <c:v>8048.6971081294532</c:v>
                </c:pt>
                <c:pt idx="139">
                  <c:v>8087.1613527852742</c:v>
                </c:pt>
                <c:pt idx="140">
                  <c:v>8125.2444268601712</c:v>
                </c:pt>
                <c:pt idx="141">
                  <c:v>8162.9511920990835</c:v>
                </c:pt>
                <c:pt idx="142">
                  <c:v>8200.2864532832737</c:v>
                </c:pt>
                <c:pt idx="143">
                  <c:v>8237.2549594461052</c:v>
                </c:pt>
                <c:pt idx="144">
                  <c:v>8273.8614048122399</c:v>
                </c:pt>
                <c:pt idx="145">
                  <c:v>8310.1104296682879</c:v>
                </c:pt>
                <c:pt idx="146">
                  <c:v>8346.0066211707708</c:v>
                </c:pt>
                <c:pt idx="147">
                  <c:v>8381.5545140958857</c:v>
                </c:pt>
                <c:pt idx="148">
                  <c:v>8416.7585915352829</c:v>
                </c:pt>
                <c:pt idx="149">
                  <c:v>8451.623285541853</c:v>
                </c:pt>
                <c:pt idx="150">
                  <c:v>8486.1529777292653</c:v>
                </c:pt>
                <c:pt idx="151">
                  <c:v>8520.351999828832</c:v>
                </c:pt>
                <c:pt idx="152">
                  <c:v>8554.224634207023</c:v>
                </c:pt>
                <c:pt idx="153">
                  <c:v>8587.7751143468195</c:v>
                </c:pt>
                <c:pt idx="154">
                  <c:v>8621.007625295857</c:v>
                </c:pt>
                <c:pt idx="155">
                  <c:v>8653.9263040841997</c:v>
                </c:pt>
                <c:pt idx="156">
                  <c:v>8686.5352401143682</c:v>
                </c:pt>
                <c:pt idx="157">
                  <c:v>8718.8384755261322</c:v>
                </c:pt>
                <c:pt idx="158">
                  <c:v>8750.8400055384063</c:v>
                </c:pt>
                <c:pt idx="159">
                  <c:v>8782.5437787704595</c:v>
                </c:pt>
                <c:pt idx="160">
                  <c:v>8813.9536975445153</c:v>
                </c:pt>
                <c:pt idx="161">
                  <c:v>8845.073618171682</c:v>
                </c:pt>
                <c:pt idx="162">
                  <c:v>8875.9073512230498</c:v>
                </c:pt>
                <c:pt idx="163">
                  <c:v>8906.458661787663</c:v>
                </c:pt>
                <c:pt idx="164">
                  <c:v>8936.7312697189627</c:v>
                </c:pt>
                <c:pt idx="165">
                  <c:v>8966.7288711528709</c:v>
                </c:pt>
                <c:pt idx="166">
                  <c:v>8996.4551713738529</c:v>
                </c:pt>
                <c:pt idx="167">
                  <c:v>9025.9138725461071</c:v>
                </c:pt>
                <c:pt idx="168">
                  <c:v>9055.1086359330184</c:v>
                </c:pt>
                <c:pt idx="169">
                  <c:v>9084.0430676155938</c:v>
                </c:pt>
                <c:pt idx="170">
                  <c:v>9112.7207181536505</c:v>
                </c:pt>
                <c:pt idx="171">
                  <c:v>9141.1450824312433</c:v>
                </c:pt>
                <c:pt idx="172">
                  <c:v>9169.3195995907754</c:v>
                </c:pt>
                <c:pt idx="173">
                  <c:v>9197.2476530484746</c:v>
                </c:pt>
                <c:pt idx="174">
                  <c:v>9224.9325705848241</c:v>
                </c:pt>
                <c:pt idx="175">
                  <c:v>9252.3776245039389</c:v>
                </c:pt>
                <c:pt idx="176">
                  <c:v>9279.5860318561681</c:v>
                </c:pt>
                <c:pt idx="177">
                  <c:v>9306.560954718545</c:v>
                </c:pt>
                <c:pt idx="178">
                  <c:v>9333.3055005280257</c:v>
                </c:pt>
                <c:pt idx="179">
                  <c:v>9359.8227224627317</c:v>
                </c:pt>
                <c:pt idx="180">
                  <c:v>9386.1156198667231</c:v>
                </c:pt>
                <c:pt idx="181">
                  <c:v>9412.1871387141018</c:v>
                </c:pt>
                <c:pt idx="182">
                  <c:v>9438.0401721084963</c:v>
                </c:pt>
                <c:pt idx="183">
                  <c:v>9463.6775608142525</c:v>
                </c:pt>
                <c:pt idx="184">
                  <c:v>9489.1020938158763</c:v>
                </c:pt>
                <c:pt idx="185">
                  <c:v>9514.3165089025115</c:v>
                </c:pt>
                <c:pt idx="186">
                  <c:v>9539.3234932744672</c:v>
                </c:pt>
                <c:pt idx="187">
                  <c:v>9564.1256841689956</c:v>
                </c:pt>
                <c:pt idx="188">
                  <c:v>9588.7256695027245</c:v>
                </c:pt>
                <c:pt idx="189">
                  <c:v>9613.1259885283362</c:v>
                </c:pt>
                <c:pt idx="190">
                  <c:v>9637.3291325032678</c:v>
                </c:pt>
                <c:pt idx="191">
                  <c:v>9661.3375645860797</c:v>
                </c:pt>
                <c:pt idx="192">
                  <c:v>9685.1537494093554</c:v>
                </c:pt>
                <c:pt idx="193">
                  <c:v>9708.7801407449206</c:v>
                </c:pt>
                <c:pt idx="194">
                  <c:v>9732.2191461386919</c:v>
                </c:pt>
                <c:pt idx="195">
                  <c:v>9755.4731139259293</c:v>
                </c:pt>
                <c:pt idx="196">
                  <c:v>9778.5443334435022</c:v>
                </c:pt>
                <c:pt idx="197">
                  <c:v>9801.4350354422022</c:v>
                </c:pt>
                <c:pt idx="198">
                  <c:v>9824.1473925957453</c:v>
                </c:pt>
                <c:pt idx="199">
                  <c:v>9846.683520093904</c:v>
                </c:pt>
                <c:pt idx="200">
                  <c:v>9869.0454763088583</c:v>
                </c:pt>
                <c:pt idx="201">
                  <c:v>9891.2352635247407</c:v>
                </c:pt>
                <c:pt idx="202">
                  <c:v>9913.2548287212612</c:v>
                </c:pt>
                <c:pt idx="203">
                  <c:v>9935.1060644030749</c:v>
                </c:pt>
                <c:pt idx="204">
                  <c:v>9956.7908094673385</c:v>
                </c:pt>
                <c:pt idx="205">
                  <c:v>9978.3108501025854</c:v>
                </c:pt>
                <c:pt idx="206">
                  <c:v>9999.6679207127163</c:v>
                </c:pt>
                <c:pt idx="207">
                  <c:v>10020.863704860507</c:v>
                </c:pt>
                <c:pt idx="208">
                  <c:v>10041.899836225588</c:v>
                </c:pt>
                <c:pt idx="209">
                  <c:v>10062.777883936173</c:v>
                </c:pt>
                <c:pt idx="210">
                  <c:v>10083.499326818532</c:v>
                </c:pt>
                <c:pt idx="211">
                  <c:v>10104.065559250903</c:v>
                </c:pt>
                <c:pt idx="212">
                  <c:v>10124.477919794706</c:v>
                </c:pt>
                <c:pt idx="213">
                  <c:v>10144.737704321393</c:v>
                </c:pt>
                <c:pt idx="214">
                  <c:v>10164.846167809001</c:v>
                </c:pt>
                <c:pt idx="215">
                  <c:v>10184.804525992351</c:v>
                </c:pt>
                <c:pt idx="216">
                  <c:v>10204.613956929586</c:v>
                </c:pt>
                <c:pt idx="217">
                  <c:v>10224.275602490543</c:v>
                </c:pt>
                <c:pt idx="218">
                  <c:v>10243.790569771736</c:v>
                </c:pt>
                <c:pt idx="219">
                  <c:v>10263.159932442415</c:v>
                </c:pt>
                <c:pt idx="220">
                  <c:v>10282.384732025794</c:v>
                </c:pt>
                <c:pt idx="221">
                  <c:v>10301.465979119312</c:v>
                </c:pt>
                <c:pt idx="222">
                  <c:v>10320.404654557497</c:v>
                </c:pt>
                <c:pt idx="223">
                  <c:v>10339.20171052074</c:v>
                </c:pt>
                <c:pt idx="224">
                  <c:v>10357.858071593097</c:v>
                </c:pt>
                <c:pt idx="225">
                  <c:v>10376.374635771996</c:v>
                </c:pt>
                <c:pt idx="226">
                  <c:v>10394.752275432558</c:v>
                </c:pt>
                <c:pt idx="227">
                  <c:v>10412.991838249045</c:v>
                </c:pt>
                <c:pt idx="228">
                  <c:v>10431.094148075785</c:v>
                </c:pt>
                <c:pt idx="229">
                  <c:v>10449.060005789795</c:v>
                </c:pt>
                <c:pt idx="230">
                  <c:v>10466.890190097145</c:v>
                </c:pt>
                <c:pt idx="231">
                  <c:v>10484.585458305002</c:v>
                </c:pt>
                <c:pt idx="232">
                  <c:v>10502.146547061173</c:v>
                </c:pt>
                <c:pt idx="233">
                  <c:v>10519.574173062818</c:v>
                </c:pt>
                <c:pt idx="234">
                  <c:v>10536.869033735966</c:v>
                </c:pt>
                <c:pt idx="235">
                  <c:v>10554.031807887288</c:v>
                </c:pt>
                <c:pt idx="236">
                  <c:v>10571.063156329565</c:v>
                </c:pt>
                <c:pt idx="237">
                  <c:v>10587.963722482147</c:v>
                </c:pt>
                <c:pt idx="238">
                  <c:v>10604.734132947671</c:v>
                </c:pt>
                <c:pt idx="239">
                  <c:v>10621.37499806618</c:v>
                </c:pt>
                <c:pt idx="240">
                  <c:v>10637.886912447762</c:v>
                </c:pt>
                <c:pt idx="241">
                  <c:v>10654.270455484753</c:v>
                </c:pt>
                <c:pt idx="242">
                  <c:v>10670.526191844448</c:v>
                </c:pt>
                <c:pt idx="243">
                  <c:v>10686.65467194329</c:v>
                </c:pt>
                <c:pt idx="244">
                  <c:v>10702.656432403362</c:v>
                </c:pt>
                <c:pt idx="245">
                  <c:v>10718.53199649204</c:v>
                </c:pt>
                <c:pt idx="246">
                  <c:v>10734.281874499935</c:v>
                </c:pt>
                <c:pt idx="247">
                  <c:v>10749.906564101142</c:v>
                </c:pt>
                <c:pt idx="248">
                  <c:v>10765.406550790414</c:v>
                </c:pt>
                <c:pt idx="249">
                  <c:v>10780.782308311482</c:v>
                </c:pt>
                <c:pt idx="250">
                  <c:v>10796.034299026205</c:v>
                </c:pt>
                <c:pt idx="251">
                  <c:v>10811.162974268314</c:v>
                </c:pt>
                <c:pt idx="252">
                  <c:v>10826.168774684884</c:v>
                </c:pt>
                <c:pt idx="253">
                  <c:v>10841.052130566082</c:v>
                </c:pt>
                <c:pt idx="254">
                  <c:v>10855.813462163695</c:v>
                </c:pt>
                <c:pt idx="255">
                  <c:v>10870.453179998893</c:v>
                </c:pt>
                <c:pt idx="256">
                  <c:v>10884.971685159699</c:v>
                </c:pt>
                <c:pt idx="257">
                  <c:v>10899.369369588576</c:v>
                </c:pt>
                <c:pt idx="258">
                  <c:v>10913.646616360549</c:v>
                </c:pt>
                <c:pt idx="259">
                  <c:v>10927.803799952231</c:v>
                </c:pt>
                <c:pt idx="260">
                  <c:v>10941.841286502133</c:v>
                </c:pt>
                <c:pt idx="261">
                  <c:v>10955.759434062598</c:v>
                </c:pt>
                <c:pt idx="262">
                  <c:v>10969.558592843689</c:v>
                </c:pt>
                <c:pt idx="263">
                  <c:v>10983.239105449338</c:v>
                </c:pt>
                <c:pt idx="264">
                  <c:v>10996.801307106081</c:v>
                </c:pt>
                <c:pt idx="265">
                  <c:v>11010.245525884617</c:v>
                </c:pt>
                <c:pt idx="266">
                  <c:v>11023.572082914507</c:v>
                </c:pt>
                <c:pt idx="267">
                  <c:v>11036.781292592237</c:v>
                </c:pt>
                <c:pt idx="268">
                  <c:v>11049.873462782913</c:v>
                </c:pt>
                <c:pt idx="269">
                  <c:v>11062.848895015799</c:v>
                </c:pt>
                <c:pt idx="270">
                  <c:v>11075.707884673946</c:v>
                </c:pt>
                <c:pt idx="271">
                  <c:v>11088.450721178093</c:v>
                </c:pt>
                <c:pt idx="272">
                  <c:v>11101.077688165069</c:v>
                </c:pt>
                <c:pt idx="273">
                  <c:v>11113.589063660882</c:v>
                </c:pt>
                <c:pt idx="274">
                  <c:v>11125.985120248655</c:v>
                </c:pt>
                <c:pt idx="275">
                  <c:v>11138.266125231627</c:v>
                </c:pt>
                <c:pt idx="276">
                  <c:v>11150.432340791345</c:v>
                </c:pt>
                <c:pt idx="277">
                  <c:v>11162.484024141238</c:v>
                </c:pt>
                <c:pt idx="278">
                  <c:v>11174.421427675697</c:v>
                </c:pt>
                <c:pt idx="279">
                  <c:v>11186.244799114838</c:v>
                </c:pt>
                <c:pt idx="280">
                  <c:v>11197.954381645059</c:v>
                </c:pt>
                <c:pt idx="281">
                  <c:v>11209.55041405554</c:v>
                </c:pt>
                <c:pt idx="282">
                  <c:v>11221.033130870816</c:v>
                </c:pt>
                <c:pt idx="283">
                  <c:v>11232.402762479524</c:v>
                </c:pt>
                <c:pt idx="284">
                  <c:v>11243.659535259469</c:v>
                </c:pt>
                <c:pt idx="285">
                  <c:v>11254.803671699103</c:v>
                </c:pt>
                <c:pt idx="286">
                  <c:v>11265.835390515518</c:v>
                </c:pt>
                <c:pt idx="287">
                  <c:v>11276.754906769078</c:v>
                </c:pt>
                <c:pt idx="288">
                  <c:v>11287.562431974768</c:v>
                </c:pt>
                <c:pt idx="289">
                  <c:v>11298.258174210359</c:v>
                </c:pt>
                <c:pt idx="290">
                  <c:v>11308.842338221491</c:v>
                </c:pt>
                <c:pt idx="291">
                  <c:v>11319.315125523737</c:v>
                </c:pt>
                <c:pt idx="292">
                  <c:v>11329.676734501756</c:v>
                </c:pt>
                <c:pt idx="293">
                  <c:v>11339.927360505599</c:v>
                </c:pt>
                <c:pt idx="294">
                  <c:v>11350.067195944252</c:v>
                </c:pt>
                <c:pt idx="295">
                  <c:v>11360.096430376483</c:v>
                </c:pt>
                <c:pt idx="296">
                  <c:v>11370.015250599077</c:v>
                </c:pt>
                <c:pt idx="297">
                  <c:v>11379.82384073251</c:v>
                </c:pt>
                <c:pt idx="298">
                  <c:v>11389.52238230414</c:v>
                </c:pt>
                <c:pt idx="299">
                  <c:v>11399.111054328974</c:v>
                </c:pt>
                <c:pt idx="300">
                  <c:v>11408.59003338808</c:v>
                </c:pt>
                <c:pt idx="301">
                  <c:v>11417.959493704688</c:v>
                </c:pt>
                <c:pt idx="302">
                  <c:v>11427.21960721805</c:v>
                </c:pt>
                <c:pt idx="303">
                  <c:v>11436.37054365511</c:v>
                </c:pt>
                <c:pt idx="304">
                  <c:v>11445.412470600033</c:v>
                </c:pt>
                <c:pt idx="305">
                  <c:v>11454.345553561658</c:v>
                </c:pt>
                <c:pt idx="306">
                  <c:v>11463.16995603891</c:v>
                </c:pt>
                <c:pt idx="307">
                  <c:v>11471.885839584222</c:v>
                </c:pt>
                <c:pt idx="308">
                  <c:v>11480.493363865031</c:v>
                </c:pt>
                <c:pt idx="309">
                  <c:v>11488.992686723368</c:v>
                </c:pt>
                <c:pt idx="310">
                  <c:v>11497.383964233608</c:v>
                </c:pt>
                <c:pt idx="311">
                  <c:v>11505.667350758415</c:v>
                </c:pt>
                <c:pt idx="312">
                  <c:v>11513.842999002914</c:v>
                </c:pt>
                <c:pt idx="313">
                  <c:v>11521.911060067167</c:v>
                </c:pt>
                <c:pt idx="314">
                  <c:v>11529.871683496938</c:v>
                </c:pt>
                <c:pt idx="315">
                  <c:v>11537.725017332841</c:v>
                </c:pt>
                <c:pt idx="316">
                  <c:v>11545.471208157875</c:v>
                </c:pt>
                <c:pt idx="317">
                  <c:v>11553.1104011434</c:v>
                </c:pt>
                <c:pt idx="318">
                  <c:v>11560.642740093585</c:v>
                </c:pt>
                <c:pt idx="319">
                  <c:v>11568.068367488364</c:v>
                </c:pt>
                <c:pt idx="320">
                  <c:v>11575.387424524943</c:v>
                </c:pt>
                <c:pt idx="321">
                  <c:v>11582.600051157886</c:v>
                </c:pt>
                <c:pt idx="322">
                  <c:v>11589.706386137816</c:v>
                </c:pt>
                <c:pt idx="323">
                  <c:v>11596.706567048768</c:v>
                </c:pt>
                <c:pt idx="324">
                  <c:v>11603.600730344238</c:v>
                </c:pt>
                <c:pt idx="325">
                  <c:v>11610.389011381931</c:v>
                </c:pt>
                <c:pt idx="326">
                  <c:v>11617.071544457271</c:v>
                </c:pt>
                <c:pt idx="327">
                  <c:v>11623.648462835707</c:v>
                </c:pt>
                <c:pt idx="328">
                  <c:v>11630.119898783818</c:v>
                </c:pt>
                <c:pt idx="329">
                  <c:v>11636.485983599279</c:v>
                </c:pt>
                <c:pt idx="330">
                  <c:v>11642.746847639706</c:v>
                </c:pt>
                <c:pt idx="331">
                  <c:v>11648.902620350416</c:v>
                </c:pt>
                <c:pt idx="332">
                  <c:v>11654.953430291132</c:v>
                </c:pt>
                <c:pt idx="333">
                  <c:v>11660.899405161663</c:v>
                </c:pt>
                <c:pt idx="334">
                  <c:v>11666.740671826594</c:v>
                </c:pt>
                <c:pt idx="335">
                  <c:v>11672.477356339019</c:v>
                </c:pt>
                <c:pt idx="336">
                  <c:v>11678.109583963333</c:v>
                </c:pt>
                <c:pt idx="337">
                  <c:v>11683.637479197136</c:v>
                </c:pt>
                <c:pt idx="338">
                  <c:v>11689.061165792258</c:v>
                </c:pt>
                <c:pt idx="339">
                  <c:v>11694.380766774955</c:v>
                </c:pt>
                <c:pt idx="340">
                  <c:v>11699.596404465286</c:v>
                </c:pt>
                <c:pt idx="341">
                  <c:v>11704.708200495721</c:v>
                </c:pt>
                <c:pt idx="342">
                  <c:v>11709.71627655824</c:v>
                </c:pt>
                <c:pt idx="343">
                  <c:v>11714.620757578326</c:v>
                </c:pt>
                <c:pt idx="344">
                  <c:v>11719.421773259359</c:v>
                </c:pt>
                <c:pt idx="345">
                  <c:v>11724.119454599619</c:v>
                </c:pt>
                <c:pt idx="346">
                  <c:v>11728.713931309017</c:v>
                </c:pt>
                <c:pt idx="347">
                  <c:v>11733.205331828081</c:v>
                </c:pt>
                <c:pt idx="348">
                  <c:v>11737.593783349752</c:v>
                </c:pt>
                <c:pt idx="349">
                  <c:v>11741.879411841215</c:v>
                </c:pt>
                <c:pt idx="350">
                  <c:v>11746.062342065743</c:v>
                </c:pt>
                <c:pt idx="351">
                  <c:v>11750.142697604535</c:v>
                </c:pt>
                <c:pt idx="352">
                  <c:v>11754.120600878567</c:v>
                </c:pt>
                <c:pt idx="353">
                  <c:v>11757.996173170441</c:v>
                </c:pt>
                <c:pt idx="354">
                  <c:v>11761.769534646239</c:v>
                </c:pt>
                <c:pt idx="355">
                  <c:v>11765.440804377367</c:v>
                </c:pt>
                <c:pt idx="356">
                  <c:v>11769.01010036241</c:v>
                </c:pt>
                <c:pt idx="357">
                  <c:v>11772.477539548958</c:v>
                </c:pt>
                <c:pt idx="358">
                  <c:v>11775.843237855452</c:v>
                </c:pt>
                <c:pt idx="359">
                  <c:v>11779.107310192998</c:v>
                </c:pt>
                <c:pt idx="360">
                  <c:v>11782.269870487184</c:v>
                </c:pt>
                <c:pt idx="361">
                  <c:v>11785.33103169987</c:v>
                </c:pt>
                <c:pt idx="362">
                  <c:v>11788.290905850979</c:v>
                </c:pt>
                <c:pt idx="363">
                  <c:v>11791.149604040245</c:v>
                </c:pt>
                <c:pt idx="364">
                  <c:v>11793.907236468962</c:v>
                </c:pt>
                <c:pt idx="365">
                  <c:v>11796.563912461701</c:v>
                </c:pt>
                <c:pt idx="366">
                  <c:v>11799.119740487997</c:v>
                </c:pt>
                <c:pt idx="367">
                  <c:v>11801.574828184015</c:v>
                </c:pt>
                <c:pt idx="368">
                  <c:v>11803.929282374183</c:v>
                </c:pt>
                <c:pt idx="369">
                  <c:v>11806.183209092786</c:v>
                </c:pt>
                <c:pt idx="370">
                  <c:v>11808.336713605528</c:v>
                </c:pt>
                <c:pt idx="371">
                  <c:v>11810.389900431062</c:v>
                </c:pt>
                <c:pt idx="372">
                  <c:v>11812.342873362468</c:v>
                </c:pt>
                <c:pt idx="373">
                  <c:v>11814.195735488693</c:v>
                </c:pt>
                <c:pt idx="374">
                  <c:v>11815.948589215943</c:v>
                </c:pt>
                <c:pt idx="375">
                  <c:v>11817.601536289028</c:v>
                </c:pt>
                <c:pt idx="376">
                  <c:v>11819.154677812656</c:v>
                </c:pt>
                <c:pt idx="377">
                  <c:v>11820.608114272665</c:v>
                </c:pt>
                <c:pt idx="378">
                  <c:v>11821.961945557212</c:v>
                </c:pt>
                <c:pt idx="379">
                  <c:v>11823.216270977888</c:v>
                </c:pt>
                <c:pt idx="380">
                  <c:v>11824.371189290783</c:v>
                </c:pt>
                <c:pt idx="381">
                  <c:v>11825.426798717481</c:v>
                </c:pt>
                <c:pt idx="382">
                  <c:v>11826.383196965982</c:v>
                </c:pt>
                <c:pt idx="383">
                  <c:v>11827.240481251571</c:v>
                </c:pt>
                <c:pt idx="384">
                  <c:v>11827.998748317592</c:v>
                </c:pt>
                <c:pt idx="385">
                  <c:v>11828.658094456168</c:v>
                </c:pt>
                <c:pt idx="386">
                  <c:v>11829.218615528833</c:v>
                </c:pt>
                <c:pt idx="387">
                  <c:v>11829.68040698708</c:v>
                </c:pt>
                <c:pt idx="388">
                  <c:v>11830.043563892837</c:v>
                </c:pt>
                <c:pt idx="389">
                  <c:v>11830.308180938857</c:v>
                </c:pt>
                <c:pt idx="390">
                  <c:v>11830.474352469006</c:v>
                </c:pt>
                <c:pt idx="391">
                  <c:v>11830.542172498483</c:v>
                </c:pt>
                <c:pt idx="392">
                  <c:v>11830.511734733929</c:v>
                </c:pt>
                <c:pt idx="393">
                  <c:v>11830.383132593453</c:v>
                </c:pt>
                <c:pt idx="394">
                  <c:v>11830.156459226559</c:v>
                </c:pt>
                <c:pt idx="395">
                  <c:v>11829.831807533963</c:v>
                </c:pt>
                <c:pt idx="396">
                  <c:v>11829.409270187327</c:v>
                </c:pt>
                <c:pt idx="397">
                  <c:v>11828.888939648876</c:v>
                </c:pt>
                <c:pt idx="398">
                  <c:v>11828.270908190907</c:v>
                </c:pt>
                <c:pt idx="399">
                  <c:v>11827.555267915202</c:v>
                </c:pt>
                <c:pt idx="400">
                  <c:v>11826.742110772318</c:v>
                </c:pt>
                <c:pt idx="401">
                  <c:v>11825.831528580769</c:v>
                </c:pt>
                <c:pt idx="402">
                  <c:v>11824.823613046095</c:v>
                </c:pt>
                <c:pt idx="403">
                  <c:v>11823.718455779808</c:v>
                </c:pt>
                <c:pt idx="404">
                  <c:v>11822.516148318224</c:v>
                </c:pt>
                <c:pt idx="405">
                  <c:v>11821.216782141169</c:v>
                </c:pt>
                <c:pt idx="406">
                  <c:v>11819.820448690572</c:v>
                </c:pt>
                <c:pt idx="407">
                  <c:v>11818.327239388911</c:v>
                </c:pt>
                <c:pt idx="408">
                  <c:v>11816.737245657554</c:v>
                </c:pt>
                <c:pt idx="409">
                  <c:v>11815.050558934954</c:v>
                </c:pt>
                <c:pt idx="410">
                  <c:v>11813.267270694723</c:v>
                </c:pt>
                <c:pt idx="411">
                  <c:v>11811.387472463566</c:v>
                </c:pt>
                <c:pt idx="412">
                  <c:v>11809.411255839075</c:v>
                </c:pt>
                <c:pt idx="413">
                  <c:v>11807.338712507399</c:v>
                </c:pt>
                <c:pt idx="414">
                  <c:v>11805.169934260757</c:v>
                </c:pt>
                <c:pt idx="415">
                  <c:v>11802.905013014823</c:v>
                </c:pt>
                <c:pt idx="416">
                  <c:v>11800.544040825955</c:v>
                </c:pt>
                <c:pt idx="417">
                  <c:v>11798.087109908291</c:v>
                </c:pt>
                <c:pt idx="418">
                  <c:v>11795.534312650683</c:v>
                </c:pt>
                <c:pt idx="419">
                  <c:v>11792.885741633498</c:v>
                </c:pt>
                <c:pt idx="420">
                  <c:v>11790.141489645246</c:v>
                </c:pt>
                <c:pt idx="421">
                  <c:v>11787.301649699075</c:v>
                </c:pt>
                <c:pt idx="422">
                  <c:v>11784.366315049096</c:v>
                </c:pt>
                <c:pt idx="423">
                  <c:v>11781.335579206559</c:v>
                </c:pt>
                <c:pt idx="424">
                  <c:v>11778.209535955868</c:v>
                </c:pt>
                <c:pt idx="425">
                  <c:v>11774.988279370427</c:v>
                </c:pt>
                <c:pt idx="426">
                  <c:v>11771.671903828335</c:v>
                </c:pt>
                <c:pt idx="427">
                  <c:v>11768.26050402791</c:v>
                </c:pt>
                <c:pt idx="428">
                  <c:v>11764.754175003045</c:v>
                </c:pt>
                <c:pt idx="429">
                  <c:v>11761.153012138397</c:v>
                </c:pt>
                <c:pt idx="430">
                  <c:v>11757.457111184407</c:v>
                </c:pt>
                <c:pt idx="431">
                  <c:v>11753.666568272152</c:v>
                </c:pt>
                <c:pt idx="432">
                  <c:v>11749.781479928011</c:v>
                </c:pt>
                <c:pt idx="433">
                  <c:v>11745.801943088167</c:v>
                </c:pt>
                <c:pt idx="434">
                  <c:v>11741.72805511293</c:v>
                </c:pt>
                <c:pt idx="435">
                  <c:v>11737.559913800875</c:v>
                </c:pt>
                <c:pt idx="436">
                  <c:v>11733.297617402808</c:v>
                </c:pt>
                <c:pt idx="437">
                  <c:v>11728.941264635549</c:v>
                </c:pt>
                <c:pt idx="438">
                  <c:v>11724.490954695522</c:v>
                </c:pt>
                <c:pt idx="439">
                  <c:v>11719.946787272176</c:v>
                </c:pt>
                <c:pt idx="440">
                  <c:v>11715.308862561207</c:v>
                </c:pt>
                <c:pt idx="441">
                  <c:v>11710.577281277596</c:v>
                </c:pt>
                <c:pt idx="442">
                  <c:v>11705.752144668464</c:v>
                </c:pt>
                <c:pt idx="443">
                  <c:v>11700.833554525725</c:v>
                </c:pt>
                <c:pt idx="444">
                  <c:v>11695.821613198561</c:v>
                </c:pt>
                <c:pt idx="445">
                  <c:v>11690.716423605692</c:v>
                </c:pt>
                <c:pt idx="446">
                  <c:v>11685.518089247462</c:v>
                </c:pt>
                <c:pt idx="447">
                  <c:v>11680.226714217722</c:v>
                </c:pt>
                <c:pt idx="448">
                  <c:v>11674.842403215525</c:v>
                </c:pt>
                <c:pt idx="449">
                  <c:v>11669.365261556617</c:v>
                </c:pt>
                <c:pt idx="450">
                  <c:v>11663.795395184734</c:v>
                </c:pt>
                <c:pt idx="451">
                  <c:v>11658.132910682702</c:v>
                </c:pt>
                <c:pt idx="452">
                  <c:v>11652.377915283327</c:v>
                </c:pt>
                <c:pt idx="453">
                  <c:v>11646.530516880106</c:v>
                </c:pt>
                <c:pt idx="454">
                  <c:v>11640.590824037712</c:v>
                </c:pt>
                <c:pt idx="455">
                  <c:v>11634.558946002297</c:v>
                </c:pt>
                <c:pt idx="456">
                  <c:v>11628.434992711584</c:v>
                </c:pt>
                <c:pt idx="457">
                  <c:v>11622.219074804758</c:v>
                </c:pt>
                <c:pt idx="458">
                  <c:v>11615.911303632158</c:v>
                </c:pt>
                <c:pt idx="459">
                  <c:v>11609.51179126476</c:v>
                </c:pt>
                <c:pt idx="460">
                  <c:v>11603.020650503462</c:v>
                </c:pt>
                <c:pt idx="461">
                  <c:v>11596.437994888161</c:v>
                </c:pt>
                <c:pt idx="462">
                  <c:v>11589.763938706639</c:v>
                </c:pt>
                <c:pt idx="463">
                  <c:v>11582.998597003223</c:v>
                </c:pt>
                <c:pt idx="464">
                  <c:v>11576.142085587268</c:v>
                </c:pt>
                <c:pt idx="465">
                  <c:v>11569.194521041414</c:v>
                </c:pt>
                <c:pt idx="466">
                  <c:v>11562.156020729659</c:v>
                </c:pt>
                <c:pt idx="467">
                  <c:v>11555.026702805217</c:v>
                </c:pt>
                <c:pt idx="468">
                  <c:v>11547.806686218177</c:v>
                </c:pt>
                <c:pt idx="469">
                  <c:v>11540.496090722965</c:v>
                </c:pt>
                <c:pt idx="470">
                  <c:v>11533.095036885603</c:v>
                </c:pt>
                <c:pt idx="471">
                  <c:v>11525.603646090762</c:v>
                </c:pt>
                <c:pt idx="472">
                  <c:v>11518.022040548622</c:v>
                </c:pt>
                <c:pt idx="473">
                  <c:v>11510.35034330153</c:v>
                </c:pt>
                <c:pt idx="474">
                  <c:v>11502.588678230466</c:v>
                </c:pt>
                <c:pt idx="475">
                  <c:v>11494.737170061297</c:v>
                </c:pt>
                <c:pt idx="476">
                  <c:v>11486.795944370855</c:v>
                </c:pt>
                <c:pt idx="477">
                  <c:v>11478.765127592804</c:v>
                </c:pt>
                <c:pt idx="478">
                  <c:v>11470.644847023317</c:v>
                </c:pt>
                <c:pt idx="479">
                  <c:v>11462.435230826566</c:v>
                </c:pt>
                <c:pt idx="480">
                  <c:v>11454.136408040016</c:v>
                </c:pt>
                <c:pt idx="481">
                  <c:v>11445.748508579523</c:v>
                </c:pt>
                <c:pt idx="482">
                  <c:v>11437.271663244255</c:v>
                </c:pt>
                <c:pt idx="483">
                  <c:v>11428.706003721418</c:v>
                </c:pt>
                <c:pt idx="484">
                  <c:v>11420.051661389367</c:v>
                </c:pt>
                <c:pt idx="485">
                  <c:v>11411.308762697248</c:v>
                </c:pt>
                <c:pt idx="486">
                  <c:v>11402.477426827478</c:v>
                </c:pt>
                <c:pt idx="487">
                  <c:v>11393.557770088501</c:v>
                </c:pt>
                <c:pt idx="488">
                  <c:v>11384.549909230867</c:v>
                </c:pt>
                <c:pt idx="489">
                  <c:v>11375.453961458943</c:v>
                </c:pt>
                <c:pt idx="490">
                  <c:v>11366.270044440507</c:v>
                </c:pt>
                <c:pt idx="491">
                  <c:v>11356.998276316621</c:v>
                </c:pt>
                <c:pt idx="492">
                  <c:v>11347.63877571175</c:v>
                </c:pt>
                <c:pt idx="493">
                  <c:v>11338.191661744149</c:v>
                </c:pt>
                <c:pt idx="494">
                  <c:v>11328.657054036501</c:v>
                </c:pt>
                <c:pt idx="495">
                  <c:v>11319.035072726811</c:v>
                </c:pt>
                <c:pt idx="496">
                  <c:v>11309.325838479563</c:v>
                </c:pt>
                <c:pt idx="497">
                  <c:v>11299.529472497139</c:v>
                </c:pt>
                <c:pt idx="498">
                  <c:v>11289.646096531482</c:v>
                </c:pt>
                <c:pt idx="499">
                  <c:v>11279.675832896028</c:v>
                </c:pt>
                <c:pt idx="500">
                  <c:v>11269.618804477885</c:v>
                </c:pt>
                <c:pt idx="501">
                  <c:v>11259.47513475027</c:v>
                </c:pt>
                <c:pt idx="502">
                  <c:v>11249.244947785191</c:v>
                </c:pt>
                <c:pt idx="503">
                  <c:v>11238.928368266386</c:v>
                </c:pt>
                <c:pt idx="504">
                  <c:v>11228.525521502501</c:v>
                </c:pt>
                <c:pt idx="505">
                  <c:v>11218.036533440511</c:v>
                </c:pt>
                <c:pt idx="506">
                  <c:v>11207.461530679388</c:v>
                </c:pt>
                <c:pt idx="507">
                  <c:v>11196.800640484</c:v>
                </c:pt>
                <c:pt idx="508">
                  <c:v>11186.053990799242</c:v>
                </c:pt>
                <c:pt idx="509">
                  <c:v>11175.221710264399</c:v>
                </c:pt>
                <c:pt idx="510">
                  <c:v>11164.303928227724</c:v>
                </c:pt>
                <c:pt idx="511">
                  <c:v>11153.30077476125</c:v>
                </c:pt>
                <c:pt idx="512">
                  <c:v>11142.212380675805</c:v>
                </c:pt>
                <c:pt idx="513">
                  <c:v>11131.038877536237</c:v>
                </c:pt>
                <c:pt idx="514">
                  <c:v>11119.78039767685</c:v>
                </c:pt>
                <c:pt idx="515">
                  <c:v>11108.437074217029</c:v>
                </c:pt>
                <c:pt idx="516">
                  <c:v>11097.009041077061</c:v>
                </c:pt>
                <c:pt idx="517">
                  <c:v>11085.496432994143</c:v>
                </c:pt>
                <c:pt idx="518">
                  <c:v>11073.899385538567</c:v>
                </c:pt>
                <c:pt idx="519">
                  <c:v>11062.218035130079</c:v>
                </c:pt>
                <c:pt idx="520">
                  <c:v>11050.452519054405</c:v>
                </c:pt>
                <c:pt idx="521">
                  <c:v>11038.602975479927</c:v>
                </c:pt>
                <c:pt idx="522">
                  <c:v>11026.669543474529</c:v>
                </c:pt>
                <c:pt idx="523">
                  <c:v>11014.652363022562</c:v>
                </c:pt>
                <c:pt idx="524">
                  <c:v>11002.551575041969</c:v>
                </c:pt>
                <c:pt idx="525">
                  <c:v>10990.367321401518</c:v>
                </c:pt>
                <c:pt idx="526">
                  <c:v>10978.099744938172</c:v>
                </c:pt>
                <c:pt idx="527">
                  <c:v>10965.748989474558</c:v>
                </c:pt>
                <c:pt idx="528">
                  <c:v>10953.315199836547</c:v>
                </c:pt>
                <c:pt idx="529">
                  <c:v>10940.798521870924</c:v>
                </c:pt>
                <c:pt idx="530">
                  <c:v>10928.199102463148</c:v>
                </c:pt>
                <c:pt idx="531">
                  <c:v>10915.517089555186</c:v>
                </c:pt>
                <c:pt idx="532">
                  <c:v>10902.752632163414</c:v>
                </c:pt>
                <c:pt idx="533">
                  <c:v>10889.905880396584</c:v>
                </c:pt>
                <c:pt idx="534">
                  <c:v>10876.976985473826</c:v>
                </c:pt>
                <c:pt idx="535">
                  <c:v>10863.966099742707</c:v>
                </c:pt>
                <c:pt idx="536">
                  <c:v>10850.873376697304</c:v>
                </c:pt>
                <c:pt idx="537">
                  <c:v>10837.698970996307</c:v>
                </c:pt>
                <c:pt idx="538">
                  <c:v>10824.443038481133</c:v>
                </c:pt>
                <c:pt idx="539">
                  <c:v>10811.105736194031</c:v>
                </c:pt>
                <c:pt idx="540">
                  <c:v>10797.687222396191</c:v>
                </c:pt>
                <c:pt idx="541">
                  <c:v>10784.187656585817</c:v>
                </c:pt>
                <c:pt idx="542">
                  <c:v>10770.607199516184</c:v>
                </c:pt>
                <c:pt idx="543">
                  <c:v>10756.946013213645</c:v>
                </c:pt>
                <c:pt idx="544">
                  <c:v>10743.20426099559</c:v>
                </c:pt>
                <c:pt idx="545">
                  <c:v>10729.382107488347</c:v>
                </c:pt>
                <c:pt idx="546">
                  <c:v>10715.479718645001</c:v>
                </c:pt>
                <c:pt idx="547">
                  <c:v>10701.497261763139</c:v>
                </c:pt>
                <c:pt idx="548">
                  <c:v>10687.434905502494</c:v>
                </c:pt>
                <c:pt idx="549">
                  <c:v>10673.292819902494</c:v>
                </c:pt>
                <c:pt idx="550">
                  <c:v>10659.071176399682</c:v>
                </c:pt>
                <c:pt idx="551">
                  <c:v>10644.770147845022</c:v>
                </c:pt>
                <c:pt idx="552">
                  <c:v>10630.389908521054</c:v>
                </c:pt>
                <c:pt idx="553">
                  <c:v>10615.93063415892</c:v>
                </c:pt>
                <c:pt idx="554">
                  <c:v>10601.392501955208</c:v>
                </c:pt>
                <c:pt idx="555">
                  <c:v>10586.77569058864</c:v>
                </c:pt>
                <c:pt idx="556">
                  <c:v>10572.080380236575</c:v>
                </c:pt>
                <c:pt idx="557">
                  <c:v>10557.306752591317</c:v>
                </c:pt>
                <c:pt idx="558">
                  <c:v>10542.454990876226</c:v>
                </c:pt>
                <c:pt idx="559">
                  <c:v>10527.525279861597</c:v>
                </c:pt>
                <c:pt idx="560">
                  <c:v>10512.517805880339</c:v>
                </c:pt>
                <c:pt idx="561">
                  <c:v>10497.432756843398</c:v>
                </c:pt>
                <c:pt idx="562">
                  <c:v>10482.270322254933</c:v>
                </c:pt>
                <c:pt idx="563">
                  <c:v>10467.030693227245</c:v>
                </c:pt>
                <c:pt idx="564">
                  <c:v>10451.714062495421</c:v>
                </c:pt>
                <c:pt idx="565">
                  <c:v>10436.320624431713</c:v>
                </c:pt>
                <c:pt idx="566">
                  <c:v>10420.850575059614</c:v>
                </c:pt>
                <c:pt idx="567">
                  <c:v>10405.304112067635</c:v>
                </c:pt>
                <c:pt idx="568">
                  <c:v>10389.681434822771</c:v>
                </c:pt>
                <c:pt idx="569">
                  <c:v>10373.982744383642</c:v>
                </c:pt>
                <c:pt idx="570">
                  <c:v>10358.208243513303</c:v>
                </c:pt>
                <c:pt idx="571">
                  <c:v>10342.358136691704</c:v>
                </c:pt>
                <c:pt idx="572">
                  <c:v>10326.432630127796</c:v>
                </c:pt>
                <c:pt idx="573">
                  <c:v>10310.43193177128</c:v>
                </c:pt>
                <c:pt idx="574">
                  <c:v>10294.35625132397</c:v>
                </c:pt>
                <c:pt idx="575">
                  <c:v>10278.205800250778</c:v>
                </c:pt>
                <c:pt idx="576">
                  <c:v>10261.980791790304</c:v>
                </c:pt>
                <c:pt idx="577">
                  <c:v>10245.681440965011</c:v>
                </c:pt>
                <c:pt idx="578">
                  <c:v>10229.307964591004</c:v>
                </c:pt>
                <c:pt idx="579">
                  <c:v>10212.860581287367</c:v>
                </c:pt>
                <c:pt idx="580">
                  <c:v>10196.339511485079</c:v>
                </c:pt>
                <c:pt idx="581">
                  <c:v>10179.744977435481</c:v>
                </c:pt>
                <c:pt idx="582">
                  <c:v>10163.077203218294</c:v>
                </c:pt>
                <c:pt idx="583">
                  <c:v>10146.336414749176</c:v>
                </c:pt>
                <c:pt idx="584">
                  <c:v>10129.522839786814</c:v>
                </c:pt>
                <c:pt idx="585">
                  <c:v>10112.636707939535</c:v>
                </c:pt>
                <c:pt idx="586">
                  <c:v>10095.67825067143</c:v>
                </c:pt>
                <c:pt idx="587">
                  <c:v>10078.647701307989</c:v>
                </c:pt>
                <c:pt idx="588">
                  <c:v>10061.545295041235</c:v>
                </c:pt>
                <c:pt idx="589">
                  <c:v>10044.371268934343</c:v>
                </c:pt>
                <c:pt idx="590">
                  <c:v>10027.125861925751</c:v>
                </c:pt>
                <c:pt idx="591">
                  <c:v>10009.809314832744</c:v>
                </c:pt>
                <c:pt idx="592">
                  <c:v>9992.4218703545066</c:v>
                </c:pt>
                <c:pt idx="593">
                  <c:v>9974.9637730746399</c:v>
                </c:pt>
                <c:pt idx="594">
                  <c:v>9957.4352694631325</c:v>
                </c:pt>
                <c:pt idx="595">
                  <c:v>9939.8366078777944</c:v>
                </c:pt>
                <c:pt idx="596">
                  <c:v>9922.168038565118</c:v>
                </c:pt>
                <c:pt idx="597">
                  <c:v>9904.4298136605921</c:v>
                </c:pt>
                <c:pt idx="598">
                  <c:v>9886.6221871884427</c:v>
                </c:pt>
                <c:pt idx="599">
                  <c:v>9868.74541506081</c:v>
                </c:pt>
                <c:pt idx="600">
                  <c:v>9850.7997550763375</c:v>
                </c:pt>
                <c:pt idx="601">
                  <c:v>9832.7854669181961</c:v>
                </c:pt>
                <c:pt idx="602">
                  <c:v>9814.7028121515159</c:v>
                </c:pt>
                <c:pt idx="603">
                  <c:v>9796.5520542202248</c:v>
                </c:pt>
                <c:pt idx="604">
                  <c:v>9778.3334584433105</c:v>
                </c:pt>
                <c:pt idx="605">
                  <c:v>9760.047292010473</c:v>
                </c:pt>
                <c:pt idx="606">
                  <c:v>9741.6938239771898</c:v>
                </c:pt>
                <c:pt idx="607">
                  <c:v>9723.2733252591752</c:v>
                </c:pt>
                <c:pt idx="608">
                  <c:v>9704.7860686262429</c:v>
                </c:pt>
                <c:pt idx="609">
                  <c:v>9686.232328695558</c:v>
                </c:pt>
                <c:pt idx="610">
                  <c:v>9667.6123819242894</c:v>
                </c:pt>
                <c:pt idx="611">
                  <c:v>9648.9265066016524</c:v>
                </c:pt>
                <c:pt idx="612">
                  <c:v>9630.1749828403481</c:v>
                </c:pt>
                <c:pt idx="613">
                  <c:v>9611.358092567385</c:v>
                </c:pt>
                <c:pt idx="614">
                  <c:v>9592.4761195143074</c:v>
                </c:pt>
                <c:pt idx="615">
                  <c:v>9573.5293492068031</c:v>
                </c:pt>
                <c:pt idx="616">
                  <c:v>9554.5180689537101</c:v>
                </c:pt>
                <c:pt idx="617">
                  <c:v>9535.4425678354182</c:v>
                </c:pt>
                <c:pt idx="618">
                  <c:v>9516.3031366916584</c:v>
                </c:pt>
                <c:pt idx="619">
                  <c:v>9497.1000681087007</c:v>
                </c:pt>
                <c:pt idx="620">
                  <c:v>9477.8336564059409</c:v>
                </c:pt>
                <c:pt idx="621">
                  <c:v>9458.5041976218927</c:v>
                </c:pt>
                <c:pt idx="622">
                  <c:v>9439.1119894995845</c:v>
                </c:pt>
                <c:pt idx="623">
                  <c:v>9419.6573314713605</c:v>
                </c:pt>
                <c:pt idx="624">
                  <c:v>9400.1405246430968</c:v>
                </c:pt>
                <c:pt idx="625">
                  <c:v>9380.5618717778289</c:v>
                </c:pt>
                <c:pt idx="626">
                  <c:v>9360.921677278795</c:v>
                </c:pt>
                <c:pt idx="627">
                  <c:v>9341.220247171912</c:v>
                </c:pt>
                <c:pt idx="628">
                  <c:v>9321.457889087671</c:v>
                </c:pt>
                <c:pt idx="629">
                  <c:v>9301.6349122424672</c:v>
                </c:pt>
                <c:pt idx="630">
                  <c:v>9281.7516274193749</c:v>
                </c:pt>
                <c:pt idx="631">
                  <c:v>9261.8083469483627</c:v>
                </c:pt>
                <c:pt idx="632">
                  <c:v>9241.8053846859602</c:v>
                </c:pt>
                <c:pt idx="633">
                  <c:v>9221.7430559943841</c:v>
                </c:pt>
                <c:pt idx="634">
                  <c:v>9201.621677720128</c:v>
                </c:pt>
                <c:pt idx="635">
                  <c:v>9181.4415681720275</c:v>
                </c:pt>
                <c:pt idx="636">
                  <c:v>9161.2030470988047</c:v>
                </c:pt>
                <c:pt idx="637">
                  <c:v>9140.9064356660947</c:v>
                </c:pt>
                <c:pt idx="638">
                  <c:v>9120.55205643298</c:v>
                </c:pt>
                <c:pt idx="639">
                  <c:v>9100.1402333280166</c:v>
                </c:pt>
                <c:pt idx="640">
                  <c:v>9079.671291624787</c:v>
                </c:pt>
                <c:pt idx="641">
                  <c:v>9059.1455579169669</c:v>
                </c:pt>
                <c:pt idx="642">
                  <c:v>9038.5633600929268</c:v>
                </c:pt>
                <c:pt idx="643">
                  <c:v>9017.9250273098805</c:v>
                </c:pt>
                <c:pt idx="644">
                  <c:v>8997.2308899675791</c:v>
                </c:pt>
                <c:pt idx="645">
                  <c:v>8976.4812796815713</c:v>
                </c:pt>
                <c:pt idx="646">
                  <c:v>8955.6765292560412</c:v>
                </c:pt>
                <c:pt idx="647">
                  <c:v>8934.8169726797514</c:v>
                </c:pt>
                <c:pt idx="648">
                  <c:v>8913.9029451228853</c:v>
                </c:pt>
                <c:pt idx="649">
                  <c:v>8892.9347828860864</c:v>
                </c:pt>
                <c:pt idx="650">
                  <c:v>8871.9128233461379</c:v>
                </c:pt>
                <c:pt idx="651">
                  <c:v>8850.8374049251543</c:v>
                </c:pt>
                <c:pt idx="652">
                  <c:v>8829.7088670610556</c:v>
                </c:pt>
                <c:pt idx="653">
                  <c:v>8808.5275501777123</c:v>
                </c:pt>
                <c:pt idx="654">
                  <c:v>8787.2937956547576</c:v>
                </c:pt>
                <c:pt idx="655">
                  <c:v>8766.0079457970751</c:v>
                </c:pt>
                <c:pt idx="656">
                  <c:v>8744.6703438039858</c:v>
                </c:pt>
                <c:pt idx="657">
                  <c:v>8723.2813337381431</c:v>
                </c:pt>
                <c:pt idx="658">
                  <c:v>8701.8412604941368</c:v>
                </c:pt>
                <c:pt idx="659">
                  <c:v>8680.3504697668468</c:v>
                </c:pt>
                <c:pt idx="660">
                  <c:v>8658.8093080195285</c:v>
                </c:pt>
                <c:pt idx="661">
                  <c:v>8637.2181224516644</c:v>
                </c:pt>
                <c:pt idx="662">
                  <c:v>8615.5772609665873</c:v>
                </c:pt>
                <c:pt idx="663">
                  <c:v>8593.8870721388957</c:v>
                </c:pt>
                <c:pt idx="664">
                  <c:v>8572.1479051816605</c:v>
                </c:pt>
                <c:pt idx="665">
                  <c:v>8550.3601099134576</c:v>
                </c:pt>
                <c:pt idx="666">
                  <c:v>8528.5240367252154</c:v>
                </c:pt>
                <c:pt idx="667">
                  <c:v>8506.6400365469235</c:v>
                </c:pt>
                <c:pt idx="668">
                  <c:v>8484.7084608141777</c:v>
                </c:pt>
                <c:pt idx="669">
                  <c:v>8462.7296614346124</c:v>
                </c:pt>
                <c:pt idx="670">
                  <c:v>8440.7039907542057</c:v>
                </c:pt>
                <c:pt idx="671">
                  <c:v>8418.6318015234956</c:v>
                </c:pt>
                <c:pt idx="672">
                  <c:v>8396.5134468636934</c:v>
                </c:pt>
                <c:pt idx="673">
                  <c:v>8374.3492802327401</c:v>
                </c:pt>
                <c:pt idx="674">
                  <c:v>8352.1396553912946</c:v>
                </c:pt>
                <c:pt idx="675">
                  <c:v>8329.884926368677</c:v>
                </c:pt>
                <c:pt idx="676">
                  <c:v>8307.5854474287844</c:v>
                </c:pt>
                <c:pt idx="677">
                  <c:v>8285.2415730359917</c:v>
                </c:pt>
                <c:pt idx="678">
                  <c:v>8262.8536578210405</c:v>
                </c:pt>
                <c:pt idx="679">
                  <c:v>8240.4220565469514</c:v>
                </c:pt>
                <c:pt idx="680">
                  <c:v>8217.9471240749463</c:v>
                </c:pt>
                <c:pt idx="681">
                  <c:v>8195.4292153304214</c:v>
                </c:pt>
                <c:pt idx="682">
                  <c:v>8172.8686852689643</c:v>
                </c:pt>
                <c:pt idx="683">
                  <c:v>8150.2658888424403</c:v>
                </c:pt>
                <c:pt idx="684">
                  <c:v>8127.6211809651513</c:v>
                </c:pt>
                <c:pt idx="685">
                  <c:v>8104.9349164800942</c:v>
                </c:pt>
                <c:pt idx="686">
                  <c:v>8082.2074501253155</c:v>
                </c:pt>
                <c:pt idx="687">
                  <c:v>8059.4391365003885</c:v>
                </c:pt>
                <c:pt idx="688">
                  <c:v>8036.6303300330192</c:v>
                </c:pt>
                <c:pt idx="689">
                  <c:v>8013.7813849457934</c:v>
                </c:pt>
                <c:pt idx="690">
                  <c:v>7990.8926552230805</c:v>
                </c:pt>
                <c:pt idx="691">
                  <c:v>7967.9644945781019</c:v>
                </c:pt>
                <c:pt idx="692">
                  <c:v>7944.9972564201807</c:v>
                </c:pt>
                <c:pt idx="693">
                  <c:v>7921.9912938221814</c:v>
                </c:pt>
                <c:pt idx="694">
                  <c:v>7898.946959488153</c:v>
                </c:pt>
                <c:pt idx="695">
                  <c:v>7875.8646057211827</c:v>
                </c:pt>
                <c:pt idx="696">
                  <c:v>7852.7445843914784</c:v>
                </c:pt>
                <c:pt idx="697">
                  <c:v>7829.5872469046835</c:v>
                </c:pt>
                <c:pt idx="698">
                  <c:v>7806.3929441704413</c:v>
                </c:pt>
                <c:pt idx="699">
                  <c:v>7783.1620265712154</c:v>
                </c:pt>
                <c:pt idx="700">
                  <c:v>7759.8948439313763</c:v>
                </c:pt>
                <c:pt idx="701">
                  <c:v>7736.5917454865657</c:v>
                </c:pt>
                <c:pt idx="702">
                  <c:v>7713.2530798533498</c:v>
                </c:pt>
                <c:pt idx="703">
                  <c:v>7689.8791949991655</c:v>
                </c:pt>
                <c:pt idx="704">
                  <c:v>7666.4704382125747</c:v>
                </c:pt>
                <c:pt idx="705">
                  <c:v>7643.0271560738338</c:v>
                </c:pt>
                <c:pt idx="706">
                  <c:v>7619.5496944257829</c:v>
                </c:pt>
                <c:pt idx="707">
                  <c:v>7596.038398345072</c:v>
                </c:pt>
                <c:pt idx="708">
                  <c:v>7572.4936121137216</c:v>
                </c:pt>
                <c:pt idx="709">
                  <c:v>7548.9156791910364</c:v>
                </c:pt>
                <c:pt idx="710">
                  <c:v>7525.3049421858686</c:v>
                </c:pt>
                <c:pt idx="711">
                  <c:v>7501.6617428292511</c:v>
                </c:pt>
                <c:pt idx="712">
                  <c:v>7477.986421947392</c:v>
                </c:pt>
                <c:pt idx="713">
                  <c:v>7454.2793194350525</c:v>
                </c:pt>
                <c:pt idx="714">
                  <c:v>7430.5407742293046</c:v>
                </c:pt>
                <c:pt idx="715">
                  <c:v>7406.7711242836776</c:v>
                </c:pt>
                <c:pt idx="716">
                  <c:v>7382.970706542701</c:v>
                </c:pt>
                <c:pt idx="717">
                  <c:v>7359.1398569168487</c:v>
                </c:pt>
                <c:pt idx="718">
                  <c:v>7335.2789102578854</c:v>
                </c:pt>
                <c:pt idx="719">
                  <c:v>7311.3882003346289</c:v>
                </c:pt>
                <c:pt idx="720">
                  <c:v>7287.4680598091236</c:v>
                </c:pt>
                <c:pt idx="721">
                  <c:v>7263.5188202132395</c:v>
                </c:pt>
                <c:pt idx="722">
                  <c:v>7239.5408119256899</c:v>
                </c:pt>
                <c:pt idx="723">
                  <c:v>7215.534364149481</c:v>
                </c:pt>
                <c:pt idx="724">
                  <c:v>7191.4998048897942</c:v>
                </c:pt>
                <c:pt idx="725">
                  <c:v>7167.4374609323004</c:v>
                </c:pt>
                <c:pt idx="726">
                  <c:v>7143.3476578219161</c:v>
                </c:pt>
                <c:pt idx="727">
                  <c:v>7119.2307198419967</c:v>
                </c:pt>
                <c:pt idx="728">
                  <c:v>7095.0869699939803</c:v>
                </c:pt>
                <c:pt idx="729">
                  <c:v>7070.916729977469</c:v>
                </c:pt>
                <c:pt idx="730">
                  <c:v>7046.7203201707662</c:v>
                </c:pt>
                <c:pt idx="731">
                  <c:v>7022.4980596118567</c:v>
                </c:pt>
                <c:pt idx="732">
                  <c:v>6998.2502659798447</c:v>
                </c:pt>
                <c:pt idx="733">
                  <c:v>6973.9772555768395</c:v>
                </c:pt>
                <c:pt idx="734">
                  <c:v>6949.6793433102957</c:v>
                </c:pt>
                <c:pt idx="735">
                  <c:v>6925.3568426758084</c:v>
                </c:pt>
                <c:pt idx="736">
                  <c:v>6901.0100657403627</c:v>
                </c:pt>
                <c:pt idx="737">
                  <c:v>6876.6393231260381</c:v>
                </c:pt>
                <c:pt idx="738">
                  <c:v>6852.244923994167</c:v>
                </c:pt>
                <c:pt idx="739">
                  <c:v>6827.8271760299494</c:v>
                </c:pt>
                <c:pt idx="740">
                  <c:v>6803.3863854275196</c:v>
                </c:pt>
                <c:pt idx="741">
                  <c:v>6778.9228568754688</c:v>
                </c:pt>
                <c:pt idx="742">
                  <c:v>6754.4368935428183</c:v>
                </c:pt>
                <c:pt idx="743">
                  <c:v>6729.9287970654441</c:v>
                </c:pt>
                <c:pt idx="744">
                  <c:v>6705.3988675329529</c:v>
                </c:pt>
                <c:pt idx="745">
                  <c:v>6680.8474034760065</c:v>
                </c:pt>
                <c:pt idx="746">
                  <c:v>6656.2747018540922</c:v>
                </c:pt>
                <c:pt idx="747">
                  <c:v>6631.6810580437368</c:v>
                </c:pt>
                <c:pt idx="748">
                  <c:v>6607.0667658271668</c:v>
                </c:pt>
                <c:pt idx="749">
                  <c:v>6582.4321173814069</c:v>
                </c:pt>
                <c:pt idx="750">
                  <c:v>6557.7774032678144</c:v>
                </c:pt>
                <c:pt idx="751">
                  <c:v>6533.1029124220549</c:v>
                </c:pt>
                <c:pt idx="752">
                  <c:v>6508.4089321445026</c:v>
                </c:pt>
                <c:pt idx="753">
                  <c:v>6483.6957480910769</c:v>
                </c:pt>
                <c:pt idx="754">
                  <c:v>6458.9636442645015</c:v>
                </c:pt>
                <c:pt idx="755">
                  <c:v>6434.2129030059868</c:v>
                </c:pt>
                <c:pt idx="756">
                  <c:v>6409.4438049873343</c:v>
                </c:pt>
                <c:pt idx="757">
                  <c:v>6384.6566292034522</c:v>
                </c:pt>
                <c:pt idx="758">
                  <c:v>6359.8516529652898</c:v>
                </c:pt>
                <c:pt idx="759">
                  <c:v>6335.0291518931717</c:v>
                </c:pt>
                <c:pt idx="760">
                  <c:v>6310.1893999105469</c:v>
                </c:pt>
                <c:pt idx="761">
                  <c:v>6285.332669238127</c:v>
                </c:pt>
                <c:pt idx="762">
                  <c:v>6260.4592303884301</c:v>
                </c:pt>
                <c:pt idx="763">
                  <c:v>6235.5693521607091</c:v>
                </c:pt>
                <c:pt idx="764">
                  <c:v>6210.6633016362712</c:v>
                </c:pt>
                <c:pt idx="765">
                  <c:v>6185.7413441741792</c:v>
                </c:pt>
                <c:pt idx="766">
                  <c:v>6160.8037434073321</c:v>
                </c:pt>
                <c:pt idx="767">
                  <c:v>6135.8507612389139</c:v>
                </c:pt>
                <c:pt idx="768">
                  <c:v>6110.8826578392182</c:v>
                </c:pt>
                <c:pt idx="769">
                  <c:v>6085.8996916428314</c:v>
                </c:pt>
                <c:pt idx="770">
                  <c:v>6060.9021193461749</c:v>
                </c:pt>
                <c:pt idx="771">
                  <c:v>6035.8901959054056</c:v>
                </c:pt>
                <c:pt idx="772">
                  <c:v>6010.8641745346576</c:v>
                </c:pt>
                <c:pt idx="773">
                  <c:v>5985.8243067046315</c:v>
                </c:pt>
                <c:pt idx="774">
                  <c:v>5960.7708421415236</c:v>
                </c:pt>
                <c:pt idx="775">
                  <c:v>5935.7040288262842</c:v>
                </c:pt>
                <c:pt idx="776">
                  <c:v>5910.6241129942036</c:v>
                </c:pt>
                <c:pt idx="777">
                  <c:v>5885.5313391348245</c:v>
                </c:pt>
                <c:pt idx="778">
                  <c:v>5860.4259499921664</c:v>
                </c:pt>
                <c:pt idx="779">
                  <c:v>5835.308186565263</c:v>
                </c:pt>
                <c:pt idx="780">
                  <c:v>5810.1782881090076</c:v>
                </c:pt>
                <c:pt idx="781">
                  <c:v>5785.0364921352957</c:v>
                </c:pt>
                <c:pt idx="782">
                  <c:v>5759.8830344144644</c:v>
                </c:pt>
                <c:pt idx="783">
                  <c:v>5734.718148977021</c:v>
                </c:pt>
                <c:pt idx="784">
                  <c:v>5709.5420681156556</c:v>
                </c:pt>
                <c:pt idx="785">
                  <c:v>5684.3550223875318</c:v>
                </c:pt>
                <c:pt idx="786">
                  <c:v>5659.157240616848</c:v>
                </c:pt>
                <c:pt idx="787">
                  <c:v>5633.94894989767</c:v>
                </c:pt>
                <c:pt idx="788">
                  <c:v>5608.7303755970242</c:v>
                </c:pt>
                <c:pt idx="789">
                  <c:v>5583.5017413582436</c:v>
                </c:pt>
                <c:pt idx="790">
                  <c:v>5558.2632691045683</c:v>
                </c:pt>
                <c:pt idx="791">
                  <c:v>5533.0151790429882</c:v>
                </c:pt>
                <c:pt idx="792">
                  <c:v>5507.7576896683295</c:v>
                </c:pt>
                <c:pt idx="793">
                  <c:v>5482.4910177675674</c:v>
                </c:pt>
                <c:pt idx="794">
                  <c:v>5457.2153784243774</c:v>
                </c:pt>
                <c:pt idx="795">
                  <c:v>5431.9309850238997</c:v>
                </c:pt>
                <c:pt idx="796">
                  <c:v>5406.63804925773</c:v>
                </c:pt>
                <c:pt idx="797">
                  <c:v>5381.3367811291164</c:v>
                </c:pt>
                <c:pt idx="798">
                  <c:v>5356.0273889583641</c:v>
                </c:pt>
                <c:pt idx="799">
                  <c:v>5330.7100793884456</c:v>
                </c:pt>
                <c:pt idx="800">
                  <c:v>5305.3850573908021</c:v>
                </c:pt>
                <c:pt idx="801">
                  <c:v>5280.0525262713381</c:v>
                </c:pt>
                <c:pt idx="802">
                  <c:v>5254.7126876766015</c:v>
                </c:pt>
                <c:pt idx="803">
                  <c:v>5229.3657416001442</c:v>
                </c:pt>
                <c:pt idx="804">
                  <c:v>5204.0118863890575</c:v>
                </c:pt>
                <c:pt idx="805">
                  <c:v>5178.6513187506789</c:v>
                </c:pt>
                <c:pt idx="806">
                  <c:v>5153.2842337594611</c:v>
                </c:pt>
                <c:pt idx="807">
                  <c:v>5127.910824864005</c:v>
                </c:pt>
                <c:pt idx="808">
                  <c:v>5102.5312838942436</c:v>
                </c:pt>
                <c:pt idx="809">
                  <c:v>5077.1458010687811</c:v>
                </c:pt>
                <c:pt idx="810">
                  <c:v>5051.7545650023721</c:v>
                </c:pt>
                <c:pt idx="811">
                  <c:v>5026.3577627135455</c:v>
                </c:pt>
                <c:pt idx="812">
                  <c:v>5000.9555796323593</c:v>
                </c:pt>
                <c:pt idx="813">
                  <c:v>4975.5481996082926</c:v>
                </c:pt>
                <c:pt idx="814">
                  <c:v>4950.13580491826</c:v>
                </c:pt>
                <c:pt idx="815">
                  <c:v>4924.7185762747467</c:v>
                </c:pt>
                <c:pt idx="816">
                  <c:v>4899.2966928340647</c:v>
                </c:pt>
                <c:pt idx="817">
                  <c:v>4873.8703322047195</c:v>
                </c:pt>
                <c:pt idx="818">
                  <c:v>4848.4396704558831</c:v>
                </c:pt>
                <c:pt idx="819">
                  <c:v>4823.004882125977</c:v>
                </c:pt>
                <c:pt idx="820">
                  <c:v>4797.5661402313481</c:v>
                </c:pt>
                <c:pt idx="821">
                  <c:v>4772.1236162750438</c:v>
                </c:pt>
                <c:pt idx="822">
                  <c:v>4746.6774802556793</c:v>
                </c:pt>
                <c:pt idx="823">
                  <c:v>4721.2279006763883</c:v>
                </c:pt>
                <c:pt idx="824">
                  <c:v>4695.7750445538613</c:v>
                </c:pt>
                <c:pt idx="825">
                  <c:v>4670.319077427459</c:v>
                </c:pt>
                <c:pt idx="826">
                  <c:v>4644.8601633684038</c:v>
                </c:pt>
                <c:pt idx="827">
                  <c:v>4619.3984649890426</c:v>
                </c:pt>
                <c:pt idx="828">
                  <c:v>4593.9341434521748</c:v>
                </c:pt>
                <c:pt idx="829">
                  <c:v>4568.4673584804477</c:v>
                </c:pt>
                <c:pt idx="830">
                  <c:v>4542.9982683658091</c:v>
                </c:pt>
                <c:pt idx="831">
                  <c:v>4517.5270299790191</c:v>
                </c:pt>
                <c:pt idx="832">
                  <c:v>4492.0537987792122</c:v>
                </c:pt>
                <c:pt idx="833">
                  <c:v>4466.5787288235142</c:v>
                </c:pt>
                <c:pt idx="834">
                  <c:v>4441.1019727766989</c:v>
                </c:pt>
                <c:pt idx="835">
                  <c:v>4415.6236819208925</c:v>
                </c:pt>
                <c:pt idx="836">
                  <c:v>4390.1440061653166</c:v>
                </c:pt>
                <c:pt idx="837">
                  <c:v>4364.6630940560672</c:v>
                </c:pt>
                <c:pt idx="838">
                  <c:v>4339.1810927859287</c:v>
                </c:pt>
                <c:pt idx="839">
                  <c:v>4313.6981482042156</c:v>
                </c:pt>
                <c:pt idx="840">
                  <c:v>4288.2144048266437</c:v>
                </c:pt>
                <c:pt idx="841">
                  <c:v>4262.7300058452256</c:v>
                </c:pt>
                <c:pt idx="842">
                  <c:v>4237.2450931381882</c:v>
                </c:pt>
                <c:pt idx="843">
                  <c:v>4211.7598072799065</c:v>
                </c:pt>
                <c:pt idx="844">
                  <c:v>4186.2742875508566</c:v>
                </c:pt>
                <c:pt idx="845">
                  <c:v>4160.78867194758</c:v>
                </c:pt>
                <c:pt idx="846">
                  <c:v>4135.3030971926592</c:v>
                </c:pt>
                <c:pt idx="847">
                  <c:v>4109.8176987447023</c:v>
                </c:pt>
                <c:pt idx="848">
                  <c:v>4084.3326108083329</c:v>
                </c:pt>
                <c:pt idx="849">
                  <c:v>4058.8479663441813</c:v>
                </c:pt>
                <c:pt idx="850">
                  <c:v>4033.3638970788793</c:v>
                </c:pt>
                <c:pt idx="851">
                  <c:v>4007.8805335150523</c:v>
                </c:pt>
                <c:pt idx="852">
                  <c:v>3982.3980049413076</c:v>
                </c:pt>
                <c:pt idx="853">
                  <c:v>3956.9164394422173</c:v>
                </c:pt>
                <c:pt idx="854">
                  <c:v>3931.4359639082927</c:v>
                </c:pt>
                <c:pt idx="855">
                  <c:v>3905.9567040459478</c:v>
                </c:pt>
                <c:pt idx="856">
                  <c:v>3880.4787843874533</c:v>
                </c:pt>
                <c:pt idx="857">
                  <c:v>3855.0023283008718</c:v>
                </c:pt>
                <c:pt idx="858">
                  <c:v>3829.5274579999827</c:v>
                </c:pt>
                <c:pt idx="859">
                  <c:v>3804.0542945541838</c:v>
                </c:pt>
                <c:pt idx="860">
                  <c:v>3778.5829578983762</c:v>
                </c:pt>
                <c:pt idx="861">
                  <c:v>3753.1135668428265</c:v>
                </c:pt>
                <c:pt idx="862">
                  <c:v>3727.6462390830065</c:v>
                </c:pt>
                <c:pt idx="863">
                  <c:v>3702.1810912094074</c:v>
                </c:pt>
                <c:pt idx="864">
                  <c:v>3676.718238717327</c:v>
                </c:pt>
                <c:pt idx="865">
                  <c:v>3651.25779601663</c:v>
                </c:pt>
                <c:pt idx="866">
                  <c:v>3625.7998764414765</c:v>
                </c:pt>
                <c:pt idx="867">
                  <c:v>3600.3445922600231</c:v>
                </c:pt>
                <c:pt idx="868">
                  <c:v>3574.8920546840877</c:v>
                </c:pt>
                <c:pt idx="869">
                  <c:v>3549.4423738787823</c:v>
                </c:pt>
                <c:pt idx="870">
                  <c:v>3523.99565897211</c:v>
                </c:pt>
                <c:pt idx="871">
                  <c:v>3498.5520180645267</c:v>
                </c:pt>
                <c:pt idx="872">
                  <c:v>3473.1115582384623</c:v>
                </c:pt>
                <c:pt idx="873">
                  <c:v>3447.6743855678069</c:v>
                </c:pt>
                <c:pt idx="874">
                  <c:v>3422.2406051273529</c:v>
                </c:pt>
                <c:pt idx="875">
                  <c:v>3396.8103210021986</c:v>
                </c:pt>
                <c:pt idx="876">
                  <c:v>3371.3836362971092</c:v>
                </c:pt>
                <c:pt idx="877">
                  <c:v>3345.9606531458335</c:v>
                </c:pt>
                <c:pt idx="878">
                  <c:v>3320.5414727203756</c:v>
                </c:pt>
                <c:pt idx="879">
                  <c:v>3295.1261952402251</c:v>
                </c:pt>
                <c:pt idx="880">
                  <c:v>3269.7149199815367</c:v>
                </c:pt>
                <c:pt idx="881">
                  <c:v>3244.3077452862649</c:v>
                </c:pt>
                <c:pt idx="882">
                  <c:v>3218.9047685712517</c:v>
                </c:pt>
                <c:pt idx="883">
                  <c:v>3193.5060863372637</c:v>
                </c:pt>
                <c:pt idx="884">
                  <c:v>3168.1117941779812</c:v>
                </c:pt>
                <c:pt idx="885">
                  <c:v>3142.7219867889362</c:v>
                </c:pt>
                <c:pt idx="886">
                  <c:v>3117.3367579763999</c:v>
                </c:pt>
                <c:pt idx="887">
                  <c:v>3091.9562006662195</c:v>
                </c:pt>
                <c:pt idx="888">
                  <c:v>3066.5804069126016</c:v>
                </c:pt>
                <c:pt idx="889">
                  <c:v>3041.2094679068432</c:v>
                </c:pt>
                <c:pt idx="890">
                  <c:v>3015.8434739860099</c:v>
                </c:pt>
                <c:pt idx="891">
                  <c:v>2990.4825146415601</c:v>
                </c:pt>
                <c:pt idx="892">
                  <c:v>2965.1266785279131</c:v>
                </c:pt>
                <c:pt idx="893">
                  <c:v>2939.7760534709664</c:v>
                </c:pt>
                <c:pt idx="894">
                  <c:v>2914.4307264765534</c:v>
                </c:pt>
                <c:pt idx="895">
                  <c:v>2889.0907837388472</c:v>
                </c:pt>
                <c:pt idx="896">
                  <c:v>2863.7563106487091</c:v>
                </c:pt>
                <c:pt idx="897">
                  <c:v>2838.427391801979</c:v>
                </c:pt>
                <c:pt idx="898">
                  <c:v>2813.1041110077103</c:v>
                </c:pt>
                <c:pt idx="899">
                  <c:v>2787.7865512963463</c:v>
                </c:pt>
                <c:pt idx="900">
                  <c:v>2762.4747949278399</c:v>
                </c:pt>
                <c:pt idx="901">
                  <c:v>2737.1689233997167</c:v>
                </c:pt>
                <c:pt idx="902">
                  <c:v>2711.8690174550784</c:v>
                </c:pt>
                <c:pt idx="903">
                  <c:v>2686.5751570905472</c:v>
                </c:pt>
                <c:pt idx="904">
                  <c:v>2661.2874215641555</c:v>
                </c:pt>
                <c:pt idx="905">
                  <c:v>2636.0058894031731</c:v>
                </c:pt>
                <c:pt idx="906">
                  <c:v>2610.7306384118779</c:v>
                </c:pt>
                <c:pt idx="907">
                  <c:v>2585.4617456792662</c:v>
                </c:pt>
                <c:pt idx="908">
                  <c:v>2560.1992875867063</c:v>
                </c:pt>
                <c:pt idx="909">
                  <c:v>2534.9433398155297</c:v>
                </c:pt>
                <c:pt idx="910">
                  <c:v>2509.6939773545669</c:v>
                </c:pt>
                <c:pt idx="911">
                  <c:v>2484.4512745076195</c:v>
                </c:pt>
                <c:pt idx="912">
                  <c:v>2459.215304900878</c:v>
                </c:pt>
                <c:pt idx="913">
                  <c:v>2433.9861414902757</c:v>
                </c:pt>
                <c:pt idx="914">
                  <c:v>2408.7638565687867</c:v>
                </c:pt>
                <c:pt idx="915">
                  <c:v>2383.5485217736614</c:v>
                </c:pt>
                <c:pt idx="916">
                  <c:v>2358.3402080936053</c:v>
                </c:pt>
                <c:pt idx="917">
                  <c:v>2333.138985875898</c:v>
                </c:pt>
                <c:pt idx="918">
                  <c:v>2307.9449248334513</c:v>
                </c:pt>
                <c:pt idx="919">
                  <c:v>2282.7580940518096</c:v>
                </c:pt>
                <c:pt idx="920">
                  <c:v>2257.5785619960916</c:v>
                </c:pt>
                <c:pt idx="921">
                  <c:v>2232.4063965178707</c:v>
                </c:pt>
                <c:pt idx="922">
                  <c:v>2207.2416648619992</c:v>
                </c:pt>
                <c:pt idx="923">
                  <c:v>2182.0844336733721</c:v>
                </c:pt>
                <c:pt idx="924">
                  <c:v>2156.9347690036316</c:v>
                </c:pt>
                <c:pt idx="925">
                  <c:v>2131.7927363178155</c:v>
                </c:pt>
                <c:pt idx="926">
                  <c:v>2106.658400500944</c:v>
                </c:pt>
                <c:pt idx="927">
                  <c:v>2081.5318258645516</c:v>
                </c:pt>
                <c:pt idx="928">
                  <c:v>2056.4130761531574</c:v>
                </c:pt>
                <c:pt idx="929">
                  <c:v>2031.3022145506811</c:v>
                </c:pt>
                <c:pt idx="930">
                  <c:v>2006.1993036867984</c:v>
                </c:pt>
                <c:pt idx="931">
                  <c:v>1981.1044056432404</c:v>
                </c:pt>
                <c:pt idx="932">
                  <c:v>1956.0175819600349</c:v>
                </c:pt>
                <c:pt idx="933">
                  <c:v>1930.9388936416915</c:v>
                </c:pt>
                <c:pt idx="934">
                  <c:v>1905.8684011633293</c:v>
                </c:pt>
                <c:pt idx="935">
                  <c:v>1880.8061644767479</c:v>
                </c:pt>
                <c:pt idx="936">
                  <c:v>1855.7522430164422</c:v>
                </c:pt>
                <c:pt idx="937">
                  <c:v>1830.7066957055611</c:v>
                </c:pt>
                <c:pt idx="938">
                  <c:v>1805.6695809618104</c:v>
                </c:pt>
                <c:pt idx="939">
                  <c:v>1780.6409567032999</c:v>
                </c:pt>
                <c:pt idx="940">
                  <c:v>1755.620880354335</c:v>
                </c:pt>
                <c:pt idx="941">
                  <c:v>1730.6094088511538</c:v>
                </c:pt>
                <c:pt idx="942">
                  <c:v>1705.6065986476087</c:v>
                </c:pt>
                <c:pt idx="943">
                  <c:v>1680.6125057207944</c:v>
                </c:pt>
                <c:pt idx="944">
                  <c:v>1655.6271855766208</c:v>
                </c:pt>
                <c:pt idx="945">
                  <c:v>1630.6506932553323</c:v>
                </c:pt>
                <c:pt idx="946">
                  <c:v>1605.6830833369738</c:v>
                </c:pt>
                <c:pt idx="947">
                  <c:v>1580.7244099468032</c:v>
                </c:pt>
                <c:pt idx="948">
                  <c:v>1555.7747267606508</c:v>
                </c:pt>
                <c:pt idx="949">
                  <c:v>1530.8340870102259</c:v>
                </c:pt>
                <c:pt idx="950">
                  <c:v>1505.9025434883717</c:v>
                </c:pt>
                <c:pt idx="951">
                  <c:v>1480.9801485542678</c:v>
                </c:pt>
                <c:pt idx="952">
                  <c:v>1456.0669541385801</c:v>
                </c:pt>
                <c:pt idx="953">
                  <c:v>1431.1630117485613</c:v>
                </c:pt>
                <c:pt idx="954">
                  <c:v>1406.2683724730985</c:v>
                </c:pt>
                <c:pt idx="955">
                  <c:v>1381.383087010312</c:v>
                </c:pt>
                <c:pt idx="956">
                  <c:v>1356.5072057019472</c:v>
                </c:pt>
                <c:pt idx="957">
                  <c:v>1331.6407785224671</c:v>
                </c:pt>
                <c:pt idx="958">
                  <c:v>1306.783855054314</c:v>
                </c:pt>
                <c:pt idx="959">
                  <c:v>1281.9364844857314</c:v>
                </c:pt>
                <c:pt idx="960">
                  <c:v>1257.0987156154747</c:v>
                </c:pt>
                <c:pt idx="961">
                  <c:v>1232.2705968575153</c:v>
                </c:pt>
                <c:pt idx="962">
                  <c:v>1207.452176245697</c:v>
                </c:pt>
                <c:pt idx="963">
                  <c:v>1182.6435014383446</c:v>
                </c:pt>
                <c:pt idx="964">
                  <c:v>1157.8446197228241</c:v>
                </c:pt>
                <c:pt idx="965">
                  <c:v>1133.0555780200564</c:v>
                </c:pt>
                <c:pt idx="966">
                  <c:v>1108.2764228889837</c:v>
                </c:pt>
                <c:pt idx="967">
                  <c:v>1083.5072005309892</c:v>
                </c:pt>
                <c:pt idx="968">
                  <c:v>1058.7479567942703</c:v>
                </c:pt>
                <c:pt idx="969">
                  <c:v>1033.9987371781669</c:v>
                </c:pt>
                <c:pt idx="970">
                  <c:v>1009.2595868374433</c:v>
                </c:pt>
                <c:pt idx="971">
                  <c:v>984.5305505865249</c:v>
                </c:pt>
                <c:pt idx="972">
                  <c:v>959.81167290369081</c:v>
                </c:pt>
                <c:pt idx="973">
                  <c:v>935.10299793522131</c:v>
                </c:pt>
                <c:pt idx="974">
                  <c:v>910.40456949950146</c:v>
                </c:pt>
                <c:pt idx="975">
                  <c:v>885.71643109108118</c:v>
                </c:pt>
                <c:pt idx="976">
                  <c:v>861.03862588469156</c:v>
                </c:pt>
                <c:pt idx="977">
                  <c:v>836.37119673921859</c:v>
                </c:pt>
                <c:pt idx="978">
                  <c:v>811.71418620163388</c:v>
                </c:pt>
                <c:pt idx="979">
                  <c:v>787.06763651088329</c:v>
                </c:pt>
                <c:pt idx="980">
                  <c:v>762.43158960173344</c:v>
                </c:pt>
                <c:pt idx="981">
                  <c:v>737.80608710857689</c:v>
                </c:pt>
                <c:pt idx="982">
                  <c:v>713.19117036919567</c:v>
                </c:pt>
                <c:pt idx="983">
                  <c:v>688.58688042848462</c:v>
                </c:pt>
                <c:pt idx="984">
                  <c:v>663.99325804213322</c:v>
                </c:pt>
                <c:pt idx="985">
                  <c:v>639.41034368026828</c:v>
                </c:pt>
                <c:pt idx="986">
                  <c:v>614.83817753105598</c:v>
                </c:pt>
                <c:pt idx="987">
                  <c:v>590.276799504265</c:v>
                </c:pt>
                <c:pt idx="988">
                  <c:v>565.72624923479009</c:v>
                </c:pt>
                <c:pt idx="989">
                  <c:v>541.1865660861373</c:v>
                </c:pt>
                <c:pt idx="990">
                  <c:v>516.65778915387034</c:v>
                </c:pt>
                <c:pt idx="991">
                  <c:v>492.13995726901908</c:v>
                </c:pt>
                <c:pt idx="992">
                  <c:v>467.63310900145029</c:v>
                </c:pt>
                <c:pt idx="993">
                  <c:v>443.13728266320106</c:v>
                </c:pt>
                <c:pt idx="994">
                  <c:v>418.65251631177472</c:v>
                </c:pt>
                <c:pt idx="995">
                  <c:v>394.17884775340059</c:v>
                </c:pt>
                <c:pt idx="996">
                  <c:v>369.71631454625697</c:v>
                </c:pt>
                <c:pt idx="997">
                  <c:v>345.26495400365815</c:v>
                </c:pt>
                <c:pt idx="998">
                  <c:v>320.82480319720577</c:v>
                </c:pt>
                <c:pt idx="999">
                  <c:v>296.39589895990463</c:v>
                </c:pt>
                <c:pt idx="1000">
                  <c:v>271.97827788924354</c:v>
                </c:pt>
                <c:pt idx="1001">
                  <c:v>247.57197635024127</c:v>
                </c:pt>
                <c:pt idx="1002">
                  <c:v>223.17703047845831</c:v>
                </c:pt>
                <c:pt idx="1003">
                  <c:v>198.79347618297422</c:v>
                </c:pt>
                <c:pt idx="1004">
                  <c:v>174.42134914933155</c:v>
                </c:pt>
                <c:pt idx="1005">
                  <c:v>150.06068484244588</c:v>
                </c:pt>
                <c:pt idx="1006">
                  <c:v>125.71151850948306</c:v>
                </c:pt>
                <c:pt idx="1007">
                  <c:v>101.37388518270336</c:v>
                </c:pt>
                <c:pt idx="1008">
                  <c:v>77.047819682273314</c:v>
                </c:pt>
                <c:pt idx="1009">
                  <c:v>52.733356619045054</c:v>
                </c:pt>
                <c:pt idx="1010">
                  <c:v>28.430530397303993</c:v>
                </c:pt>
                <c:pt idx="1011">
                  <c:v>4.13937521748473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DCA-4F50-8817-6CE7ABBC975A}"/>
            </c:ext>
          </c:extLst>
        </c:ser>
        <c:ser>
          <c:idx val="2"/>
          <c:order val="2"/>
          <c:tx>
            <c:strRef>
              <c:f>'booster test at angle with ramj'!$AD$6</c:f>
              <c:strCache>
                <c:ptCount val="1"/>
                <c:pt idx="0">
                  <c:v>  Separation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'booster test at angle with ramj'!$AE$6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Ref>
              <c:f>'booster test at angle with ramj'!$AF$6</c:f>
              <c:numCache>
                <c:formatCode>General</c:formatCode>
                <c:ptCount val="1"/>
                <c:pt idx="0">
                  <c:v>1322.5480504955162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DCA-4F50-8817-6CE7ABBC975A}"/>
            </c:ext>
          </c:extLst>
        </c:ser>
        <c:ser>
          <c:idx val="3"/>
          <c:order val="3"/>
          <c:tx>
            <c:strRef>
              <c:f>'booster test at angle with ramj'!$AD$10</c:f>
              <c:strCache>
                <c:ptCount val="1"/>
                <c:pt idx="0">
                  <c:v>  Drogue parachute ejection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'booster test at angle with ramj'!$AE$10</c:f>
              <c:numCache>
                <c:formatCode>General</c:formatCode>
                <c:ptCount val="1"/>
                <c:pt idx="0">
                  <c:v>45</c:v>
                </c:pt>
              </c:numCache>
            </c:numRef>
          </c:xVal>
          <c:yVal>
            <c:numRef>
              <c:f>'booster test at angle with ramj'!$AF$10</c:f>
              <c:numCache>
                <c:formatCode>General</c:formatCode>
                <c:ptCount val="1"/>
                <c:pt idx="0">
                  <c:v>11826.742110772318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DCA-4F50-8817-6CE7ABBC975A}"/>
            </c:ext>
          </c:extLst>
        </c:ser>
        <c:ser>
          <c:idx val="4"/>
          <c:order val="4"/>
          <c:tx>
            <c:strRef>
              <c:f>'booster test at angle with ramj'!$AD$12</c:f>
              <c:strCache>
                <c:ptCount val="1"/>
                <c:pt idx="0">
                  <c:v>  Main parachute unfold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'booster test at angle with ramj'!$AE$12</c:f>
              <c:numCache>
                <c:formatCode>General</c:formatCode>
                <c:ptCount val="1"/>
                <c:pt idx="0">
                  <c:v>103.9</c:v>
                </c:pt>
              </c:numCache>
            </c:numRef>
          </c:xVal>
          <c:yVal>
            <c:numRef>
              <c:f>'booster test at angle with ramj'!$AF$12</c:f>
              <c:numCache>
                <c:formatCode>General</c:formatCode>
                <c:ptCount val="1"/>
                <c:pt idx="0">
                  <c:v>516.65778915387034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DCA-4F50-8817-6CE7ABBC9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2626992"/>
        <c:axId val="932634064"/>
      </c:scatterChart>
      <c:valAx>
        <c:axId val="932626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'booster test at angle with ramj'!$D$19</c:f>
              <c:strCache>
                <c:ptCount val="1"/>
                <c:pt idx="0">
                  <c:v>time [s]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932634064"/>
        <c:crosses val="autoZero"/>
        <c:crossBetween val="midCat"/>
      </c:valAx>
      <c:valAx>
        <c:axId val="93263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'booster test at angle with ramj'!$P$19</c:f>
              <c:strCache>
                <c:ptCount val="1"/>
                <c:pt idx="0">
                  <c:v>altitude [m]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9326269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Acceleration</a:t>
            </a:r>
            <a:r>
              <a:rPr lang="en-US"/>
              <a:t> </a:t>
            </a:r>
            <a:r>
              <a:rPr lang="pl-PL"/>
              <a:t>with</a:t>
            </a:r>
            <a:r>
              <a:rPr lang="pl-PL" baseline="0"/>
              <a:t> PRD-240 booster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'booster test at angle with ramj'!$O$19</c:f>
              <c:strCache>
                <c:ptCount val="1"/>
                <c:pt idx="0">
                  <c:v>G [-]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'booster test at angle with ramj'!$D$20:$D$92</c:f>
              <c:numCache>
                <c:formatCode>General</c:formatCode>
                <c:ptCount val="73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0.2</c:v>
                </c:pt>
                <c:pt idx="12">
                  <c:v>0.3</c:v>
                </c:pt>
                <c:pt idx="13">
                  <c:v>0.4</c:v>
                </c:pt>
                <c:pt idx="14">
                  <c:v>0.5</c:v>
                </c:pt>
                <c:pt idx="15">
                  <c:v>0.6</c:v>
                </c:pt>
                <c:pt idx="16">
                  <c:v>0.7</c:v>
                </c:pt>
                <c:pt idx="17">
                  <c:v>0.8</c:v>
                </c:pt>
                <c:pt idx="18">
                  <c:v>0.9</c:v>
                </c:pt>
                <c:pt idx="19">
                  <c:v>1</c:v>
                </c:pt>
                <c:pt idx="20">
                  <c:v>1.1000000000000001</c:v>
                </c:pt>
                <c:pt idx="21">
                  <c:v>1.2</c:v>
                </c:pt>
                <c:pt idx="22">
                  <c:v>1.3</c:v>
                </c:pt>
                <c:pt idx="23">
                  <c:v>1.4</c:v>
                </c:pt>
                <c:pt idx="24">
                  <c:v>1.5</c:v>
                </c:pt>
                <c:pt idx="25">
                  <c:v>1.6</c:v>
                </c:pt>
                <c:pt idx="26">
                  <c:v>1.7</c:v>
                </c:pt>
                <c:pt idx="27">
                  <c:v>1.8</c:v>
                </c:pt>
                <c:pt idx="28">
                  <c:v>1.9</c:v>
                </c:pt>
                <c:pt idx="29">
                  <c:v>2</c:v>
                </c:pt>
                <c:pt idx="30">
                  <c:v>2.1</c:v>
                </c:pt>
                <c:pt idx="31">
                  <c:v>2.2000000000000002</c:v>
                </c:pt>
                <c:pt idx="32">
                  <c:v>2.2999999999999998</c:v>
                </c:pt>
                <c:pt idx="33">
                  <c:v>2.4</c:v>
                </c:pt>
                <c:pt idx="34">
                  <c:v>2.5</c:v>
                </c:pt>
                <c:pt idx="35">
                  <c:v>2.6</c:v>
                </c:pt>
                <c:pt idx="36">
                  <c:v>2.7</c:v>
                </c:pt>
                <c:pt idx="37">
                  <c:v>2.8</c:v>
                </c:pt>
                <c:pt idx="38">
                  <c:v>2.9</c:v>
                </c:pt>
                <c:pt idx="39">
                  <c:v>3</c:v>
                </c:pt>
                <c:pt idx="40">
                  <c:v>3.1</c:v>
                </c:pt>
                <c:pt idx="41">
                  <c:v>3.2</c:v>
                </c:pt>
                <c:pt idx="42">
                  <c:v>3.3</c:v>
                </c:pt>
                <c:pt idx="43">
                  <c:v>3.4</c:v>
                </c:pt>
                <c:pt idx="44">
                  <c:v>3.5</c:v>
                </c:pt>
                <c:pt idx="45">
                  <c:v>3.6</c:v>
                </c:pt>
                <c:pt idx="46">
                  <c:v>3.7</c:v>
                </c:pt>
                <c:pt idx="47">
                  <c:v>3.8</c:v>
                </c:pt>
                <c:pt idx="48">
                  <c:v>3.9</c:v>
                </c:pt>
                <c:pt idx="49">
                  <c:v>4</c:v>
                </c:pt>
                <c:pt idx="50">
                  <c:v>4.0999999999999996</c:v>
                </c:pt>
                <c:pt idx="51">
                  <c:v>4.2</c:v>
                </c:pt>
                <c:pt idx="52">
                  <c:v>4.3</c:v>
                </c:pt>
                <c:pt idx="53">
                  <c:v>4.4000000000000004</c:v>
                </c:pt>
                <c:pt idx="54">
                  <c:v>4.5</c:v>
                </c:pt>
                <c:pt idx="55">
                  <c:v>4.5999999999999996</c:v>
                </c:pt>
                <c:pt idx="56">
                  <c:v>4.7</c:v>
                </c:pt>
                <c:pt idx="57">
                  <c:v>4.8</c:v>
                </c:pt>
                <c:pt idx="58">
                  <c:v>4.9000000000000004</c:v>
                </c:pt>
                <c:pt idx="59">
                  <c:v>5</c:v>
                </c:pt>
                <c:pt idx="60">
                  <c:v>5.0999999999999996</c:v>
                </c:pt>
                <c:pt idx="61">
                  <c:v>5.2</c:v>
                </c:pt>
                <c:pt idx="62">
                  <c:v>5.3</c:v>
                </c:pt>
                <c:pt idx="63">
                  <c:v>5.4</c:v>
                </c:pt>
                <c:pt idx="64">
                  <c:v>5.5</c:v>
                </c:pt>
                <c:pt idx="65">
                  <c:v>5.6</c:v>
                </c:pt>
                <c:pt idx="66">
                  <c:v>5.7</c:v>
                </c:pt>
                <c:pt idx="67">
                  <c:v>5.8</c:v>
                </c:pt>
                <c:pt idx="68">
                  <c:v>5.9</c:v>
                </c:pt>
                <c:pt idx="69">
                  <c:v>6</c:v>
                </c:pt>
                <c:pt idx="70">
                  <c:v>6.1</c:v>
                </c:pt>
                <c:pt idx="71">
                  <c:v>6.2</c:v>
                </c:pt>
                <c:pt idx="72">
                  <c:v>6.3</c:v>
                </c:pt>
              </c:numCache>
            </c:numRef>
          </c:xVal>
          <c:yVal>
            <c:numRef>
              <c:f>'booster test at angle with ramj'!$O$20:$O$92</c:f>
              <c:numCache>
                <c:formatCode>General</c:formatCode>
                <c:ptCount val="73"/>
                <c:pt idx="0">
                  <c:v>0</c:v>
                </c:pt>
                <c:pt idx="1">
                  <c:v>8.5564547744825603</c:v>
                </c:pt>
                <c:pt idx="2">
                  <c:v>13.885858921076856</c:v>
                </c:pt>
                <c:pt idx="3">
                  <c:v>16.186121998623584</c:v>
                </c:pt>
                <c:pt idx="4">
                  <c:v>17.271895359621936</c:v>
                </c:pt>
                <c:pt idx="5">
                  <c:v>17.65214833278166</c:v>
                </c:pt>
                <c:pt idx="6">
                  <c:v>17.460638909169763</c:v>
                </c:pt>
                <c:pt idx="7">
                  <c:v>16.925927723040203</c:v>
                </c:pt>
                <c:pt idx="8">
                  <c:v>16.633598179681286</c:v>
                </c:pt>
                <c:pt idx="9">
                  <c:v>16.351403634831218</c:v>
                </c:pt>
                <c:pt idx="10">
                  <c:v>16.006203739984116</c:v>
                </c:pt>
                <c:pt idx="11">
                  <c:v>14.662216332695184</c:v>
                </c:pt>
                <c:pt idx="12">
                  <c:v>14.039250515511968</c:v>
                </c:pt>
                <c:pt idx="13">
                  <c:v>13.758631651222922</c:v>
                </c:pt>
                <c:pt idx="14">
                  <c:v>13.661243687205271</c:v>
                </c:pt>
                <c:pt idx="15">
                  <c:v>13.483264341005269</c:v>
                </c:pt>
                <c:pt idx="16">
                  <c:v>13.359594217361458</c:v>
                </c:pt>
                <c:pt idx="17">
                  <c:v>13.274149092033213</c:v>
                </c:pt>
                <c:pt idx="18">
                  <c:v>13.193299898052762</c:v>
                </c:pt>
                <c:pt idx="19">
                  <c:v>13.088584537650817</c:v>
                </c:pt>
                <c:pt idx="20">
                  <c:v>12.996300401847332</c:v>
                </c:pt>
                <c:pt idx="21">
                  <c:v>12.919672440966945</c:v>
                </c:pt>
                <c:pt idx="22">
                  <c:v>12.868882036354565</c:v>
                </c:pt>
                <c:pt idx="23">
                  <c:v>12.855685152336497</c:v>
                </c:pt>
                <c:pt idx="24">
                  <c:v>12.876256711913312</c:v>
                </c:pt>
                <c:pt idx="25">
                  <c:v>12.916308656826894</c:v>
                </c:pt>
                <c:pt idx="26">
                  <c:v>12.972047294127222</c:v>
                </c:pt>
                <c:pt idx="27">
                  <c:v>13.039524448050454</c:v>
                </c:pt>
                <c:pt idx="28">
                  <c:v>13.111496112189348</c:v>
                </c:pt>
                <c:pt idx="29">
                  <c:v>13.183581725918494</c:v>
                </c:pt>
                <c:pt idx="30">
                  <c:v>13.255371626747914</c:v>
                </c:pt>
                <c:pt idx="31">
                  <c:v>13.323176620799094</c:v>
                </c:pt>
                <c:pt idx="32">
                  <c:v>13.383151052400644</c:v>
                </c:pt>
                <c:pt idx="33">
                  <c:v>13.431323463440803</c:v>
                </c:pt>
                <c:pt idx="34">
                  <c:v>13.450945449958722</c:v>
                </c:pt>
                <c:pt idx="35">
                  <c:v>13.459272126161943</c:v>
                </c:pt>
                <c:pt idx="36">
                  <c:v>13.475126101767618</c:v>
                </c:pt>
                <c:pt idx="37">
                  <c:v>13.519977963516897</c:v>
                </c:pt>
                <c:pt idx="38">
                  <c:v>13.581533117859388</c:v>
                </c:pt>
                <c:pt idx="39">
                  <c:v>13.659789357213015</c:v>
                </c:pt>
                <c:pt idx="40">
                  <c:v>13.771757281056772</c:v>
                </c:pt>
                <c:pt idx="41">
                  <c:v>13.929512210944258</c:v>
                </c:pt>
                <c:pt idx="42">
                  <c:v>14.150046944078388</c:v>
                </c:pt>
                <c:pt idx="43">
                  <c:v>14.459987996334885</c:v>
                </c:pt>
                <c:pt idx="44">
                  <c:v>14.758368656990683</c:v>
                </c:pt>
                <c:pt idx="45">
                  <c:v>14.548124176260954</c:v>
                </c:pt>
                <c:pt idx="46">
                  <c:v>13.000453759857351</c:v>
                </c:pt>
                <c:pt idx="47">
                  <c:v>10.56197927752874</c:v>
                </c:pt>
                <c:pt idx="48">
                  <c:v>6.8259826847049165</c:v>
                </c:pt>
                <c:pt idx="49">
                  <c:v>4.0756222938822999</c:v>
                </c:pt>
                <c:pt idx="50">
                  <c:v>2.3745795274833061</c:v>
                </c:pt>
                <c:pt idx="51">
                  <c:v>0.89923972886641679</c:v>
                </c:pt>
                <c:pt idx="52">
                  <c:v>-0.38585532262006556</c:v>
                </c:pt>
                <c:pt idx="53">
                  <c:v>-1.4771428949377774</c:v>
                </c:pt>
                <c:pt idx="54">
                  <c:v>-2.3877667895311041</c:v>
                </c:pt>
                <c:pt idx="55">
                  <c:v>-3.143342241921145</c:v>
                </c:pt>
                <c:pt idx="56">
                  <c:v>-3.7828831134578564</c:v>
                </c:pt>
                <c:pt idx="57">
                  <c:v>-4.3171297261365549</c:v>
                </c:pt>
                <c:pt idx="58">
                  <c:v>-4.7290357800644545</c:v>
                </c:pt>
                <c:pt idx="59">
                  <c:v>-5.0097538930111414</c:v>
                </c:pt>
                <c:pt idx="60">
                  <c:v>-5.1493247346273892</c:v>
                </c:pt>
                <c:pt idx="61">
                  <c:v>-5.2340024768175626</c:v>
                </c:pt>
                <c:pt idx="62">
                  <c:v>-5.3182605119650832</c:v>
                </c:pt>
                <c:pt idx="63">
                  <c:v>-5.3756861922719787</c:v>
                </c:pt>
                <c:pt idx="64">
                  <c:v>-5.3714103041598147</c:v>
                </c:pt>
                <c:pt idx="65">
                  <c:v>-5.2842557558004613</c:v>
                </c:pt>
                <c:pt idx="66">
                  <c:v>-5.1974973791379195</c:v>
                </c:pt>
                <c:pt idx="67">
                  <c:v>-5.1116857338071782</c:v>
                </c:pt>
                <c:pt idx="68">
                  <c:v>-5.0268142352968379</c:v>
                </c:pt>
                <c:pt idx="69">
                  <c:v>-4.9428741150134261</c:v>
                </c:pt>
                <c:pt idx="70">
                  <c:v>-4.8598580477881157</c:v>
                </c:pt>
                <c:pt idx="71">
                  <c:v>-4.7777600264768871</c:v>
                </c:pt>
                <c:pt idx="72">
                  <c:v>-4.6965752197401995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D6-40B7-BA91-230A20613F47}"/>
            </c:ext>
          </c:extLst>
        </c:ser>
        <c:ser>
          <c:idx val="1"/>
          <c:order val="1"/>
          <c:tx>
            <c:strRef>
              <c:f>'booster test at angle with ramj'!$C$112</c:f>
              <c:strCache>
                <c:ptCount val="1"/>
                <c:pt idx="0">
                  <c:v>Free fight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'booster test at angle with ramj'!$D$111:$D$697</c:f>
              <c:numCache>
                <c:formatCode>General</c:formatCode>
                <c:ptCount val="587"/>
                <c:pt idx="0">
                  <c:v>4.9000000000000004</c:v>
                </c:pt>
                <c:pt idx="1">
                  <c:v>5</c:v>
                </c:pt>
                <c:pt idx="2">
                  <c:v>5.0999999999999996</c:v>
                </c:pt>
                <c:pt idx="3">
                  <c:v>5.1999999999999993</c:v>
                </c:pt>
                <c:pt idx="4">
                  <c:v>5.2999999999999989</c:v>
                </c:pt>
                <c:pt idx="5">
                  <c:v>5.3999999999999986</c:v>
                </c:pt>
                <c:pt idx="6">
                  <c:v>5.4999999999999982</c:v>
                </c:pt>
                <c:pt idx="7">
                  <c:v>5.5999999999999979</c:v>
                </c:pt>
                <c:pt idx="8">
                  <c:v>5.6999999999999975</c:v>
                </c:pt>
                <c:pt idx="9">
                  <c:v>5.7999999999999972</c:v>
                </c:pt>
                <c:pt idx="10">
                  <c:v>5.8999999999999968</c:v>
                </c:pt>
                <c:pt idx="11">
                  <c:v>5.9999999999999964</c:v>
                </c:pt>
                <c:pt idx="12">
                  <c:v>6.0999999999999961</c:v>
                </c:pt>
                <c:pt idx="13">
                  <c:v>6.1999999999999957</c:v>
                </c:pt>
                <c:pt idx="14">
                  <c:v>6.2999999999999954</c:v>
                </c:pt>
                <c:pt idx="15">
                  <c:v>6.399999999999995</c:v>
                </c:pt>
                <c:pt idx="16">
                  <c:v>6.4999999999999947</c:v>
                </c:pt>
                <c:pt idx="17">
                  <c:v>6.5999999999999943</c:v>
                </c:pt>
                <c:pt idx="18">
                  <c:v>6.699999999999994</c:v>
                </c:pt>
                <c:pt idx="19">
                  <c:v>6.7999999999999936</c:v>
                </c:pt>
                <c:pt idx="20">
                  <c:v>6.8999999999999932</c:v>
                </c:pt>
                <c:pt idx="21">
                  <c:v>6.9999999999999929</c:v>
                </c:pt>
                <c:pt idx="22">
                  <c:v>7.0999999999999925</c:v>
                </c:pt>
                <c:pt idx="23">
                  <c:v>7.1999999999999922</c:v>
                </c:pt>
                <c:pt idx="24">
                  <c:v>7.2999999999999918</c:v>
                </c:pt>
                <c:pt idx="25">
                  <c:v>7.3999999999999915</c:v>
                </c:pt>
                <c:pt idx="26">
                  <c:v>7.4999999999999911</c:v>
                </c:pt>
                <c:pt idx="27">
                  <c:v>7.5999999999999908</c:v>
                </c:pt>
                <c:pt idx="28">
                  <c:v>7.6999999999999904</c:v>
                </c:pt>
                <c:pt idx="29">
                  <c:v>7.7999999999999901</c:v>
                </c:pt>
                <c:pt idx="30">
                  <c:v>7.8999999999999897</c:v>
                </c:pt>
                <c:pt idx="31">
                  <c:v>7.9999999999999893</c:v>
                </c:pt>
                <c:pt idx="32">
                  <c:v>8.099999999999989</c:v>
                </c:pt>
                <c:pt idx="33">
                  <c:v>8.1999999999999886</c:v>
                </c:pt>
                <c:pt idx="34">
                  <c:v>8.2999999999999883</c:v>
                </c:pt>
                <c:pt idx="35">
                  <c:v>8.3999999999999879</c:v>
                </c:pt>
                <c:pt idx="36">
                  <c:v>8.4999999999999876</c:v>
                </c:pt>
                <c:pt idx="37">
                  <c:v>8.5999999999999872</c:v>
                </c:pt>
                <c:pt idx="38">
                  <c:v>8.6999999999999869</c:v>
                </c:pt>
                <c:pt idx="39">
                  <c:v>8.7999999999999865</c:v>
                </c:pt>
                <c:pt idx="40">
                  <c:v>8.8999999999999861</c:v>
                </c:pt>
                <c:pt idx="41">
                  <c:v>8.9999999999999858</c:v>
                </c:pt>
                <c:pt idx="42">
                  <c:v>9.0999999999999854</c:v>
                </c:pt>
                <c:pt idx="43">
                  <c:v>9.1999999999999851</c:v>
                </c:pt>
                <c:pt idx="44">
                  <c:v>9.2999999999999847</c:v>
                </c:pt>
                <c:pt idx="45">
                  <c:v>9.3999999999999844</c:v>
                </c:pt>
                <c:pt idx="46">
                  <c:v>9.499999999999984</c:v>
                </c:pt>
                <c:pt idx="47">
                  <c:v>9.5999999999999837</c:v>
                </c:pt>
                <c:pt idx="48">
                  <c:v>9.6999999999999833</c:v>
                </c:pt>
                <c:pt idx="49">
                  <c:v>9.7999999999999829</c:v>
                </c:pt>
                <c:pt idx="50">
                  <c:v>9.8999999999999826</c:v>
                </c:pt>
                <c:pt idx="51">
                  <c:v>9.9999999999999822</c:v>
                </c:pt>
                <c:pt idx="52">
                  <c:v>10.099999999999982</c:v>
                </c:pt>
                <c:pt idx="53">
                  <c:v>10.199999999999982</c:v>
                </c:pt>
                <c:pt idx="54">
                  <c:v>10.299999999999981</c:v>
                </c:pt>
                <c:pt idx="55">
                  <c:v>10.399999999999981</c:v>
                </c:pt>
                <c:pt idx="56">
                  <c:v>10.49999999999998</c:v>
                </c:pt>
                <c:pt idx="57">
                  <c:v>10.59999999999998</c:v>
                </c:pt>
                <c:pt idx="58">
                  <c:v>10.69999999999998</c:v>
                </c:pt>
                <c:pt idx="59">
                  <c:v>10.799999999999979</c:v>
                </c:pt>
                <c:pt idx="60">
                  <c:v>10.899999999999979</c:v>
                </c:pt>
                <c:pt idx="61">
                  <c:v>10.999999999999979</c:v>
                </c:pt>
                <c:pt idx="62">
                  <c:v>11.099999999999978</c:v>
                </c:pt>
                <c:pt idx="63">
                  <c:v>11.199999999999978</c:v>
                </c:pt>
                <c:pt idx="64">
                  <c:v>11.299999999999978</c:v>
                </c:pt>
                <c:pt idx="65">
                  <c:v>11.399999999999977</c:v>
                </c:pt>
                <c:pt idx="66">
                  <c:v>11.499999999999977</c:v>
                </c:pt>
                <c:pt idx="67">
                  <c:v>11.599999999999977</c:v>
                </c:pt>
                <c:pt idx="68">
                  <c:v>11.699999999999976</c:v>
                </c:pt>
                <c:pt idx="69">
                  <c:v>11.799999999999976</c:v>
                </c:pt>
                <c:pt idx="70">
                  <c:v>11.899999999999975</c:v>
                </c:pt>
                <c:pt idx="71">
                  <c:v>11.999999999999975</c:v>
                </c:pt>
                <c:pt idx="72">
                  <c:v>12.099999999999975</c:v>
                </c:pt>
                <c:pt idx="73">
                  <c:v>12.199999999999974</c:v>
                </c:pt>
                <c:pt idx="74">
                  <c:v>12.299999999999974</c:v>
                </c:pt>
                <c:pt idx="75">
                  <c:v>12.399999999999974</c:v>
                </c:pt>
                <c:pt idx="76">
                  <c:v>12.499999999999973</c:v>
                </c:pt>
                <c:pt idx="77">
                  <c:v>12.599999999999973</c:v>
                </c:pt>
                <c:pt idx="78">
                  <c:v>12.699999999999973</c:v>
                </c:pt>
                <c:pt idx="79">
                  <c:v>12.799999999999972</c:v>
                </c:pt>
                <c:pt idx="80">
                  <c:v>12.899999999999972</c:v>
                </c:pt>
                <c:pt idx="81">
                  <c:v>12.999999999999972</c:v>
                </c:pt>
                <c:pt idx="82">
                  <c:v>13.099999999999971</c:v>
                </c:pt>
                <c:pt idx="83">
                  <c:v>13.199999999999971</c:v>
                </c:pt>
                <c:pt idx="84">
                  <c:v>13.299999999999971</c:v>
                </c:pt>
                <c:pt idx="85">
                  <c:v>13.39999999999997</c:v>
                </c:pt>
                <c:pt idx="86">
                  <c:v>13.49999999999997</c:v>
                </c:pt>
                <c:pt idx="87">
                  <c:v>13.599999999999969</c:v>
                </c:pt>
                <c:pt idx="88">
                  <c:v>13.699999999999969</c:v>
                </c:pt>
                <c:pt idx="89">
                  <c:v>13.799999999999969</c:v>
                </c:pt>
                <c:pt idx="90">
                  <c:v>13.899999999999968</c:v>
                </c:pt>
                <c:pt idx="91">
                  <c:v>13.999999999999968</c:v>
                </c:pt>
                <c:pt idx="92">
                  <c:v>14.099999999999968</c:v>
                </c:pt>
                <c:pt idx="93">
                  <c:v>14.199999999999967</c:v>
                </c:pt>
                <c:pt idx="94">
                  <c:v>14.299999999999967</c:v>
                </c:pt>
                <c:pt idx="95">
                  <c:v>14.399999999999967</c:v>
                </c:pt>
                <c:pt idx="96">
                  <c:v>14.499999999999966</c:v>
                </c:pt>
                <c:pt idx="97">
                  <c:v>14.599999999999966</c:v>
                </c:pt>
                <c:pt idx="98">
                  <c:v>14.699999999999966</c:v>
                </c:pt>
                <c:pt idx="99">
                  <c:v>14.799999999999965</c:v>
                </c:pt>
                <c:pt idx="100">
                  <c:v>14.899999999999965</c:v>
                </c:pt>
                <c:pt idx="101">
                  <c:v>14.999999999999964</c:v>
                </c:pt>
                <c:pt idx="102">
                  <c:v>15.099999999999964</c:v>
                </c:pt>
                <c:pt idx="103">
                  <c:v>15.199999999999964</c:v>
                </c:pt>
                <c:pt idx="104">
                  <c:v>15.299999999999963</c:v>
                </c:pt>
                <c:pt idx="105">
                  <c:v>15.399999999999963</c:v>
                </c:pt>
                <c:pt idx="106">
                  <c:v>15.499999999999963</c:v>
                </c:pt>
                <c:pt idx="107">
                  <c:v>15.599999999999962</c:v>
                </c:pt>
                <c:pt idx="108">
                  <c:v>15.699999999999962</c:v>
                </c:pt>
                <c:pt idx="109">
                  <c:v>15.799999999999962</c:v>
                </c:pt>
                <c:pt idx="110">
                  <c:v>15.899999999999961</c:v>
                </c:pt>
                <c:pt idx="111">
                  <c:v>15.999999999999961</c:v>
                </c:pt>
                <c:pt idx="112">
                  <c:v>16.099999999999962</c:v>
                </c:pt>
                <c:pt idx="113">
                  <c:v>16.199999999999964</c:v>
                </c:pt>
                <c:pt idx="114">
                  <c:v>16.299999999999965</c:v>
                </c:pt>
                <c:pt idx="115">
                  <c:v>16.399999999999967</c:v>
                </c:pt>
                <c:pt idx="116">
                  <c:v>16.499999999999968</c:v>
                </c:pt>
                <c:pt idx="117">
                  <c:v>16.599999999999969</c:v>
                </c:pt>
                <c:pt idx="118">
                  <c:v>16.699999999999971</c:v>
                </c:pt>
                <c:pt idx="119">
                  <c:v>16.799999999999972</c:v>
                </c:pt>
                <c:pt idx="120">
                  <c:v>16.899999999999974</c:v>
                </c:pt>
                <c:pt idx="121">
                  <c:v>16.999999999999975</c:v>
                </c:pt>
                <c:pt idx="122">
                  <c:v>17.099999999999977</c:v>
                </c:pt>
                <c:pt idx="123">
                  <c:v>17.199999999999978</c:v>
                </c:pt>
                <c:pt idx="124">
                  <c:v>17.299999999999979</c:v>
                </c:pt>
                <c:pt idx="125">
                  <c:v>17.399999999999981</c:v>
                </c:pt>
                <c:pt idx="126">
                  <c:v>17.499999999999982</c:v>
                </c:pt>
                <c:pt idx="127">
                  <c:v>17.599999999999984</c:v>
                </c:pt>
                <c:pt idx="128">
                  <c:v>17.699999999999985</c:v>
                </c:pt>
                <c:pt idx="129">
                  <c:v>17.799999999999986</c:v>
                </c:pt>
                <c:pt idx="130">
                  <c:v>17.899999999999988</c:v>
                </c:pt>
                <c:pt idx="131">
                  <c:v>17.999999999999989</c:v>
                </c:pt>
                <c:pt idx="132">
                  <c:v>18.099999999999991</c:v>
                </c:pt>
                <c:pt idx="133">
                  <c:v>18.199999999999992</c:v>
                </c:pt>
                <c:pt idx="134">
                  <c:v>18.299999999999994</c:v>
                </c:pt>
                <c:pt idx="135">
                  <c:v>18.399999999999995</c:v>
                </c:pt>
                <c:pt idx="136">
                  <c:v>18.499999999999996</c:v>
                </c:pt>
                <c:pt idx="137">
                  <c:v>18.599999999999998</c:v>
                </c:pt>
                <c:pt idx="138">
                  <c:v>18.7</c:v>
                </c:pt>
                <c:pt idx="139">
                  <c:v>18.8</c:v>
                </c:pt>
                <c:pt idx="140">
                  <c:v>18.900000000000002</c:v>
                </c:pt>
                <c:pt idx="141">
                  <c:v>19.000000000000004</c:v>
                </c:pt>
                <c:pt idx="142">
                  <c:v>19.100000000000005</c:v>
                </c:pt>
                <c:pt idx="143">
                  <c:v>19.200000000000006</c:v>
                </c:pt>
                <c:pt idx="144">
                  <c:v>19.300000000000008</c:v>
                </c:pt>
                <c:pt idx="145">
                  <c:v>19.400000000000009</c:v>
                </c:pt>
                <c:pt idx="146">
                  <c:v>19.500000000000011</c:v>
                </c:pt>
                <c:pt idx="147">
                  <c:v>19.600000000000012</c:v>
                </c:pt>
                <c:pt idx="148">
                  <c:v>19.700000000000014</c:v>
                </c:pt>
                <c:pt idx="149">
                  <c:v>19.800000000000015</c:v>
                </c:pt>
                <c:pt idx="150">
                  <c:v>19.900000000000016</c:v>
                </c:pt>
                <c:pt idx="151">
                  <c:v>20.000000000000018</c:v>
                </c:pt>
                <c:pt idx="152">
                  <c:v>20.100000000000019</c:v>
                </c:pt>
                <c:pt idx="153">
                  <c:v>20.200000000000021</c:v>
                </c:pt>
                <c:pt idx="154">
                  <c:v>20.300000000000022</c:v>
                </c:pt>
                <c:pt idx="155">
                  <c:v>20.400000000000023</c:v>
                </c:pt>
                <c:pt idx="156">
                  <c:v>20.500000000000025</c:v>
                </c:pt>
                <c:pt idx="157">
                  <c:v>20.600000000000026</c:v>
                </c:pt>
                <c:pt idx="158">
                  <c:v>20.700000000000028</c:v>
                </c:pt>
                <c:pt idx="159">
                  <c:v>20.800000000000029</c:v>
                </c:pt>
                <c:pt idx="160">
                  <c:v>20.900000000000031</c:v>
                </c:pt>
                <c:pt idx="161">
                  <c:v>21.000000000000032</c:v>
                </c:pt>
                <c:pt idx="162">
                  <c:v>21.100000000000033</c:v>
                </c:pt>
                <c:pt idx="163">
                  <c:v>21.200000000000035</c:v>
                </c:pt>
                <c:pt idx="164">
                  <c:v>21.300000000000036</c:v>
                </c:pt>
                <c:pt idx="165">
                  <c:v>21.400000000000038</c:v>
                </c:pt>
                <c:pt idx="166">
                  <c:v>21.500000000000039</c:v>
                </c:pt>
                <c:pt idx="167">
                  <c:v>21.600000000000041</c:v>
                </c:pt>
                <c:pt idx="168">
                  <c:v>21.700000000000042</c:v>
                </c:pt>
                <c:pt idx="169">
                  <c:v>21.800000000000043</c:v>
                </c:pt>
                <c:pt idx="170">
                  <c:v>21.900000000000045</c:v>
                </c:pt>
                <c:pt idx="171">
                  <c:v>22.000000000000046</c:v>
                </c:pt>
                <c:pt idx="172">
                  <c:v>22.100000000000048</c:v>
                </c:pt>
                <c:pt idx="173">
                  <c:v>22.200000000000049</c:v>
                </c:pt>
                <c:pt idx="174">
                  <c:v>22.30000000000005</c:v>
                </c:pt>
                <c:pt idx="175">
                  <c:v>22.400000000000052</c:v>
                </c:pt>
                <c:pt idx="176">
                  <c:v>22.500000000000053</c:v>
                </c:pt>
                <c:pt idx="177">
                  <c:v>22.600000000000055</c:v>
                </c:pt>
                <c:pt idx="178">
                  <c:v>22.700000000000056</c:v>
                </c:pt>
                <c:pt idx="179">
                  <c:v>22.800000000000058</c:v>
                </c:pt>
                <c:pt idx="180">
                  <c:v>22.900000000000059</c:v>
                </c:pt>
                <c:pt idx="181">
                  <c:v>23.00000000000006</c:v>
                </c:pt>
                <c:pt idx="182">
                  <c:v>23.100000000000062</c:v>
                </c:pt>
                <c:pt idx="183">
                  <c:v>23.200000000000063</c:v>
                </c:pt>
                <c:pt idx="184">
                  <c:v>23.300000000000065</c:v>
                </c:pt>
                <c:pt idx="185">
                  <c:v>23.400000000000066</c:v>
                </c:pt>
                <c:pt idx="186">
                  <c:v>23.500000000000068</c:v>
                </c:pt>
                <c:pt idx="187">
                  <c:v>23.600000000000069</c:v>
                </c:pt>
                <c:pt idx="188">
                  <c:v>23.70000000000007</c:v>
                </c:pt>
                <c:pt idx="189">
                  <c:v>23.800000000000072</c:v>
                </c:pt>
                <c:pt idx="190">
                  <c:v>23.900000000000073</c:v>
                </c:pt>
                <c:pt idx="191">
                  <c:v>24.000000000000075</c:v>
                </c:pt>
                <c:pt idx="192">
                  <c:v>24.100000000000076</c:v>
                </c:pt>
                <c:pt idx="193">
                  <c:v>24.200000000000077</c:v>
                </c:pt>
                <c:pt idx="194">
                  <c:v>24.300000000000079</c:v>
                </c:pt>
                <c:pt idx="195">
                  <c:v>24.40000000000008</c:v>
                </c:pt>
                <c:pt idx="196">
                  <c:v>24.500000000000082</c:v>
                </c:pt>
                <c:pt idx="197">
                  <c:v>24.600000000000083</c:v>
                </c:pt>
                <c:pt idx="198">
                  <c:v>24.700000000000085</c:v>
                </c:pt>
                <c:pt idx="199">
                  <c:v>24.800000000000086</c:v>
                </c:pt>
                <c:pt idx="200">
                  <c:v>24.900000000000087</c:v>
                </c:pt>
                <c:pt idx="201">
                  <c:v>25.000000000000089</c:v>
                </c:pt>
                <c:pt idx="202">
                  <c:v>25.10000000000009</c:v>
                </c:pt>
                <c:pt idx="203">
                  <c:v>25.200000000000092</c:v>
                </c:pt>
                <c:pt idx="204">
                  <c:v>25.300000000000093</c:v>
                </c:pt>
                <c:pt idx="205">
                  <c:v>25.400000000000095</c:v>
                </c:pt>
                <c:pt idx="206">
                  <c:v>25.500000000000096</c:v>
                </c:pt>
                <c:pt idx="207">
                  <c:v>25.600000000000097</c:v>
                </c:pt>
                <c:pt idx="208">
                  <c:v>25.700000000000099</c:v>
                </c:pt>
                <c:pt idx="209">
                  <c:v>25.8000000000001</c:v>
                </c:pt>
                <c:pt idx="210">
                  <c:v>25.900000000000102</c:v>
                </c:pt>
                <c:pt idx="211">
                  <c:v>26.000000000000103</c:v>
                </c:pt>
                <c:pt idx="212">
                  <c:v>26.100000000000104</c:v>
                </c:pt>
                <c:pt idx="213">
                  <c:v>26.200000000000106</c:v>
                </c:pt>
                <c:pt idx="214">
                  <c:v>26.300000000000107</c:v>
                </c:pt>
                <c:pt idx="215">
                  <c:v>26.400000000000109</c:v>
                </c:pt>
                <c:pt idx="216">
                  <c:v>26.50000000000011</c:v>
                </c:pt>
                <c:pt idx="217">
                  <c:v>26.600000000000112</c:v>
                </c:pt>
                <c:pt idx="218">
                  <c:v>26.700000000000113</c:v>
                </c:pt>
                <c:pt idx="219">
                  <c:v>26.800000000000114</c:v>
                </c:pt>
                <c:pt idx="220">
                  <c:v>26.900000000000116</c:v>
                </c:pt>
                <c:pt idx="221">
                  <c:v>27.000000000000117</c:v>
                </c:pt>
                <c:pt idx="222">
                  <c:v>27.100000000000119</c:v>
                </c:pt>
                <c:pt idx="223">
                  <c:v>27.20000000000012</c:v>
                </c:pt>
                <c:pt idx="224">
                  <c:v>27.300000000000122</c:v>
                </c:pt>
                <c:pt idx="225">
                  <c:v>27.400000000000123</c:v>
                </c:pt>
                <c:pt idx="226">
                  <c:v>27.500000000000124</c:v>
                </c:pt>
                <c:pt idx="227">
                  <c:v>27.600000000000126</c:v>
                </c:pt>
                <c:pt idx="228">
                  <c:v>27.700000000000127</c:v>
                </c:pt>
                <c:pt idx="229">
                  <c:v>27.800000000000129</c:v>
                </c:pt>
                <c:pt idx="230">
                  <c:v>27.90000000000013</c:v>
                </c:pt>
                <c:pt idx="231">
                  <c:v>28.000000000000131</c:v>
                </c:pt>
                <c:pt idx="232">
                  <c:v>28.100000000000133</c:v>
                </c:pt>
                <c:pt idx="233">
                  <c:v>28.200000000000134</c:v>
                </c:pt>
                <c:pt idx="234">
                  <c:v>28.300000000000136</c:v>
                </c:pt>
                <c:pt idx="235">
                  <c:v>28.400000000000137</c:v>
                </c:pt>
                <c:pt idx="236">
                  <c:v>28.500000000000139</c:v>
                </c:pt>
                <c:pt idx="237">
                  <c:v>28.60000000000014</c:v>
                </c:pt>
                <c:pt idx="238">
                  <c:v>28.700000000000141</c:v>
                </c:pt>
                <c:pt idx="239">
                  <c:v>28.800000000000143</c:v>
                </c:pt>
                <c:pt idx="240">
                  <c:v>28.900000000000144</c:v>
                </c:pt>
                <c:pt idx="241">
                  <c:v>29.000000000000146</c:v>
                </c:pt>
                <c:pt idx="242">
                  <c:v>29.100000000000147</c:v>
                </c:pt>
                <c:pt idx="243">
                  <c:v>29.200000000000149</c:v>
                </c:pt>
                <c:pt idx="244">
                  <c:v>29.30000000000015</c:v>
                </c:pt>
                <c:pt idx="245">
                  <c:v>29.400000000000151</c:v>
                </c:pt>
                <c:pt idx="246">
                  <c:v>29.500000000000153</c:v>
                </c:pt>
                <c:pt idx="247">
                  <c:v>29.600000000000154</c:v>
                </c:pt>
                <c:pt idx="248">
                  <c:v>29.700000000000156</c:v>
                </c:pt>
                <c:pt idx="249">
                  <c:v>29.800000000000157</c:v>
                </c:pt>
                <c:pt idx="250">
                  <c:v>29.900000000000158</c:v>
                </c:pt>
                <c:pt idx="251">
                  <c:v>30.00000000000016</c:v>
                </c:pt>
                <c:pt idx="252">
                  <c:v>30.100000000000161</c:v>
                </c:pt>
                <c:pt idx="253">
                  <c:v>30.200000000000163</c:v>
                </c:pt>
                <c:pt idx="254">
                  <c:v>30.300000000000164</c:v>
                </c:pt>
                <c:pt idx="255">
                  <c:v>30.400000000000166</c:v>
                </c:pt>
                <c:pt idx="256">
                  <c:v>30.500000000000167</c:v>
                </c:pt>
                <c:pt idx="257">
                  <c:v>30.600000000000168</c:v>
                </c:pt>
                <c:pt idx="258">
                  <c:v>30.70000000000017</c:v>
                </c:pt>
                <c:pt idx="259">
                  <c:v>30.800000000000171</c:v>
                </c:pt>
                <c:pt idx="260">
                  <c:v>30.900000000000173</c:v>
                </c:pt>
                <c:pt idx="261">
                  <c:v>31.000000000000174</c:v>
                </c:pt>
                <c:pt idx="262">
                  <c:v>31.100000000000176</c:v>
                </c:pt>
                <c:pt idx="263">
                  <c:v>31.200000000000177</c:v>
                </c:pt>
                <c:pt idx="264">
                  <c:v>31.300000000000178</c:v>
                </c:pt>
                <c:pt idx="265">
                  <c:v>31.40000000000018</c:v>
                </c:pt>
                <c:pt idx="266">
                  <c:v>31.500000000000181</c:v>
                </c:pt>
                <c:pt idx="267">
                  <c:v>31.600000000000183</c:v>
                </c:pt>
                <c:pt idx="268">
                  <c:v>31.700000000000184</c:v>
                </c:pt>
                <c:pt idx="269">
                  <c:v>31.800000000000185</c:v>
                </c:pt>
                <c:pt idx="270">
                  <c:v>31.900000000000187</c:v>
                </c:pt>
                <c:pt idx="271">
                  <c:v>32.000000000000185</c:v>
                </c:pt>
                <c:pt idx="272">
                  <c:v>32.100000000000186</c:v>
                </c:pt>
                <c:pt idx="273">
                  <c:v>32.200000000000188</c:v>
                </c:pt>
                <c:pt idx="274">
                  <c:v>32.300000000000189</c:v>
                </c:pt>
                <c:pt idx="275">
                  <c:v>32.40000000000019</c:v>
                </c:pt>
                <c:pt idx="276">
                  <c:v>32.500000000000192</c:v>
                </c:pt>
                <c:pt idx="277">
                  <c:v>32.600000000000193</c:v>
                </c:pt>
                <c:pt idx="278">
                  <c:v>32.700000000000195</c:v>
                </c:pt>
                <c:pt idx="279">
                  <c:v>32.800000000000196</c:v>
                </c:pt>
                <c:pt idx="280">
                  <c:v>32.900000000000198</c:v>
                </c:pt>
                <c:pt idx="281">
                  <c:v>33.000000000000199</c:v>
                </c:pt>
                <c:pt idx="282">
                  <c:v>33.1000000000002</c:v>
                </c:pt>
                <c:pt idx="283">
                  <c:v>33.200000000000202</c:v>
                </c:pt>
                <c:pt idx="284">
                  <c:v>33.300000000000203</c:v>
                </c:pt>
                <c:pt idx="285">
                  <c:v>33.400000000000205</c:v>
                </c:pt>
                <c:pt idx="286">
                  <c:v>33.500000000000206</c:v>
                </c:pt>
                <c:pt idx="287">
                  <c:v>33.600000000000207</c:v>
                </c:pt>
                <c:pt idx="288">
                  <c:v>33.700000000000209</c:v>
                </c:pt>
                <c:pt idx="289">
                  <c:v>33.80000000000021</c:v>
                </c:pt>
                <c:pt idx="290">
                  <c:v>33.900000000000212</c:v>
                </c:pt>
                <c:pt idx="291">
                  <c:v>34.000000000000213</c:v>
                </c:pt>
                <c:pt idx="292">
                  <c:v>34.100000000000215</c:v>
                </c:pt>
                <c:pt idx="293">
                  <c:v>34.200000000000216</c:v>
                </c:pt>
                <c:pt idx="294">
                  <c:v>34.300000000000217</c:v>
                </c:pt>
                <c:pt idx="295">
                  <c:v>34.400000000000219</c:v>
                </c:pt>
                <c:pt idx="296">
                  <c:v>34.50000000000022</c:v>
                </c:pt>
                <c:pt idx="297">
                  <c:v>34.600000000000222</c:v>
                </c:pt>
                <c:pt idx="298">
                  <c:v>34.700000000000223</c:v>
                </c:pt>
                <c:pt idx="299">
                  <c:v>34.800000000000225</c:v>
                </c:pt>
                <c:pt idx="300">
                  <c:v>34.900000000000226</c:v>
                </c:pt>
                <c:pt idx="301">
                  <c:v>35.000000000000227</c:v>
                </c:pt>
                <c:pt idx="302">
                  <c:v>35.100000000000229</c:v>
                </c:pt>
                <c:pt idx="303">
                  <c:v>35.20000000000023</c:v>
                </c:pt>
                <c:pt idx="304">
                  <c:v>35.300000000000232</c:v>
                </c:pt>
                <c:pt idx="305">
                  <c:v>35.400000000000233</c:v>
                </c:pt>
                <c:pt idx="306">
                  <c:v>35.500000000000234</c:v>
                </c:pt>
                <c:pt idx="307">
                  <c:v>35.600000000000236</c:v>
                </c:pt>
                <c:pt idx="308">
                  <c:v>35.700000000000237</c:v>
                </c:pt>
                <c:pt idx="309">
                  <c:v>35.800000000000239</c:v>
                </c:pt>
                <c:pt idx="310">
                  <c:v>35.90000000000024</c:v>
                </c:pt>
                <c:pt idx="311">
                  <c:v>36.000000000000242</c:v>
                </c:pt>
                <c:pt idx="312">
                  <c:v>36.100000000000243</c:v>
                </c:pt>
                <c:pt idx="313">
                  <c:v>36.200000000000244</c:v>
                </c:pt>
                <c:pt idx="314">
                  <c:v>36.300000000000246</c:v>
                </c:pt>
                <c:pt idx="315">
                  <c:v>36.400000000000247</c:v>
                </c:pt>
                <c:pt idx="316">
                  <c:v>36.500000000000249</c:v>
                </c:pt>
                <c:pt idx="317">
                  <c:v>36.60000000000025</c:v>
                </c:pt>
                <c:pt idx="318">
                  <c:v>36.700000000000252</c:v>
                </c:pt>
                <c:pt idx="319">
                  <c:v>36.800000000000253</c:v>
                </c:pt>
                <c:pt idx="320">
                  <c:v>36.900000000000254</c:v>
                </c:pt>
                <c:pt idx="321">
                  <c:v>37.000000000000256</c:v>
                </c:pt>
                <c:pt idx="322">
                  <c:v>37.100000000000257</c:v>
                </c:pt>
                <c:pt idx="323">
                  <c:v>37.200000000000259</c:v>
                </c:pt>
                <c:pt idx="324">
                  <c:v>37.30000000000026</c:v>
                </c:pt>
                <c:pt idx="325">
                  <c:v>37.400000000000261</c:v>
                </c:pt>
                <c:pt idx="326">
                  <c:v>37.500000000000263</c:v>
                </c:pt>
                <c:pt idx="327">
                  <c:v>37.600000000000264</c:v>
                </c:pt>
                <c:pt idx="328">
                  <c:v>37.700000000000266</c:v>
                </c:pt>
                <c:pt idx="329">
                  <c:v>37.800000000000267</c:v>
                </c:pt>
                <c:pt idx="330">
                  <c:v>37.900000000000269</c:v>
                </c:pt>
                <c:pt idx="331">
                  <c:v>38.00000000000027</c:v>
                </c:pt>
                <c:pt idx="332">
                  <c:v>38.100000000000271</c:v>
                </c:pt>
                <c:pt idx="333">
                  <c:v>38.200000000000273</c:v>
                </c:pt>
                <c:pt idx="334">
                  <c:v>38.300000000000274</c:v>
                </c:pt>
                <c:pt idx="335">
                  <c:v>38.400000000000276</c:v>
                </c:pt>
                <c:pt idx="336">
                  <c:v>38.500000000000277</c:v>
                </c:pt>
                <c:pt idx="337">
                  <c:v>38.600000000000279</c:v>
                </c:pt>
                <c:pt idx="338">
                  <c:v>38.70000000000028</c:v>
                </c:pt>
                <c:pt idx="339">
                  <c:v>38.800000000000281</c:v>
                </c:pt>
                <c:pt idx="340">
                  <c:v>38.900000000000283</c:v>
                </c:pt>
                <c:pt idx="341">
                  <c:v>39.000000000000284</c:v>
                </c:pt>
                <c:pt idx="342">
                  <c:v>39.100000000000286</c:v>
                </c:pt>
                <c:pt idx="343">
                  <c:v>39.200000000000287</c:v>
                </c:pt>
                <c:pt idx="344">
                  <c:v>39.300000000000288</c:v>
                </c:pt>
                <c:pt idx="345">
                  <c:v>39.40000000000029</c:v>
                </c:pt>
                <c:pt idx="346">
                  <c:v>39.500000000000291</c:v>
                </c:pt>
                <c:pt idx="347">
                  <c:v>39.600000000000293</c:v>
                </c:pt>
                <c:pt idx="348">
                  <c:v>39.700000000000294</c:v>
                </c:pt>
                <c:pt idx="349">
                  <c:v>39.800000000000296</c:v>
                </c:pt>
                <c:pt idx="350">
                  <c:v>39.900000000000297</c:v>
                </c:pt>
                <c:pt idx="351">
                  <c:v>40.000000000000298</c:v>
                </c:pt>
                <c:pt idx="352">
                  <c:v>40.1000000000003</c:v>
                </c:pt>
                <c:pt idx="353">
                  <c:v>40.200000000000301</c:v>
                </c:pt>
                <c:pt idx="354">
                  <c:v>40.300000000000303</c:v>
                </c:pt>
                <c:pt idx="355">
                  <c:v>40.400000000000304</c:v>
                </c:pt>
                <c:pt idx="356">
                  <c:v>40.500000000000306</c:v>
                </c:pt>
                <c:pt idx="357">
                  <c:v>40.600000000000307</c:v>
                </c:pt>
                <c:pt idx="358">
                  <c:v>40.700000000000308</c:v>
                </c:pt>
                <c:pt idx="359">
                  <c:v>40.80000000000031</c:v>
                </c:pt>
                <c:pt idx="360">
                  <c:v>40.900000000000311</c:v>
                </c:pt>
                <c:pt idx="361">
                  <c:v>41.000000000000313</c:v>
                </c:pt>
                <c:pt idx="362">
                  <c:v>41.100000000000314</c:v>
                </c:pt>
                <c:pt idx="363">
                  <c:v>41.200000000000315</c:v>
                </c:pt>
                <c:pt idx="364">
                  <c:v>41.300000000000317</c:v>
                </c:pt>
                <c:pt idx="365">
                  <c:v>41.400000000000318</c:v>
                </c:pt>
                <c:pt idx="366">
                  <c:v>41.50000000000032</c:v>
                </c:pt>
                <c:pt idx="367">
                  <c:v>41.600000000000321</c:v>
                </c:pt>
                <c:pt idx="368">
                  <c:v>41.700000000000323</c:v>
                </c:pt>
                <c:pt idx="369">
                  <c:v>41.800000000000324</c:v>
                </c:pt>
                <c:pt idx="370">
                  <c:v>41.900000000000325</c:v>
                </c:pt>
                <c:pt idx="371">
                  <c:v>42.000000000000327</c:v>
                </c:pt>
                <c:pt idx="372">
                  <c:v>42.100000000000328</c:v>
                </c:pt>
                <c:pt idx="373">
                  <c:v>42.20000000000033</c:v>
                </c:pt>
                <c:pt idx="374">
                  <c:v>42.300000000000331</c:v>
                </c:pt>
                <c:pt idx="375">
                  <c:v>42.400000000000333</c:v>
                </c:pt>
                <c:pt idx="376">
                  <c:v>42.500000000000334</c:v>
                </c:pt>
                <c:pt idx="377">
                  <c:v>42.600000000000335</c:v>
                </c:pt>
                <c:pt idx="378">
                  <c:v>42.700000000000337</c:v>
                </c:pt>
                <c:pt idx="379">
                  <c:v>42.800000000000338</c:v>
                </c:pt>
                <c:pt idx="380">
                  <c:v>42.90000000000034</c:v>
                </c:pt>
                <c:pt idx="381">
                  <c:v>43.000000000000341</c:v>
                </c:pt>
                <c:pt idx="382">
                  <c:v>43.100000000000342</c:v>
                </c:pt>
                <c:pt idx="383">
                  <c:v>43.200000000000344</c:v>
                </c:pt>
                <c:pt idx="384">
                  <c:v>43.300000000000345</c:v>
                </c:pt>
                <c:pt idx="385">
                  <c:v>43.400000000000347</c:v>
                </c:pt>
                <c:pt idx="386">
                  <c:v>43.500000000000348</c:v>
                </c:pt>
                <c:pt idx="387">
                  <c:v>43.60000000000035</c:v>
                </c:pt>
                <c:pt idx="388">
                  <c:v>43.700000000000351</c:v>
                </c:pt>
                <c:pt idx="389">
                  <c:v>43.800000000000352</c:v>
                </c:pt>
                <c:pt idx="390">
                  <c:v>43.900000000000354</c:v>
                </c:pt>
                <c:pt idx="391">
                  <c:v>44.000000000000355</c:v>
                </c:pt>
                <c:pt idx="392">
                  <c:v>44.100000000000357</c:v>
                </c:pt>
                <c:pt idx="393">
                  <c:v>44.200000000000358</c:v>
                </c:pt>
                <c:pt idx="394">
                  <c:v>44.30000000000036</c:v>
                </c:pt>
                <c:pt idx="395">
                  <c:v>44.400000000000361</c:v>
                </c:pt>
                <c:pt idx="396">
                  <c:v>44.500000000000362</c:v>
                </c:pt>
                <c:pt idx="397">
                  <c:v>44.600000000000364</c:v>
                </c:pt>
                <c:pt idx="398">
                  <c:v>44.700000000000365</c:v>
                </c:pt>
                <c:pt idx="399">
                  <c:v>44.800000000000367</c:v>
                </c:pt>
                <c:pt idx="400">
                  <c:v>44.900000000000368</c:v>
                </c:pt>
                <c:pt idx="401">
                  <c:v>45.000000000000369</c:v>
                </c:pt>
                <c:pt idx="402">
                  <c:v>45.100000000000371</c:v>
                </c:pt>
                <c:pt idx="403">
                  <c:v>45.200000000000372</c:v>
                </c:pt>
                <c:pt idx="404">
                  <c:v>45.300000000000374</c:v>
                </c:pt>
                <c:pt idx="405">
                  <c:v>45.400000000000375</c:v>
                </c:pt>
                <c:pt idx="406">
                  <c:v>45.500000000000377</c:v>
                </c:pt>
                <c:pt idx="407">
                  <c:v>45.600000000000378</c:v>
                </c:pt>
                <c:pt idx="408">
                  <c:v>45.700000000000379</c:v>
                </c:pt>
                <c:pt idx="409">
                  <c:v>45.800000000000381</c:v>
                </c:pt>
                <c:pt idx="410">
                  <c:v>45.900000000000382</c:v>
                </c:pt>
                <c:pt idx="411">
                  <c:v>46.000000000000384</c:v>
                </c:pt>
                <c:pt idx="412">
                  <c:v>46.100000000000385</c:v>
                </c:pt>
                <c:pt idx="413">
                  <c:v>46.200000000000387</c:v>
                </c:pt>
                <c:pt idx="414">
                  <c:v>46.300000000000388</c:v>
                </c:pt>
                <c:pt idx="415">
                  <c:v>46.400000000000389</c:v>
                </c:pt>
                <c:pt idx="416">
                  <c:v>46.500000000000391</c:v>
                </c:pt>
                <c:pt idx="417">
                  <c:v>46.600000000000392</c:v>
                </c:pt>
                <c:pt idx="418">
                  <c:v>46.700000000000394</c:v>
                </c:pt>
                <c:pt idx="419">
                  <c:v>46.800000000000395</c:v>
                </c:pt>
                <c:pt idx="420">
                  <c:v>46.900000000000396</c:v>
                </c:pt>
                <c:pt idx="421">
                  <c:v>47.000000000000398</c:v>
                </c:pt>
                <c:pt idx="422">
                  <c:v>47.100000000000399</c:v>
                </c:pt>
                <c:pt idx="423">
                  <c:v>47.200000000000401</c:v>
                </c:pt>
                <c:pt idx="424">
                  <c:v>47.300000000000402</c:v>
                </c:pt>
                <c:pt idx="425">
                  <c:v>47.400000000000404</c:v>
                </c:pt>
                <c:pt idx="426">
                  <c:v>47.500000000000405</c:v>
                </c:pt>
                <c:pt idx="427">
                  <c:v>47.600000000000406</c:v>
                </c:pt>
                <c:pt idx="428">
                  <c:v>47.700000000000408</c:v>
                </c:pt>
                <c:pt idx="429">
                  <c:v>47.800000000000409</c:v>
                </c:pt>
                <c:pt idx="430">
                  <c:v>47.900000000000411</c:v>
                </c:pt>
                <c:pt idx="431">
                  <c:v>48.000000000000412</c:v>
                </c:pt>
                <c:pt idx="432">
                  <c:v>48.100000000000414</c:v>
                </c:pt>
                <c:pt idx="433">
                  <c:v>48.200000000000415</c:v>
                </c:pt>
                <c:pt idx="434">
                  <c:v>48.300000000000416</c:v>
                </c:pt>
                <c:pt idx="435">
                  <c:v>48.400000000000418</c:v>
                </c:pt>
                <c:pt idx="436">
                  <c:v>48.500000000000419</c:v>
                </c:pt>
                <c:pt idx="437">
                  <c:v>48.600000000000421</c:v>
                </c:pt>
                <c:pt idx="438">
                  <c:v>48.700000000000422</c:v>
                </c:pt>
                <c:pt idx="439">
                  <c:v>48.800000000000423</c:v>
                </c:pt>
                <c:pt idx="440">
                  <c:v>48.900000000000425</c:v>
                </c:pt>
                <c:pt idx="441">
                  <c:v>49.000000000000426</c:v>
                </c:pt>
                <c:pt idx="442">
                  <c:v>49.100000000000428</c:v>
                </c:pt>
                <c:pt idx="443">
                  <c:v>49.200000000000429</c:v>
                </c:pt>
                <c:pt idx="444">
                  <c:v>49.300000000000431</c:v>
                </c:pt>
                <c:pt idx="445">
                  <c:v>49.400000000000432</c:v>
                </c:pt>
                <c:pt idx="446">
                  <c:v>49.500000000000433</c:v>
                </c:pt>
                <c:pt idx="447">
                  <c:v>49.600000000000435</c:v>
                </c:pt>
                <c:pt idx="448">
                  <c:v>49.700000000000436</c:v>
                </c:pt>
                <c:pt idx="449">
                  <c:v>49.800000000000438</c:v>
                </c:pt>
                <c:pt idx="450">
                  <c:v>49.900000000000439</c:v>
                </c:pt>
                <c:pt idx="451">
                  <c:v>50.000000000000441</c:v>
                </c:pt>
                <c:pt idx="452">
                  <c:v>50.100000000000442</c:v>
                </c:pt>
                <c:pt idx="453">
                  <c:v>50.200000000000443</c:v>
                </c:pt>
                <c:pt idx="454">
                  <c:v>50.300000000000445</c:v>
                </c:pt>
                <c:pt idx="455">
                  <c:v>50.400000000000446</c:v>
                </c:pt>
                <c:pt idx="456">
                  <c:v>50.500000000000448</c:v>
                </c:pt>
                <c:pt idx="457">
                  <c:v>50.600000000000449</c:v>
                </c:pt>
                <c:pt idx="458">
                  <c:v>50.70000000000045</c:v>
                </c:pt>
                <c:pt idx="459">
                  <c:v>50.800000000000452</c:v>
                </c:pt>
                <c:pt idx="460">
                  <c:v>50.900000000000453</c:v>
                </c:pt>
                <c:pt idx="461">
                  <c:v>51.000000000000455</c:v>
                </c:pt>
                <c:pt idx="462">
                  <c:v>51.100000000000456</c:v>
                </c:pt>
                <c:pt idx="463">
                  <c:v>51.200000000000458</c:v>
                </c:pt>
                <c:pt idx="464">
                  <c:v>51.300000000000459</c:v>
                </c:pt>
                <c:pt idx="465">
                  <c:v>51.40000000000046</c:v>
                </c:pt>
                <c:pt idx="466">
                  <c:v>51.500000000000462</c:v>
                </c:pt>
                <c:pt idx="467">
                  <c:v>51.600000000000463</c:v>
                </c:pt>
                <c:pt idx="468">
                  <c:v>51.700000000000465</c:v>
                </c:pt>
                <c:pt idx="469">
                  <c:v>51.800000000000466</c:v>
                </c:pt>
                <c:pt idx="470">
                  <c:v>51.900000000000468</c:v>
                </c:pt>
                <c:pt idx="471">
                  <c:v>52.000000000000469</c:v>
                </c:pt>
                <c:pt idx="472">
                  <c:v>52.10000000000047</c:v>
                </c:pt>
                <c:pt idx="473">
                  <c:v>52.200000000000472</c:v>
                </c:pt>
                <c:pt idx="474">
                  <c:v>52.300000000000473</c:v>
                </c:pt>
                <c:pt idx="475">
                  <c:v>52.400000000000475</c:v>
                </c:pt>
                <c:pt idx="476">
                  <c:v>52.500000000000476</c:v>
                </c:pt>
                <c:pt idx="477">
                  <c:v>52.600000000000477</c:v>
                </c:pt>
                <c:pt idx="478">
                  <c:v>52.700000000000479</c:v>
                </c:pt>
                <c:pt idx="479">
                  <c:v>52.80000000000048</c:v>
                </c:pt>
                <c:pt idx="480">
                  <c:v>52.900000000000482</c:v>
                </c:pt>
                <c:pt idx="481">
                  <c:v>53.000000000000483</c:v>
                </c:pt>
                <c:pt idx="482">
                  <c:v>53.100000000000485</c:v>
                </c:pt>
                <c:pt idx="483">
                  <c:v>53.200000000000486</c:v>
                </c:pt>
                <c:pt idx="484">
                  <c:v>53.300000000000487</c:v>
                </c:pt>
                <c:pt idx="485">
                  <c:v>53.400000000000489</c:v>
                </c:pt>
                <c:pt idx="486">
                  <c:v>53.50000000000049</c:v>
                </c:pt>
                <c:pt idx="487">
                  <c:v>53.600000000000492</c:v>
                </c:pt>
                <c:pt idx="488">
                  <c:v>53.700000000000493</c:v>
                </c:pt>
                <c:pt idx="489">
                  <c:v>53.800000000000495</c:v>
                </c:pt>
                <c:pt idx="490">
                  <c:v>53.900000000000496</c:v>
                </c:pt>
                <c:pt idx="491">
                  <c:v>54.000000000000497</c:v>
                </c:pt>
                <c:pt idx="492">
                  <c:v>54.100000000000499</c:v>
                </c:pt>
                <c:pt idx="493">
                  <c:v>54.2000000000005</c:v>
                </c:pt>
                <c:pt idx="494">
                  <c:v>54.300000000000502</c:v>
                </c:pt>
                <c:pt idx="495">
                  <c:v>54.400000000000503</c:v>
                </c:pt>
                <c:pt idx="496">
                  <c:v>54.500000000000504</c:v>
                </c:pt>
                <c:pt idx="497">
                  <c:v>54.600000000000506</c:v>
                </c:pt>
                <c:pt idx="498">
                  <c:v>54.700000000000507</c:v>
                </c:pt>
                <c:pt idx="499">
                  <c:v>54.800000000000509</c:v>
                </c:pt>
                <c:pt idx="500">
                  <c:v>54.90000000000051</c:v>
                </c:pt>
                <c:pt idx="501">
                  <c:v>55.000000000000512</c:v>
                </c:pt>
                <c:pt idx="502">
                  <c:v>55.100000000000513</c:v>
                </c:pt>
                <c:pt idx="503">
                  <c:v>55.200000000000514</c:v>
                </c:pt>
                <c:pt idx="504">
                  <c:v>55.300000000000516</c:v>
                </c:pt>
                <c:pt idx="505">
                  <c:v>55.400000000000517</c:v>
                </c:pt>
                <c:pt idx="506">
                  <c:v>55.500000000000519</c:v>
                </c:pt>
                <c:pt idx="507">
                  <c:v>55.60000000000052</c:v>
                </c:pt>
                <c:pt idx="508">
                  <c:v>55.700000000000522</c:v>
                </c:pt>
                <c:pt idx="509">
                  <c:v>55.800000000000523</c:v>
                </c:pt>
                <c:pt idx="510">
                  <c:v>55.900000000000524</c:v>
                </c:pt>
                <c:pt idx="511">
                  <c:v>56.000000000000526</c:v>
                </c:pt>
                <c:pt idx="512">
                  <c:v>56.100000000000527</c:v>
                </c:pt>
                <c:pt idx="513">
                  <c:v>56.200000000000529</c:v>
                </c:pt>
                <c:pt idx="514">
                  <c:v>56.30000000000053</c:v>
                </c:pt>
                <c:pt idx="515">
                  <c:v>56.400000000000531</c:v>
                </c:pt>
                <c:pt idx="516">
                  <c:v>56.500000000000533</c:v>
                </c:pt>
                <c:pt idx="517">
                  <c:v>56.600000000000534</c:v>
                </c:pt>
                <c:pt idx="518">
                  <c:v>56.700000000000536</c:v>
                </c:pt>
                <c:pt idx="519">
                  <c:v>56.800000000000537</c:v>
                </c:pt>
                <c:pt idx="520">
                  <c:v>56.900000000000539</c:v>
                </c:pt>
                <c:pt idx="521">
                  <c:v>57.00000000000054</c:v>
                </c:pt>
                <c:pt idx="522">
                  <c:v>57.100000000000541</c:v>
                </c:pt>
                <c:pt idx="523">
                  <c:v>57.200000000000543</c:v>
                </c:pt>
                <c:pt idx="524">
                  <c:v>57.300000000000544</c:v>
                </c:pt>
                <c:pt idx="525">
                  <c:v>57.400000000000546</c:v>
                </c:pt>
                <c:pt idx="526">
                  <c:v>57.500000000000547</c:v>
                </c:pt>
                <c:pt idx="527">
                  <c:v>57.600000000000549</c:v>
                </c:pt>
                <c:pt idx="528">
                  <c:v>57.70000000000055</c:v>
                </c:pt>
                <c:pt idx="529">
                  <c:v>57.800000000000551</c:v>
                </c:pt>
                <c:pt idx="530">
                  <c:v>57.900000000000553</c:v>
                </c:pt>
                <c:pt idx="531">
                  <c:v>58.000000000000554</c:v>
                </c:pt>
                <c:pt idx="532">
                  <c:v>58.100000000000556</c:v>
                </c:pt>
                <c:pt idx="533">
                  <c:v>58.200000000000557</c:v>
                </c:pt>
                <c:pt idx="534">
                  <c:v>58.300000000000558</c:v>
                </c:pt>
                <c:pt idx="535">
                  <c:v>58.40000000000056</c:v>
                </c:pt>
                <c:pt idx="536">
                  <c:v>58.500000000000561</c:v>
                </c:pt>
                <c:pt idx="537">
                  <c:v>58.600000000000563</c:v>
                </c:pt>
                <c:pt idx="538">
                  <c:v>58.700000000000564</c:v>
                </c:pt>
                <c:pt idx="539">
                  <c:v>58.800000000000566</c:v>
                </c:pt>
                <c:pt idx="540">
                  <c:v>58.900000000000567</c:v>
                </c:pt>
                <c:pt idx="541">
                  <c:v>59.000000000000568</c:v>
                </c:pt>
                <c:pt idx="542">
                  <c:v>59.10000000000057</c:v>
                </c:pt>
                <c:pt idx="543">
                  <c:v>59.200000000000571</c:v>
                </c:pt>
                <c:pt idx="544">
                  <c:v>59.300000000000573</c:v>
                </c:pt>
                <c:pt idx="545">
                  <c:v>59.400000000000574</c:v>
                </c:pt>
                <c:pt idx="546">
                  <c:v>59.500000000000576</c:v>
                </c:pt>
                <c:pt idx="547">
                  <c:v>59.600000000000577</c:v>
                </c:pt>
                <c:pt idx="548">
                  <c:v>59.700000000000578</c:v>
                </c:pt>
                <c:pt idx="549">
                  <c:v>59.80000000000058</c:v>
                </c:pt>
                <c:pt idx="550">
                  <c:v>59.900000000000581</c:v>
                </c:pt>
                <c:pt idx="551">
                  <c:v>60.000000000000583</c:v>
                </c:pt>
                <c:pt idx="552">
                  <c:v>60.100000000000584</c:v>
                </c:pt>
                <c:pt idx="553">
                  <c:v>60.200000000000585</c:v>
                </c:pt>
                <c:pt idx="554">
                  <c:v>60.300000000000587</c:v>
                </c:pt>
                <c:pt idx="555">
                  <c:v>60.400000000000588</c:v>
                </c:pt>
                <c:pt idx="556">
                  <c:v>60.50000000000059</c:v>
                </c:pt>
                <c:pt idx="557">
                  <c:v>60.600000000000591</c:v>
                </c:pt>
                <c:pt idx="558">
                  <c:v>60.700000000000593</c:v>
                </c:pt>
                <c:pt idx="559">
                  <c:v>60.800000000000594</c:v>
                </c:pt>
                <c:pt idx="560">
                  <c:v>60.900000000000595</c:v>
                </c:pt>
                <c:pt idx="561">
                  <c:v>61.000000000000597</c:v>
                </c:pt>
                <c:pt idx="562">
                  <c:v>61.100000000000598</c:v>
                </c:pt>
                <c:pt idx="563">
                  <c:v>61.2000000000006</c:v>
                </c:pt>
                <c:pt idx="564">
                  <c:v>61.300000000000601</c:v>
                </c:pt>
                <c:pt idx="565">
                  <c:v>61.400000000000603</c:v>
                </c:pt>
                <c:pt idx="566">
                  <c:v>61.500000000000604</c:v>
                </c:pt>
                <c:pt idx="567">
                  <c:v>61.600000000000605</c:v>
                </c:pt>
                <c:pt idx="568">
                  <c:v>61.700000000000607</c:v>
                </c:pt>
                <c:pt idx="569">
                  <c:v>61.800000000000608</c:v>
                </c:pt>
                <c:pt idx="570">
                  <c:v>61.90000000000061</c:v>
                </c:pt>
                <c:pt idx="571">
                  <c:v>62.000000000000611</c:v>
                </c:pt>
                <c:pt idx="572">
                  <c:v>62.100000000000612</c:v>
                </c:pt>
                <c:pt idx="573">
                  <c:v>62.200000000000614</c:v>
                </c:pt>
                <c:pt idx="574">
                  <c:v>62.300000000000615</c:v>
                </c:pt>
                <c:pt idx="575">
                  <c:v>62.400000000000617</c:v>
                </c:pt>
                <c:pt idx="576">
                  <c:v>62.500000000000618</c:v>
                </c:pt>
                <c:pt idx="577">
                  <c:v>62.60000000000062</c:v>
                </c:pt>
                <c:pt idx="578">
                  <c:v>62.700000000000621</c:v>
                </c:pt>
                <c:pt idx="579">
                  <c:v>62.800000000000622</c:v>
                </c:pt>
                <c:pt idx="580">
                  <c:v>62.900000000000624</c:v>
                </c:pt>
                <c:pt idx="581">
                  <c:v>63.000000000000625</c:v>
                </c:pt>
                <c:pt idx="582">
                  <c:v>63.100000000000627</c:v>
                </c:pt>
                <c:pt idx="583">
                  <c:v>63.200000000000628</c:v>
                </c:pt>
                <c:pt idx="584">
                  <c:v>63.30000000000063</c:v>
                </c:pt>
                <c:pt idx="585">
                  <c:v>63.400000000000631</c:v>
                </c:pt>
                <c:pt idx="586">
                  <c:v>63.500000000000632</c:v>
                </c:pt>
              </c:numCache>
            </c:numRef>
          </c:xVal>
          <c:yVal>
            <c:numRef>
              <c:f>'booster test at angle with ramj'!$O$111:$O$697</c:f>
              <c:numCache>
                <c:formatCode>General</c:formatCode>
                <c:ptCount val="587"/>
                <c:pt idx="0">
                  <c:v>-4.7290357800644545</c:v>
                </c:pt>
                <c:pt idx="1">
                  <c:v>-5.0097538930111414</c:v>
                </c:pt>
                <c:pt idx="2">
                  <c:v>2.0023045367007448</c:v>
                </c:pt>
                <c:pt idx="3">
                  <c:v>1.9872556997246373</c:v>
                </c:pt>
                <c:pt idx="4">
                  <c:v>1.9742691603681135</c:v>
                </c:pt>
                <c:pt idx="5">
                  <c:v>1.9633603079523931</c:v>
                </c:pt>
                <c:pt idx="6">
                  <c:v>1.9524270033289901</c:v>
                </c:pt>
                <c:pt idx="7">
                  <c:v>1.9414711842763541</c:v>
                </c:pt>
                <c:pt idx="8">
                  <c:v>1.930494142669303</c:v>
                </c:pt>
                <c:pt idx="9">
                  <c:v>1.9194965445969696</c:v>
                </c:pt>
                <c:pt idx="10">
                  <c:v>1.9084790551324431</c:v>
                </c:pt>
                <c:pt idx="11">
                  <c:v>1.8974423378750485</c:v>
                </c:pt>
                <c:pt idx="12">
                  <c:v>1.8863870546921508</c:v>
                </c:pt>
                <c:pt idx="13">
                  <c:v>1.8753138656458126</c:v>
                </c:pt>
                <c:pt idx="14">
                  <c:v>1.8642234289200714</c:v>
                </c:pt>
                <c:pt idx="15">
                  <c:v>1.8531164007489487</c:v>
                </c:pt>
                <c:pt idx="16">
                  <c:v>1.84199343534527</c:v>
                </c:pt>
                <c:pt idx="17">
                  <c:v>1.8308551848303016</c:v>
                </c:pt>
                <c:pt idx="18">
                  <c:v>1.8197022991642045</c:v>
                </c:pt>
                <c:pt idx="19">
                  <c:v>1.8085354260773405</c:v>
                </c:pt>
                <c:pt idx="20">
                  <c:v>1.7973552110024047</c:v>
                </c:pt>
                <c:pt idx="21">
                  <c:v>1.7861622970074262</c:v>
                </c:pt>
                <c:pt idx="22">
                  <c:v>1.7749573247296258</c:v>
                </c:pt>
                <c:pt idx="23">
                  <c:v>1.7637409323101405</c:v>
                </c:pt>
                <c:pt idx="24">
                  <c:v>1.7525137553296413</c:v>
                </c:pt>
                <c:pt idx="25">
                  <c:v>1.7412764267448262</c:v>
                </c:pt>
                <c:pt idx="26">
                  <c:v>1.730029576825812</c:v>
                </c:pt>
                <c:pt idx="27">
                  <c:v>1.7187738330944271</c:v>
                </c:pt>
                <c:pt idx="28">
                  <c:v>1.7075098202634182</c:v>
                </c:pt>
                <c:pt idx="29">
                  <c:v>1.6962381601765659</c:v>
                </c:pt>
                <c:pt idx="30">
                  <c:v>1.6849594717497269</c:v>
                </c:pt>
                <c:pt idx="31">
                  <c:v>1.6736743709128048</c:v>
                </c:pt>
                <c:pt idx="32">
                  <c:v>1.6623834705526435</c:v>
                </c:pt>
                <c:pt idx="33">
                  <c:v>1.6510873804568771</c:v>
                </c:pt>
                <c:pt idx="34">
                  <c:v>1.6397867072587062</c:v>
                </c:pt>
                <c:pt idx="35">
                  <c:v>1.6284820543826344</c:v>
                </c:pt>
                <c:pt idx="36">
                  <c:v>1.6171740219911448</c:v>
                </c:pt>
                <c:pt idx="37">
                  <c:v>1.6058632069323544</c:v>
                </c:pt>
                <c:pt idx="38">
                  <c:v>1.5945502026885983</c:v>
                </c:pt>
                <c:pt idx="39">
                  <c:v>1.5832355993260041</c:v>
                </c:pt>
                <c:pt idx="40">
                  <c:v>1.5719199834450217</c:v>
                </c:pt>
                <c:pt idx="41">
                  <c:v>1.5606039381319177</c:v>
                </c:pt>
                <c:pt idx="42">
                  <c:v>1.5492880429112561</c:v>
                </c:pt>
                <c:pt idx="43">
                  <c:v>1.5379728736993337</c:v>
                </c:pt>
                <c:pt idx="44">
                  <c:v>1.526659002758612</c:v>
                </c:pt>
                <c:pt idx="45">
                  <c:v>1.5153469986531065</c:v>
                </c:pt>
                <c:pt idx="46">
                  <c:v>1.5040374262047744</c:v>
                </c:pt>
                <c:pt idx="47">
                  <c:v>1.4927308464508622</c:v>
                </c:pt>
                <c:pt idx="48">
                  <c:v>1.4814278166022528</c:v>
                </c:pt>
                <c:pt idx="49">
                  <c:v>1.4701288900027754</c:v>
                </c:pt>
                <c:pt idx="50">
                  <c:v>1.4588346160895127</c:v>
                </c:pt>
                <c:pt idx="51">
                  <c:v>1.447545540354076</c:v>
                </c:pt>
                <c:pt idx="52">
                  <c:v>1.4362622043048721</c:v>
                </c:pt>
                <c:pt idx="53">
                  <c:v>1.4249851454303348</c:v>
                </c:pt>
                <c:pt idx="54">
                  <c:v>1.4137148971631521</c:v>
                </c:pt>
                <c:pt idx="55">
                  <c:v>1.4024519888454636</c:v>
                </c:pt>
                <c:pt idx="56">
                  <c:v>1.3911969456950277</c:v>
                </c:pt>
                <c:pt idx="57">
                  <c:v>1.3799502887723694</c:v>
                </c:pt>
                <c:pt idx="58">
                  <c:v>1.3687125349489069</c:v>
                </c:pt>
                <c:pt idx="59">
                  <c:v>1.3574841968760358</c:v>
                </c:pt>
                <c:pt idx="60">
                  <c:v>1.3462657829551856</c:v>
                </c:pt>
                <c:pt idx="61">
                  <c:v>1.3350577973088429</c:v>
                </c:pt>
                <c:pt idx="62">
                  <c:v>1.3238607397525395</c:v>
                </c:pt>
                <c:pt idx="63">
                  <c:v>1.3126751057677888</c:v>
                </c:pt>
                <c:pt idx="64">
                  <c:v>1.3015013864759883</c:v>
                </c:pt>
                <c:pt idx="65">
                  <c:v>1.2903400686132671</c:v>
                </c:pt>
                <c:pt idx="66">
                  <c:v>1.2791916345062802</c:v>
                </c:pt>
                <c:pt idx="67">
                  <c:v>1.2680565620489559</c:v>
                </c:pt>
                <c:pt idx="68">
                  <c:v>1.2569353246801678</c:v>
                </c:pt>
                <c:pt idx="69">
                  <c:v>1.2458283913623549</c:v>
                </c:pt>
                <c:pt idx="70">
                  <c:v>1.2347362265610629</c:v>
                </c:pt>
                <c:pt idx="71">
                  <c:v>1.223659290225414</c:v>
                </c:pt>
                <c:pt idx="72">
                  <c:v>1.2125980377694949</c:v>
                </c:pt>
                <c:pt idx="73">
                  <c:v>1.2015529200546617</c:v>
                </c:pt>
                <c:pt idx="74">
                  <c:v>1.1905243833727486</c:v>
                </c:pt>
                <c:pt idx="75">
                  <c:v>1.1795128694301895</c:v>
                </c:pt>
                <c:pt idx="76">
                  <c:v>1.1685188153330224</c:v>
                </c:pt>
                <c:pt idx="77">
                  <c:v>1.157542653572798</c:v>
                </c:pt>
                <c:pt idx="78">
                  <c:v>1.1465848120133675</c:v>
                </c:pt>
                <c:pt idx="79">
                  <c:v>1.1356457138785467</c:v>
                </c:pt>
                <c:pt idx="80">
                  <c:v>1.1247257777406574</c:v>
                </c:pt>
                <c:pt idx="81">
                  <c:v>1.11382541750993</c:v>
                </c:pt>
                <c:pt idx="82">
                  <c:v>1.1029450424247644</c:v>
                </c:pt>
                <c:pt idx="83">
                  <c:v>1.0920850570428426</c:v>
                </c:pt>
                <c:pt idx="84">
                  <c:v>1.0812458612330871</c:v>
                </c:pt>
                <c:pt idx="85">
                  <c:v>1.070427850168453</c:v>
                </c:pt>
                <c:pt idx="86">
                  <c:v>1.0596314143195482</c:v>
                </c:pt>
                <c:pt idx="87">
                  <c:v>1.0488569394490794</c:v>
                </c:pt>
                <c:pt idx="88">
                  <c:v>1.0381048066071086</c:v>
                </c:pt>
                <c:pt idx="89">
                  <c:v>1.0273753921271134</c:v>
                </c:pt>
                <c:pt idx="90">
                  <c:v>1.0166690676228516</c:v>
                </c:pt>
                <c:pt idx="91">
                  <c:v>1.0059861999860049</c:v>
                </c:pt>
                <c:pt idx="92">
                  <c:v>0.99532715138461769</c:v>
                </c:pt>
                <c:pt idx="93">
                  <c:v>0.98469227926229463</c:v>
                </c:pt>
                <c:pt idx="94">
                  <c:v>0.97408193633817386</c:v>
                </c:pt>
                <c:pt idx="95">
                  <c:v>0.9634964706076472</c:v>
                </c:pt>
                <c:pt idx="96">
                  <c:v>0.95293622534383848</c:v>
                </c:pt>
                <c:pt idx="97">
                  <c:v>0.94240153909980606</c:v>
                </c:pt>
                <c:pt idx="98">
                  <c:v>0.93189274571149261</c:v>
                </c:pt>
                <c:pt idx="99">
                  <c:v>0.9214101743013754</c:v>
                </c:pt>
                <c:pt idx="100">
                  <c:v>0.91095414928284735</c:v>
                </c:pt>
                <c:pt idx="101">
                  <c:v>0.90052499036529221</c:v>
                </c:pt>
                <c:pt idx="102">
                  <c:v>-5.8818376281905644</c:v>
                </c:pt>
                <c:pt idx="103">
                  <c:v>-5.8670557070621845</c:v>
                </c:pt>
                <c:pt idx="104">
                  <c:v>-5.8752062339134072</c:v>
                </c:pt>
                <c:pt idx="105">
                  <c:v>-5.8775910342287476</c:v>
                </c:pt>
                <c:pt idx="106">
                  <c:v>-5.8745618992607005</c:v>
                </c:pt>
                <c:pt idx="107">
                  <c:v>-5.8662984603714987</c:v>
                </c:pt>
                <c:pt idx="108">
                  <c:v>-5.8529996292610953</c:v>
                </c:pt>
                <c:pt idx="109">
                  <c:v>-5.8348808598933459</c:v>
                </c:pt>
                <c:pt idx="110">
                  <c:v>-5.8121716270206703</c:v>
                </c:pt>
                <c:pt idx="111">
                  <c:v>-5.7851127720975084</c:v>
                </c:pt>
                <c:pt idx="112">
                  <c:v>-5.7539539149706851</c:v>
                </c:pt>
                <c:pt idx="113">
                  <c:v>-5.7189509657710467</c:v>
                </c:pt>
                <c:pt idx="114">
                  <c:v>-5.6803637656108945</c:v>
                </c:pt>
                <c:pt idx="115">
                  <c:v>-5.6384538790028911</c:v>
                </c:pt>
                <c:pt idx="116">
                  <c:v>-5.5934825556050818</c:v>
                </c:pt>
                <c:pt idx="117">
                  <c:v>-5.5457088737968991</c:v>
                </c:pt>
                <c:pt idx="118">
                  <c:v>-5.4953880738221672</c:v>
                </c:pt>
                <c:pt idx="119">
                  <c:v>-5.4427700838877318</c:v>
                </c:pt>
                <c:pt idx="120">
                  <c:v>-5.388098238744206</c:v>
                </c:pt>
                <c:pt idx="121">
                  <c:v>-5.3316081869362391</c:v>
                </c:pt>
                <c:pt idx="122">
                  <c:v>-5.2735269801078006</c:v>
                </c:pt>
                <c:pt idx="123">
                  <c:v>-5.2140723354777769</c:v>
                </c:pt>
                <c:pt idx="124">
                  <c:v>-5.153452060841655</c:v>
                </c:pt>
                <c:pt idx="125">
                  <c:v>-5.0918636301716313</c:v>
                </c:pt>
                <c:pt idx="126">
                  <c:v>-5.02949389703753</c:v>
                </c:pt>
                <c:pt idx="127">
                  <c:v>-4.9665189326059505</c:v>
                </c:pt>
                <c:pt idx="128">
                  <c:v>-4.9031039748430265</c:v>
                </c:pt>
                <c:pt idx="129">
                  <c:v>-4.8394034756955095</c:v>
                </c:pt>
                <c:pt idx="130">
                  <c:v>-4.7755612334045106</c:v>
                </c:pt>
                <c:pt idx="131">
                  <c:v>-4.7117105976680884</c:v>
                </c:pt>
                <c:pt idx="132">
                  <c:v>-4.6479747360691315</c:v>
                </c:pt>
                <c:pt idx="133">
                  <c:v>-4.5844669509834359</c:v>
                </c:pt>
                <c:pt idx="134">
                  <c:v>-4.5212910370455459</c:v>
                </c:pt>
                <c:pt idx="135">
                  <c:v>-4.4585416701457232</c:v>
                </c:pt>
                <c:pt idx="136">
                  <c:v>-4.3963048198368053</c:v>
                </c:pt>
                <c:pt idx="137">
                  <c:v>-4.337045721676418</c:v>
                </c:pt>
                <c:pt idx="138">
                  <c:v>-4.2803686999951385</c:v>
                </c:pt>
                <c:pt idx="139">
                  <c:v>-4.2243501262419798</c:v>
                </c:pt>
                <c:pt idx="140">
                  <c:v>-4.1689677102330398</c:v>
                </c:pt>
                <c:pt idx="141">
                  <c:v>-4.1142096920407072</c:v>
                </c:pt>
                <c:pt idx="142">
                  <c:v>-4.0600652165145918</c:v>
                </c:pt>
                <c:pt idx="143">
                  <c:v>-4.006524225799998</c:v>
                </c:pt>
                <c:pt idx="144">
                  <c:v>-3.9535774045328673</c:v>
                </c:pt>
                <c:pt idx="145">
                  <c:v>-3.9012161283414568</c:v>
                </c:pt>
                <c:pt idx="146">
                  <c:v>-3.8494324152252801</c:v>
                </c:pt>
                <c:pt idx="147">
                  <c:v>-3.7982188796458893</c:v>
                </c:pt>
                <c:pt idx="148">
                  <c:v>-3.7475686891791127</c:v>
                </c:pt>
                <c:pt idx="149">
                  <c:v>-3.6974755235899996</c:v>
                </c:pt>
                <c:pt idx="150">
                  <c:v>-3.6479335362009624</c:v>
                </c:pt>
                <c:pt idx="151">
                  <c:v>-3.5989373174337591</c:v>
                </c:pt>
                <c:pt idx="152">
                  <c:v>-3.5504818604130035</c:v>
                </c:pt>
                <c:pt idx="153">
                  <c:v>-3.5025625285273807</c:v>
                </c:pt>
                <c:pt idx="154">
                  <c:v>-3.4551750248506017</c:v>
                </c:pt>
                <c:pt idx="155">
                  <c:v>-3.4083153633310537</c:v>
                </c:pt>
                <c:pt idx="156">
                  <c:v>-3.3619798416638904</c:v>
                </c:pt>
                <c:pt idx="157">
                  <c:v>-3.316165015764954</c:v>
                </c:pt>
                <c:pt idx="158">
                  <c:v>-3.2708676757701438</c:v>
                </c:pt>
                <c:pt idx="159">
                  <c:v>-3.226084823488117</c:v>
                </c:pt>
                <c:pt idx="160">
                  <c:v>-3.1818136512381399</c:v>
                </c:pt>
                <c:pt idx="161">
                  <c:v>-3.1380515220080802</c:v>
                </c:pt>
                <c:pt idx="162">
                  <c:v>-3.0947959508711418</c:v>
                </c:pt>
                <c:pt idx="163">
                  <c:v>-3.0520445876024094</c:v>
                </c:pt>
                <c:pt idx="164">
                  <c:v>-3.0087681773216493</c:v>
                </c:pt>
                <c:pt idx="165">
                  <c:v>-2.9654424502085845</c:v>
                </c:pt>
                <c:pt idx="166">
                  <c:v>-2.9227370638337855</c:v>
                </c:pt>
                <c:pt idx="167">
                  <c:v>-2.8806612641714393</c:v>
                </c:pt>
                <c:pt idx="168">
                  <c:v>-2.8392188450160214</c:v>
                </c:pt>
                <c:pt idx="169">
                  <c:v>-2.7984124449216958</c:v>
                </c:pt>
                <c:pt idx="170">
                  <c:v>-2.7582436573859952</c:v>
                </c:pt>
                <c:pt idx="171">
                  <c:v>-2.71871310939262</c:v>
                </c:pt>
                <c:pt idx="172">
                  <c:v>-2.6798205357510727</c:v>
                </c:pt>
                <c:pt idx="173">
                  <c:v>-2.6415648495033217</c:v>
                </c:pt>
                <c:pt idx="174">
                  <c:v>-2.6039442085026647</c:v>
                </c:pt>
                <c:pt idx="175">
                  <c:v>-2.5669560782783769</c:v>
                </c:pt>
                <c:pt idx="176">
                  <c:v>-2.5305972913068051</c:v>
                </c:pt>
                <c:pt idx="177">
                  <c:v>-2.4948641028153205</c:v>
                </c:pt>
                <c:pt idx="178">
                  <c:v>-2.4597522432497239</c:v>
                </c:pt>
                <c:pt idx="179">
                  <c:v>-2.4252569675379925</c:v>
                </c:pt>
                <c:pt idx="180">
                  <c:v>-2.3913731012849793</c:v>
                </c:pt>
                <c:pt idx="181">
                  <c:v>-2.3580950840326231</c:v>
                </c:pt>
                <c:pt idx="182">
                  <c:v>-2.325417009719728</c:v>
                </c:pt>
                <c:pt idx="183">
                  <c:v>-2.293332664473954</c:v>
                </c:pt>
                <c:pt idx="184">
                  <c:v>-2.261835561866461</c:v>
                </c:pt>
                <c:pt idx="185">
                  <c:v>-2.2309189757569836</c:v>
                </c:pt>
                <c:pt idx="186">
                  <c:v>-2.2005759708543073</c:v>
                </c:pt>
                <c:pt idx="187">
                  <c:v>-2.1707994311131023</c:v>
                </c:pt>
                <c:pt idx="188">
                  <c:v>-2.141582086084882</c:v>
                </c:pt>
                <c:pt idx="189">
                  <c:v>-2.1129165353364163</c:v>
                </c:pt>
                <c:pt idx="190">
                  <c:v>-2.0838616121419098</c:v>
                </c:pt>
                <c:pt idx="191">
                  <c:v>-2.0548736982364426</c:v>
                </c:pt>
                <c:pt idx="192">
                  <c:v>-2.0265839418868912</c:v>
                </c:pt>
                <c:pt idx="193">
                  <c:v>-1.9989953574894785</c:v>
                </c:pt>
                <c:pt idx="194">
                  <c:v>-1.972105071830736</c:v>
                </c:pt>
                <c:pt idx="195">
                  <c:v>-1.9459088214579954</c:v>
                </c:pt>
                <c:pt idx="196">
                  <c:v>-1.9204011389320126</c:v>
                </c:pt>
                <c:pt idx="197">
                  <c:v>-1.8955754965739591</c:v>
                </c:pt>
                <c:pt idx="198">
                  <c:v>-1.871424438536968</c:v>
                </c:pt>
                <c:pt idx="199">
                  <c:v>-1.8479397020415156</c:v>
                </c:pt>
                <c:pt idx="200">
                  <c:v>-1.8251123284118465</c:v>
                </c:pt>
                <c:pt idx="201">
                  <c:v>-1.8029327645441571</c:v>
                </c:pt>
                <c:pt idx="202">
                  <c:v>-1.7813909554268554</c:v>
                </c:pt>
                <c:pt idx="203">
                  <c:v>-1.7604764283170953</c:v>
                </c:pt>
                <c:pt idx="204">
                  <c:v>-1.740178369158073</c:v>
                </c:pt>
                <c:pt idx="205">
                  <c:v>-1.7204856917984435</c:v>
                </c:pt>
                <c:pt idx="206">
                  <c:v>-1.701387100550398</c:v>
                </c:pt>
                <c:pt idx="207">
                  <c:v>-1.6828711465965402</c:v>
                </c:pt>
                <c:pt idx="208">
                  <c:v>-1.6656828258391541</c:v>
                </c:pt>
                <c:pt idx="209">
                  <c:v>-1.6495898311640216</c:v>
                </c:pt>
                <c:pt idx="210">
                  <c:v>-1.6340279211890592</c:v>
                </c:pt>
                <c:pt idx="211">
                  <c:v>-1.6189723440272166</c:v>
                </c:pt>
                <c:pt idx="212">
                  <c:v>-1.6044022372157842</c:v>
                </c:pt>
                <c:pt idx="213">
                  <c:v>-1.5902978204356062</c:v>
                </c:pt>
                <c:pt idx="214">
                  <c:v>-1.5766403144122438</c:v>
                </c:pt>
                <c:pt idx="215">
                  <c:v>-1.563411879000723</c:v>
                </c:pt>
                <c:pt idx="216">
                  <c:v>-1.5505955558244804</c:v>
                </c:pt>
                <c:pt idx="217">
                  <c:v>-1.5381752150267221</c:v>
                </c:pt>
                <c:pt idx="218">
                  <c:v>-1.5261355057958261</c:v>
                </c:pt>
                <c:pt idx="219">
                  <c:v>-1.5144618103588816</c:v>
                </c:pt>
                <c:pt idx="220">
                  <c:v>-1.5031402011649391</c:v>
                </c:pt>
                <c:pt idx="221">
                  <c:v>-1.4921574010049585</c:v>
                </c:pt>
                <c:pt idx="222">
                  <c:v>-1.4815007458380116</c:v>
                </c:pt>
                <c:pt idx="223">
                  <c:v>-1.4711581501133453</c:v>
                </c:pt>
                <c:pt idx="224">
                  <c:v>-1.4611180743967558</c:v>
                </c:pt>
                <c:pt idx="225">
                  <c:v>-1.4513694951258957</c:v>
                </c:pt>
                <c:pt idx="226">
                  <c:v>-1.441901876334422</c:v>
                </c:pt>
                <c:pt idx="227">
                  <c:v>-1.4327051431982363</c:v>
                </c:pt>
                <c:pt idx="228">
                  <c:v>-1.4237696572695977</c:v>
                </c:pt>
                <c:pt idx="229">
                  <c:v>-1.4150861932758605</c:v>
                </c:pt>
                <c:pt idx="230">
                  <c:v>-1.4066459173697003</c:v>
                </c:pt>
                <c:pt idx="231">
                  <c:v>-1.3984403667272538</c:v>
                </c:pt>
                <c:pt idx="232">
                  <c:v>-1.3904614303983323</c:v>
                </c:pt>
                <c:pt idx="233">
                  <c:v>-1.3827013313210674</c:v>
                </c:pt>
                <c:pt idx="234">
                  <c:v>-1.3751526094201869</c:v>
                </c:pt>
                <c:pt idx="235">
                  <c:v>-1.3678081057139935</c:v>
                </c:pt>
                <c:pt idx="236">
                  <c:v>-1.3606609473616906</c:v>
                </c:pt>
                <c:pt idx="237">
                  <c:v>-1.3537045335871816</c:v>
                </c:pt>
                <c:pt idx="238">
                  <c:v>-1.3469325224210282</c:v>
                </c:pt>
                <c:pt idx="239">
                  <c:v>-1.3403388182060372</c:v>
                </c:pt>
                <c:pt idx="240">
                  <c:v>-1.3339175598165098</c:v>
                </c:pt>
                <c:pt idx="241">
                  <c:v>-1.3276631095446203</c:v>
                </c:pt>
                <c:pt idx="242">
                  <c:v>-1.3215700426108816</c:v>
                </c:pt>
                <c:pt idx="243">
                  <c:v>-1.3156331372588446</c:v>
                </c:pt>
                <c:pt idx="244">
                  <c:v>-1.3098473653968759</c:v>
                </c:pt>
                <c:pt idx="245">
                  <c:v>-1.3042100784063222</c:v>
                </c:pt>
                <c:pt idx="246">
                  <c:v>-1.298714528193941</c:v>
                </c:pt>
                <c:pt idx="247">
                  <c:v>-1.2933560869559746</c:v>
                </c:pt>
                <c:pt idx="248">
                  <c:v>-1.2881304130414213</c:v>
                </c:pt>
                <c:pt idx="249">
                  <c:v>-1.2830333193154362</c:v>
                </c:pt>
                <c:pt idx="250">
                  <c:v>-1.2780607661238639</c:v>
                </c:pt>
                <c:pt idx="251">
                  <c:v>-1.2732088549124787</c:v>
                </c:pt>
                <c:pt idx="252">
                  <c:v>-1.268473822178841</c:v>
                </c:pt>
                <c:pt idx="253">
                  <c:v>-1.2638520337362769</c:v>
                </c:pt>
                <c:pt idx="254">
                  <c:v>-1.2593399792718358</c:v>
                </c:pt>
                <c:pt idx="255">
                  <c:v>-1.254934267181198</c:v>
                </c:pt>
                <c:pt idx="256">
                  <c:v>-1.2506316196645835</c:v>
                </c:pt>
                <c:pt idx="257">
                  <c:v>-1.2464288680689342</c:v>
                </c:pt>
                <c:pt idx="258">
                  <c:v>-1.2423229484622977</c:v>
                </c:pt>
                <c:pt idx="259">
                  <c:v>-1.2383108974274128</c:v>
                </c:pt>
                <c:pt idx="260">
                  <c:v>-1.2343898480623876</c:v>
                </c:pt>
                <c:pt idx="261">
                  <c:v>-1.230557026176921</c:v>
                </c:pt>
                <c:pt idx="262">
                  <c:v>-1.2268097466733208</c:v>
                </c:pt>
                <c:pt idx="263">
                  <c:v>-1.2231454101023622</c:v>
                </c:pt>
                <c:pt idx="264">
                  <c:v>-1.2195614993844017</c:v>
                </c:pt>
                <c:pt idx="265">
                  <c:v>-1.2160555766868455</c:v>
                </c:pt>
                <c:pt idx="266">
                  <c:v>-1.2126252804498219</c:v>
                </c:pt>
                <c:pt idx="267">
                  <c:v>-1.2092683225518233</c:v>
                </c:pt>
                <c:pt idx="268">
                  <c:v>-1.2059824856083907</c:v>
                </c:pt>
                <c:pt idx="269">
                  <c:v>-1.2027656203964665</c:v>
                </c:pt>
                <c:pt idx="270">
                  <c:v>-1.1996156433980503</c:v>
                </c:pt>
                <c:pt idx="271">
                  <c:v>-1.196530534456965</c:v>
                </c:pt>
                <c:pt idx="272">
                  <c:v>-1.1935083345428965</c:v>
                </c:pt>
                <c:pt idx="273">
                  <c:v>-1.1905471436171784</c:v>
                </c:pt>
                <c:pt idx="274">
                  <c:v>-1.1876451185950481</c:v>
                </c:pt>
                <c:pt idx="275">
                  <c:v>-1.1848004713997338</c:v>
                </c:pt>
                <c:pt idx="276">
                  <c:v>-1.1820114671034121</c:v>
                </c:pt>
                <c:pt idx="277">
                  <c:v>-1.1792764221508643</c:v>
                </c:pt>
                <c:pt idx="278">
                  <c:v>-1.1765937026615614</c:v>
                </c:pt>
                <c:pt idx="279">
                  <c:v>-1.1739617228064247</c:v>
                </c:pt>
                <c:pt idx="280">
                  <c:v>-1.1713789432552759</c:v>
                </c:pt>
                <c:pt idx="281">
                  <c:v>-1.16884386969172</c:v>
                </c:pt>
                <c:pt idx="282">
                  <c:v>-1.1663550513919205</c:v>
                </c:pt>
                <c:pt idx="283">
                  <c:v>-1.1639110798642625</c:v>
                </c:pt>
                <c:pt idx="284">
                  <c:v>-1.1615105875467044</c:v>
                </c:pt>
                <c:pt idx="285">
                  <c:v>-1.159152246559211</c:v>
                </c:pt>
                <c:pt idx="286">
                  <c:v>-1.1568347675082096</c:v>
                </c:pt>
                <c:pt idx="287">
                  <c:v>-1.1545568983409145</c:v>
                </c:pt>
                <c:pt idx="288">
                  <c:v>-1.1523174232466806</c:v>
                </c:pt>
                <c:pt idx="289">
                  <c:v>-1.1501151616032559</c:v>
                </c:pt>
                <c:pt idx="290">
                  <c:v>-1.1479489669656859</c:v>
                </c:pt>
                <c:pt idx="291">
                  <c:v>-1.1458177260956881</c:v>
                </c:pt>
                <c:pt idx="292">
                  <c:v>-1.1437203580295394</c:v>
                </c:pt>
                <c:pt idx="293">
                  <c:v>-1.1416558131825214</c:v>
                </c:pt>
                <c:pt idx="294">
                  <c:v>-1.1396230724881016</c:v>
                </c:pt>
                <c:pt idx="295">
                  <c:v>-1.1376211465700221</c:v>
                </c:pt>
                <c:pt idx="296">
                  <c:v>-1.1356490749458126</c:v>
                </c:pt>
                <c:pt idx="297">
                  <c:v>-1.1337059252598729</c:v>
                </c:pt>
                <c:pt idx="298">
                  <c:v>-1.1317907925447919</c:v>
                </c:pt>
                <c:pt idx="299">
                  <c:v>-1.1299027985093195</c:v>
                </c:pt>
                <c:pt idx="300">
                  <c:v>-1.1280410908517386</c:v>
                </c:pt>
                <c:pt idx="301">
                  <c:v>-1.1262048425971274</c:v>
                </c:pt>
                <c:pt idx="302">
                  <c:v>-1.1243932514573287</c:v>
                </c:pt>
                <c:pt idx="303">
                  <c:v>-1.1226055392123764</c:v>
                </c:pt>
                <c:pt idx="304">
                  <c:v>-1.1208409511122721</c:v>
                </c:pt>
                <c:pt idx="305">
                  <c:v>-1.1190987552978719</c:v>
                </c:pt>
                <c:pt idx="306">
                  <c:v>-1.1173782422399123</c:v>
                </c:pt>
                <c:pt idx="307">
                  <c:v>-1.1156787241950108</c:v>
                </c:pt>
                <c:pt idx="308">
                  <c:v>-1.1139995346779519</c:v>
                </c:pt>
                <c:pt idx="309">
                  <c:v>-1.1123400279488558</c:v>
                </c:pt>
                <c:pt idx="310">
                  <c:v>-1.1106995785148099</c:v>
                </c:pt>
                <c:pt idx="311">
                  <c:v>-1.1090775806447533</c:v>
                </c:pt>
                <c:pt idx="312">
                  <c:v>-1.1074734478968815</c:v>
                </c:pt>
                <c:pt idx="313">
                  <c:v>-1.1058866126580182</c:v>
                </c:pt>
                <c:pt idx="314">
                  <c:v>-1.1043165256937368</c:v>
                </c:pt>
                <c:pt idx="315">
                  <c:v>-1.1027626557088981</c:v>
                </c:pt>
                <c:pt idx="316">
                  <c:v>-1.1012244889178773</c:v>
                </c:pt>
                <c:pt idx="317">
                  <c:v>-1.0997015286236247</c:v>
                </c:pt>
                <c:pt idx="318">
                  <c:v>-1.0981932948050714</c:v>
                </c:pt>
                <c:pt idx="319">
                  <c:v>-1.0966993237123912</c:v>
                </c:pt>
                <c:pt idx="320">
                  <c:v>-1.0952191674693221</c:v>
                </c:pt>
                <c:pt idx="321">
                  <c:v>-1.0937523936822999</c:v>
                </c:pt>
                <c:pt idx="322">
                  <c:v>-1.0922985850555771</c:v>
                </c:pt>
                <c:pt idx="323">
                  <c:v>-1.0908573390122525</c:v>
                </c:pt>
                <c:pt idx="324">
                  <c:v>-1.0894282673204743</c:v>
                </c:pt>
                <c:pt idx="325">
                  <c:v>-1.0880109957243891</c:v>
                </c:pt>
                <c:pt idx="326">
                  <c:v>-1.086605163579756</c:v>
                </c:pt>
                <c:pt idx="327">
                  <c:v>-1.0852104234936359</c:v>
                </c:pt>
                <c:pt idx="328">
                  <c:v>-1.0838264409677592</c:v>
                </c:pt>
                <c:pt idx="329">
                  <c:v>-1.0824528940455354</c:v>
                </c:pt>
                <c:pt idx="330">
                  <c:v>-1.0810894729622331</c:v>
                </c:pt>
                <c:pt idx="331">
                  <c:v>-1.0797358797981955</c:v>
                </c:pt>
                <c:pt idx="332">
                  <c:v>-1.0783918281347593</c:v>
                </c:pt>
                <c:pt idx="333">
                  <c:v>-1.0770570427128041</c:v>
                </c:pt>
                <c:pt idx="334">
                  <c:v>-1.0757312590937924</c:v>
                </c:pt>
                <c:pt idx="335">
                  <c:v>-1.0744142233229985</c:v>
                </c:pt>
                <c:pt idx="336">
                  <c:v>-1.0731056915949366</c:v>
                </c:pt>
                <c:pt idx="337">
                  <c:v>-1.0718054299210193</c:v>
                </c:pt>
                <c:pt idx="338">
                  <c:v>-1.0705132137990312</c:v>
                </c:pt>
                <c:pt idx="339">
                  <c:v>-1.0692288278848736</c:v>
                </c:pt>
                <c:pt idx="340">
                  <c:v>-1.0679520656661086</c:v>
                </c:pt>
                <c:pt idx="341">
                  <c:v>-1.0666420894067896</c:v>
                </c:pt>
                <c:pt idx="342">
                  <c:v>-1.065203036149732</c:v>
                </c:pt>
                <c:pt idx="343">
                  <c:v>-1.0637788761632367</c:v>
                </c:pt>
                <c:pt idx="344">
                  <c:v>-1.0623695279678687</c:v>
                </c:pt>
                <c:pt idx="345">
                  <c:v>-1.060974757099775</c:v>
                </c:pt>
                <c:pt idx="346">
                  <c:v>-1.0595943280068632</c:v>
                </c:pt>
                <c:pt idx="347">
                  <c:v>-1.0582280051138577</c:v>
                </c:pt>
                <c:pt idx="348">
                  <c:v>-1.0568755528424789</c:v>
                </c:pt>
                <c:pt idx="349">
                  <c:v>-1.0555367356308993</c:v>
                </c:pt>
                <c:pt idx="350">
                  <c:v>-1.0542113179537298</c:v>
                </c:pt>
                <c:pt idx="351">
                  <c:v>-1.0528990643425979</c:v>
                </c:pt>
                <c:pt idx="352">
                  <c:v>-1.051599739407471</c:v>
                </c:pt>
                <c:pt idx="353">
                  <c:v>-1.0503131078585883</c:v>
                </c:pt>
                <c:pt idx="354">
                  <c:v>-1.0490389345290012</c:v>
                </c:pt>
                <c:pt idx="355">
                  <c:v>-1.0477769843976876</c:v>
                </c:pt>
                <c:pt idx="356">
                  <c:v>-1.0465270226133445</c:v>
                </c:pt>
                <c:pt idx="357">
                  <c:v>-1.0452888145185173</c:v>
                </c:pt>
                <c:pt idx="358">
                  <c:v>-1.044062125674484</c:v>
                </c:pt>
                <c:pt idx="359">
                  <c:v>-1.042846721886443</c:v>
                </c:pt>
                <c:pt idx="360">
                  <c:v>-1.0416423692292744</c:v>
                </c:pt>
                <c:pt idx="361">
                  <c:v>-1.0404488340736211</c:v>
                </c:pt>
                <c:pt idx="362">
                  <c:v>-1.0392658831124866</c:v>
                </c:pt>
                <c:pt idx="363">
                  <c:v>-1.0380932833880256</c:v>
                </c:pt>
                <c:pt idx="364">
                  <c:v>-1.0369308023188597</c:v>
                </c:pt>
                <c:pt idx="365">
                  <c:v>-1.0357782077275566</c:v>
                </c:pt>
                <c:pt idx="366">
                  <c:v>-1.0346352678683206</c:v>
                </c:pt>
                <c:pt idx="367">
                  <c:v>-1.0335017514550959</c:v>
                </c:pt>
                <c:pt idx="368">
                  <c:v>-1.0323774276896556</c:v>
                </c:pt>
                <c:pt idx="369">
                  <c:v>-1.0312620662899257</c:v>
                </c:pt>
                <c:pt idx="370">
                  <c:v>-1.0301554375184789</c:v>
                </c:pt>
                <c:pt idx="371">
                  <c:v>-1.0290573122110467</c:v>
                </c:pt>
                <c:pt idx="372">
                  <c:v>-1.0279674618050374</c:v>
                </c:pt>
                <c:pt idx="373">
                  <c:v>-1.0268856583682493</c:v>
                </c:pt>
                <c:pt idx="374">
                  <c:v>-1.0258116746273118</c:v>
                </c:pt>
                <c:pt idx="375">
                  <c:v>-1.0247452839963274</c:v>
                </c:pt>
                <c:pt idx="376">
                  <c:v>-1.0236862606052739</c:v>
                </c:pt>
                <c:pt idx="377">
                  <c:v>-1.0226343793283819</c:v>
                </c:pt>
                <c:pt idx="378">
                  <c:v>-1.0215894158123262</c:v>
                </c:pt>
                <c:pt idx="379">
                  <c:v>-1.0205511465043073</c:v>
                </c:pt>
                <c:pt idx="380">
                  <c:v>-1.0195193486799392</c:v>
                </c:pt>
                <c:pt idx="381">
                  <c:v>-1.0184938004708817</c:v>
                </c:pt>
                <c:pt idx="382">
                  <c:v>-1.0174742808922843</c:v>
                </c:pt>
                <c:pt idx="383">
                  <c:v>-1.0164605698700284</c:v>
                </c:pt>
                <c:pt idx="384">
                  <c:v>-1.0154524482675709</c:v>
                </c:pt>
                <c:pt idx="385">
                  <c:v>-1.0144496979126467</c:v>
                </c:pt>
                <c:pt idx="386">
                  <c:v>-1.0134521016235958</c:v>
                </c:pt>
                <c:pt idx="387">
                  <c:v>-1.0124594432353704</c:v>
                </c:pt>
                <c:pt idx="388">
                  <c:v>-1.0114715076252809</c:v>
                </c:pt>
                <c:pt idx="389">
                  <c:v>-1.0104880807383803</c:v>
                </c:pt>
                <c:pt idx="390">
                  <c:v>-1.0095089496124723</c:v>
                </c:pt>
                <c:pt idx="391">
                  <c:v>-1.0085339024028814</c:v>
                </c:pt>
                <c:pt idx="392">
                  <c:v>-1.007562728406735</c:v>
                </c:pt>
                <c:pt idx="393">
                  <c:v>-1.0065952180870306</c:v>
                </c:pt>
                <c:pt idx="394">
                  <c:v>-1.0056311630963279</c:v>
                </c:pt>
                <c:pt idx="395">
                  <c:v>-1.0046703562999739</c:v>
                </c:pt>
                <c:pt idx="396">
                  <c:v>-1.0037125917991672</c:v>
                </c:pt>
                <c:pt idx="397">
                  <c:v>-1.002757664953599</c:v>
                </c:pt>
                <c:pt idx="398">
                  <c:v>-1.0018053724036602</c:v>
                </c:pt>
                <c:pt idx="399">
                  <c:v>-1.0008555120925535</c:v>
                </c:pt>
                <c:pt idx="400">
                  <c:v>-0.99990788328784019</c:v>
                </c:pt>
                <c:pt idx="401">
                  <c:v>-0.99896228660283981</c:v>
                </c:pt>
                <c:pt idx="402">
                  <c:v>-0.99801852401767677</c:v>
                </c:pt>
                <c:pt idx="403">
                  <c:v>-0.99707639889995825</c:v>
                </c:pt>
                <c:pt idx="404">
                  <c:v>-0.99613571602532547</c:v>
                </c:pt>
                <c:pt idx="405">
                  <c:v>-0.99519628159757367</c:v>
                </c:pt>
                <c:pt idx="406">
                  <c:v>-0.99425790326862884</c:v>
                </c:pt>
                <c:pt idx="407">
                  <c:v>-0.99332039015810758</c:v>
                </c:pt>
                <c:pt idx="408">
                  <c:v>-0.9923835528728796</c:v>
                </c:pt>
                <c:pt idx="409">
                  <c:v>-0.99144720352609994</c:v>
                </c:pt>
                <c:pt idx="410">
                  <c:v>-0.99051115575628845</c:v>
                </c:pt>
                <c:pt idx="411">
                  <c:v>-0.98957522474600101</c:v>
                </c:pt>
                <c:pt idx="412">
                  <c:v>-0.98863922724030884</c:v>
                </c:pt>
                <c:pt idx="413">
                  <c:v>-0.98770298156523995</c:v>
                </c:pt>
                <c:pt idx="414">
                  <c:v>-0.98676630764577311</c:v>
                </c:pt>
                <c:pt idx="415">
                  <c:v>-0.98582902702380804</c:v>
                </c:pt>
                <c:pt idx="416">
                  <c:v>-0.98489096287591482</c:v>
                </c:pt>
                <c:pt idx="417">
                  <c:v>-0.98395194003086528</c:v>
                </c:pt>
                <c:pt idx="418">
                  <c:v>-0.98301178498695196</c:v>
                </c:pt>
                <c:pt idx="419">
                  <c:v>-0.98207032592925836</c:v>
                </c:pt>
                <c:pt idx="420">
                  <c:v>-0.98112739274651994</c:v>
                </c:pt>
                <c:pt idx="421">
                  <c:v>-0.98018281704800447</c:v>
                </c:pt>
                <c:pt idx="422">
                  <c:v>-0.97923643218008294</c:v>
                </c:pt>
                <c:pt idx="423">
                  <c:v>-0.97828807324265965</c:v>
                </c:pt>
                <c:pt idx="424">
                  <c:v>-0.97733757710531921</c:v>
                </c:pt>
                <c:pt idx="425">
                  <c:v>-0.9763847824233608</c:v>
                </c:pt>
                <c:pt idx="426">
                  <c:v>-0.97542952965352514</c:v>
                </c:pt>
                <c:pt idx="427">
                  <c:v>-0.97447166106958927</c:v>
                </c:pt>
                <c:pt idx="428">
                  <c:v>-0.97351102077756224</c:v>
                </c:pt>
                <c:pt idx="429">
                  <c:v>-0.97254745473080462</c:v>
                </c:pt>
                <c:pt idx="430">
                  <c:v>-0.971580810744746</c:v>
                </c:pt>
                <c:pt idx="431">
                  <c:v>-0.97061093851140878</c:v>
                </c:pt>
                <c:pt idx="432">
                  <c:v>-0.96963768961352714</c:v>
                </c:pt>
                <c:pt idx="433">
                  <c:v>-0.96866091753846517</c:v>
                </c:pt>
                <c:pt idx="434">
                  <c:v>-0.96768047769178323</c:v>
                </c:pt>
                <c:pt idx="435">
                  <c:v>-0.96669622741030437</c:v>
                </c:pt>
                <c:pt idx="436">
                  <c:v>-0.96570802597505945</c:v>
                </c:pt>
                <c:pt idx="437">
                  <c:v>-0.96471573462368143</c:v>
                </c:pt>
                <c:pt idx="438">
                  <c:v>-0.96371921656239057</c:v>
                </c:pt>
                <c:pt idx="439">
                  <c:v>-0.96271833697763776</c:v>
                </c:pt>
                <c:pt idx="440">
                  <c:v>-0.96171296304729104</c:v>
                </c:pt>
                <c:pt idx="441">
                  <c:v>-0.96070296395123533</c:v>
                </c:pt>
                <c:pt idx="442">
                  <c:v>-0.95968821088173062</c:v>
                </c:pt>
                <c:pt idx="443">
                  <c:v>-0.95866857705296837</c:v>
                </c:pt>
                <c:pt idx="444">
                  <c:v>-0.9576439377104472</c:v>
                </c:pt>
                <c:pt idx="445">
                  <c:v>-0.95661417013946559</c:v>
                </c:pt>
                <c:pt idx="446">
                  <c:v>-0.95557915367334234</c:v>
                </c:pt>
                <c:pt idx="447">
                  <c:v>-0.95453876970092777</c:v>
                </c:pt>
                <c:pt idx="448">
                  <c:v>-0.95349290167352074</c:v>
                </c:pt>
                <c:pt idx="449">
                  <c:v>-0.95244143511127122</c:v>
                </c:pt>
                <c:pt idx="450">
                  <c:v>-0.95138425760886469</c:v>
                </c:pt>
                <c:pt idx="451">
                  <c:v>-0.95032125884066665</c:v>
                </c:pt>
                <c:pt idx="452">
                  <c:v>-0.94925233056508651</c:v>
                </c:pt>
                <c:pt idx="453">
                  <c:v>-0.9481773666285529</c:v>
                </c:pt>
                <c:pt idx="454">
                  <c:v>-0.94709626296844596</c:v>
                </c:pt>
                <c:pt idx="455">
                  <c:v>-0.9460089176157066</c:v>
                </c:pt>
                <c:pt idx="456">
                  <c:v>-0.94491523069656846</c:v>
                </c:pt>
                <c:pt idx="457">
                  <c:v>-0.94381510443359151</c:v>
                </c:pt>
                <c:pt idx="458">
                  <c:v>-0.94270844314614499</c:v>
                </c:pt>
                <c:pt idx="459">
                  <c:v>-0.94159515324999621</c:v>
                </c:pt>
                <c:pt idx="460">
                  <c:v>-0.94047514325635528</c:v>
                </c:pt>
                <c:pt idx="461">
                  <c:v>-0.93934832377013677</c:v>
                </c:pt>
                <c:pt idx="462">
                  <c:v>-0.93821460748753427</c:v>
                </c:pt>
                <c:pt idx="463">
                  <c:v>-0.93707390919279498</c:v>
                </c:pt>
                <c:pt idx="464">
                  <c:v>-0.93592614575451671</c:v>
                </c:pt>
                <c:pt idx="465">
                  <c:v>-0.93477123612092927</c:v>
                </c:pt>
                <c:pt idx="466">
                  <c:v>-0.93360910131474217</c:v>
                </c:pt>
                <c:pt idx="467">
                  <c:v>-0.9324396644271884</c:v>
                </c:pt>
                <c:pt idx="468">
                  <c:v>-0.93126285061128289</c:v>
                </c:pt>
                <c:pt idx="469">
                  <c:v>-0.93007858707463209</c:v>
                </c:pt>
                <c:pt idx="470">
                  <c:v>-0.92888680307135207</c:v>
                </c:pt>
                <c:pt idx="471">
                  <c:v>-0.92768742989340269</c:v>
                </c:pt>
                <c:pt idx="472">
                  <c:v>-0.92648040086128081</c:v>
                </c:pt>
                <c:pt idx="473">
                  <c:v>-0.92526565131406158</c:v>
                </c:pt>
                <c:pt idx="474">
                  <c:v>-0.92404311859879529</c:v>
                </c:pt>
                <c:pt idx="475">
                  <c:v>-0.9228127420592831</c:v>
                </c:pt>
                <c:pt idx="476">
                  <c:v>-0.92157446302430812</c:v>
                </c:pt>
                <c:pt idx="477">
                  <c:v>-0.92032822479512477</c:v>
                </c:pt>
                <c:pt idx="478">
                  <c:v>-0.91907397263254675</c:v>
                </c:pt>
                <c:pt idx="479">
                  <c:v>-0.91781165374339635</c:v>
                </c:pt>
                <c:pt idx="480">
                  <c:v>-0.91654121726642357</c:v>
                </c:pt>
                <c:pt idx="481">
                  <c:v>-0.91526261425759636</c:v>
                </c:pt>
                <c:pt idx="482">
                  <c:v>-0.91397579767513626</c:v>
                </c:pt>
                <c:pt idx="483">
                  <c:v>-0.91271911961894858</c:v>
                </c:pt>
                <c:pt idx="484">
                  <c:v>-0.91156394206464009</c:v>
                </c:pt>
                <c:pt idx="485">
                  <c:v>-0.91040487531424175</c:v>
                </c:pt>
                <c:pt idx="486">
                  <c:v>-0.90924176056423112</c:v>
                </c:pt>
                <c:pt idx="487">
                  <c:v>-0.90807451292075347</c:v>
                </c:pt>
                <c:pt idx="488">
                  <c:v>-0.90690304469327421</c:v>
                </c:pt>
                <c:pt idx="489">
                  <c:v>-0.90572726594287711</c:v>
                </c:pt>
                <c:pt idx="490">
                  <c:v>-0.9045470844654413</c:v>
                </c:pt>
                <c:pt idx="491">
                  <c:v>-0.90336240577775884</c:v>
                </c:pt>
                <c:pt idx="492">
                  <c:v>-0.90217313310704017</c:v>
                </c:pt>
                <c:pt idx="493">
                  <c:v>-0.90097916738379347</c:v>
                </c:pt>
                <c:pt idx="494">
                  <c:v>-0.89978040723825892</c:v>
                </c:pt>
                <c:pt idx="495">
                  <c:v>-0.89857674900020135</c:v>
                </c:pt>
                <c:pt idx="496">
                  <c:v>-0.89736808670214019</c:v>
                </c:pt>
                <c:pt idx="497">
                  <c:v>-0.89615431208608742</c:v>
                </c:pt>
                <c:pt idx="498">
                  <c:v>-0.89493531461339426</c:v>
                </c:pt>
                <c:pt idx="499">
                  <c:v>-0.89371098147822892</c:v>
                </c:pt>
                <c:pt idx="500">
                  <c:v>-0.89248119762411904</c:v>
                </c:pt>
                <c:pt idx="501">
                  <c:v>-0.89124584576386223</c:v>
                </c:pt>
                <c:pt idx="502">
                  <c:v>-0.89000480640260826</c:v>
                </c:pt>
                <c:pt idx="503">
                  <c:v>-0.88875795786416922</c:v>
                </c:pt>
                <c:pt idx="504">
                  <c:v>-0.8875051763203935</c:v>
                </c:pt>
                <c:pt idx="505">
                  <c:v>-0.88624633582365342</c:v>
                </c:pt>
                <c:pt idx="506">
                  <c:v>-0.88498130834240629</c:v>
                </c:pt>
                <c:pt idx="507">
                  <c:v>-0.88370996379963729</c:v>
                </c:pt>
                <c:pt idx="508">
                  <c:v>-0.88243217011436637</c:v>
                </c:pt>
                <c:pt idx="509">
                  <c:v>-0.88114779324591297</c:v>
                </c:pt>
                <c:pt idx="510">
                  <c:v>-0.87985669724104554</c:v>
                </c:pt>
                <c:pt idx="511">
                  <c:v>-0.87855874428395475</c:v>
                </c:pt>
                <c:pt idx="512">
                  <c:v>-0.87725379474884846</c:v>
                </c:pt>
                <c:pt idx="513">
                  <c:v>-0.875941707255246</c:v>
                </c:pt>
                <c:pt idx="514">
                  <c:v>-0.87462233872587536</c:v>
                </c:pt>
                <c:pt idx="515">
                  <c:v>-0.87329554444717272</c:v>
                </c:pt>
                <c:pt idx="516">
                  <c:v>-0.87196117813210583</c:v>
                </c:pt>
                <c:pt idx="517">
                  <c:v>-0.87061909198565479</c:v>
                </c:pt>
                <c:pt idx="518">
                  <c:v>-0.8692691367724491</c:v>
                </c:pt>
                <c:pt idx="519">
                  <c:v>-0.86791116188690143</c:v>
                </c:pt>
                <c:pt idx="520">
                  <c:v>-0.86654501542537743</c:v>
                </c:pt>
                <c:pt idx="521">
                  <c:v>-0.86517054426077455</c:v>
                </c:pt>
                <c:pt idx="522">
                  <c:v>-0.86378759411911255</c:v>
                </c:pt>
                <c:pt idx="523">
                  <c:v>-0.86239600965815499</c:v>
                </c:pt>
                <c:pt idx="524">
                  <c:v>-0.8609956345481975</c:v>
                </c:pt>
                <c:pt idx="525">
                  <c:v>-0.85958631155456677</c:v>
                </c:pt>
                <c:pt idx="526">
                  <c:v>-0.85816788262230281</c:v>
                </c:pt>
                <c:pt idx="527">
                  <c:v>-0.85674018896236326</c:v>
                </c:pt>
                <c:pt idx="528">
                  <c:v>-0.85530307113983783</c:v>
                </c:pt>
                <c:pt idx="529">
                  <c:v>-0.85385636916366847</c:v>
                </c:pt>
                <c:pt idx="530">
                  <c:v>-0.85239992257821273</c:v>
                </c:pt>
                <c:pt idx="531">
                  <c:v>-0.85093357055618657</c:v>
                </c:pt>
                <c:pt idx="532">
                  <c:v>-0.8494571519932731</c:v>
                </c:pt>
                <c:pt idx="533">
                  <c:v>-0.84797050560411491</c:v>
                </c:pt>
                <c:pt idx="534">
                  <c:v>-0.84647347001971196</c:v>
                </c:pt>
                <c:pt idx="535">
                  <c:v>-0.84496588388617155</c:v>
                </c:pt>
                <c:pt idx="536">
                  <c:v>-0.84344758596469194</c:v>
                </c:pt>
                <c:pt idx="537">
                  <c:v>-0.84191841523282474</c:v>
                </c:pt>
                <c:pt idx="538">
                  <c:v>-0.84037821098674459</c:v>
                </c:pt>
                <c:pt idx="539">
                  <c:v>-0.83882681294477335</c:v>
                </c:pt>
                <c:pt idx="540">
                  <c:v>-0.8372640613517881</c:v>
                </c:pt>
                <c:pt idx="541">
                  <c:v>-0.83568979708460334</c:v>
                </c:pt>
                <c:pt idx="542">
                  <c:v>-0.83410386175833551</c:v>
                </c:pt>
                <c:pt idx="543">
                  <c:v>-0.83250609783342311</c:v>
                </c:pt>
                <c:pt idx="544">
                  <c:v>-0.83089634872361384</c:v>
                </c:pt>
                <c:pt idx="545">
                  <c:v>-0.82927445890446405</c:v>
                </c:pt>
                <c:pt idx="546">
                  <c:v>-0.82764027402252949</c:v>
                </c:pt>
                <c:pt idx="547">
                  <c:v>-0.82599364100516592</c:v>
                </c:pt>
                <c:pt idx="548">
                  <c:v>-0.8243344081707854</c:v>
                </c:pt>
                <c:pt idx="549">
                  <c:v>-0.82266242533951672</c:v>
                </c:pt>
                <c:pt idx="550">
                  <c:v>-0.82097754394428046</c:v>
                </c:pt>
                <c:pt idx="551">
                  <c:v>-0.8192796171420782</c:v>
                </c:pt>
                <c:pt idx="552">
                  <c:v>-0.81756849992559433</c:v>
                </c:pt>
                <c:pt idx="553">
                  <c:v>-0.81584404923495968</c:v>
                </c:pt>
                <c:pt idx="554">
                  <c:v>-0.81410612406943794</c:v>
                </c:pt>
                <c:pt idx="555">
                  <c:v>-0.81235458559935181</c:v>
                </c:pt>
                <c:pt idx="556">
                  <c:v>-0.81058929727779205</c:v>
                </c:pt>
                <c:pt idx="557">
                  <c:v>-0.80881012495226368</c:v>
                </c:pt>
                <c:pt idx="558">
                  <c:v>-0.80701693697616828</c:v>
                </c:pt>
                <c:pt idx="559">
                  <c:v>-0.80520960431988198</c:v>
                </c:pt>
                <c:pt idx="560">
                  <c:v>-0.80338800068171523</c:v>
                </c:pt>
                <c:pt idx="561">
                  <c:v>-0.80155200259816717</c:v>
                </c:pt>
                <c:pt idx="562">
                  <c:v>-0.79970148955398046</c:v>
                </c:pt>
                <c:pt idx="563">
                  <c:v>-0.79783634409142234</c:v>
                </c:pt>
                <c:pt idx="564">
                  <c:v>-0.79595645191901343</c:v>
                </c:pt>
                <c:pt idx="565">
                  <c:v>-0.79406170201956405</c:v>
                </c:pt>
                <c:pt idx="566">
                  <c:v>-0.79215198675733689</c:v>
                </c:pt>
                <c:pt idx="567">
                  <c:v>-0.79022720198443197</c:v>
                </c:pt>
                <c:pt idx="568">
                  <c:v>-0.78828724714619236</c:v>
                </c:pt>
                <c:pt idx="569">
                  <c:v>-0.78633202538558544</c:v>
                </c:pt>
                <c:pt idx="570">
                  <c:v>-0.7843614436465004</c:v>
                </c:pt>
                <c:pt idx="571">
                  <c:v>-0.7823754127758652</c:v>
                </c:pt>
                <c:pt idx="572">
                  <c:v>-0.78037384762448891</c:v>
                </c:pt>
                <c:pt idx="573">
                  <c:v>-0.77835666714671614</c:v>
                </c:pt>
                <c:pt idx="574">
                  <c:v>-0.77632379449846256</c:v>
                </c:pt>
                <c:pt idx="575">
                  <c:v>-0.77427515713389716</c:v>
                </c:pt>
                <c:pt idx="576">
                  <c:v>-0.77221068690066608</c:v>
                </c:pt>
                <c:pt idx="577">
                  <c:v>-0.77013032013316696</c:v>
                </c:pt>
                <c:pt idx="578">
                  <c:v>-0.7680339977444679</c:v>
                </c:pt>
                <c:pt idx="579">
                  <c:v>-0.76592166531621808</c:v>
                </c:pt>
                <c:pt idx="580">
                  <c:v>-0.76379327318678292</c:v>
                </c:pt>
                <c:pt idx="581">
                  <c:v>-0.76164877653734875</c:v>
                </c:pt>
                <c:pt idx="582">
                  <c:v>-0.75948813547612404</c:v>
                </c:pt>
                <c:pt idx="583">
                  <c:v>-0.75731131512038485</c:v>
                </c:pt>
                <c:pt idx="584">
                  <c:v>-0.75511828567636019</c:v>
                </c:pt>
                <c:pt idx="585">
                  <c:v>-0.75290902251686342</c:v>
                </c:pt>
                <c:pt idx="586">
                  <c:v>-0.75068350625664726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D6-40B7-BA91-230A20613F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2626992"/>
        <c:axId val="932634064"/>
      </c:scatterChart>
      <c:valAx>
        <c:axId val="932626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'booster test at angle with ramj'!$D$19</c:f>
              <c:strCache>
                <c:ptCount val="1"/>
                <c:pt idx="0">
                  <c:v>time [s]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932634064"/>
        <c:crosses val="autoZero"/>
        <c:crossBetween val="midCat"/>
      </c:valAx>
      <c:valAx>
        <c:axId val="93263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'booster test at angle with ramj'!$O$19</c:f>
              <c:strCache>
                <c:ptCount val="1"/>
                <c:pt idx="0">
                  <c:v>G [-]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932626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'booster test at angle with ramj'!$AM$8</c:f>
          <c:strCache>
            <c:ptCount val="1"/>
            <c:pt idx="0">
              <c:v>Trajectory with PRD-240 booster with Ramjet working (60deg)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>
        <c:manualLayout>
          <c:layoutTarget val="inner"/>
          <c:xMode val="edge"/>
          <c:yMode val="edge"/>
          <c:x val="4.8073706073055458E-2"/>
          <c:y val="7.2282295271049596E-2"/>
          <c:w val="0.90101605153540731"/>
          <c:h val="0.8780261437908496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'booster test at angle with ramj'!$AD$5</c:f>
              <c:strCache>
                <c:ptCount val="1"/>
                <c:pt idx="0">
                  <c:v>  Boost phase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'booster test at angle with ramj'!$Q$20:$Q$109</c:f>
              <c:numCache>
                <c:formatCode>General</c:formatCode>
                <c:ptCount val="90"/>
                <c:pt idx="0">
                  <c:v>0</c:v>
                </c:pt>
                <c:pt idx="1">
                  <c:v>0</c:v>
                </c:pt>
                <c:pt idx="2">
                  <c:v>1.0492352667209241E-3</c:v>
                </c:pt>
                <c:pt idx="3">
                  <c:v>5.8996945170807467E-3</c:v>
                </c:pt>
                <c:pt idx="4">
                  <c:v>1.7189719144636809E-2</c:v>
                </c:pt>
                <c:pt idx="5">
                  <c:v>3.6270109811025998E-2</c:v>
                </c:pt>
                <c:pt idx="6">
                  <c:v>6.3735850713751055E-2</c:v>
                </c:pt>
                <c:pt idx="7">
                  <c:v>9.9789858009801363E-2</c:v>
                </c:pt>
                <c:pt idx="8">
                  <c:v>0.14436622357467077</c:v>
                </c:pt>
                <c:pt idx="9">
                  <c:v>0.19727447873663612</c:v>
                </c:pt>
                <c:pt idx="10">
                  <c:v>0.25834275660992723</c:v>
                </c:pt>
                <c:pt idx="11">
                  <c:v>0.32742367193505978</c:v>
                </c:pt>
                <c:pt idx="12">
                  <c:v>1.4339828423709819</c:v>
                </c:pt>
                <c:pt idx="13">
                  <c:v>3.2685652511742749</c:v>
                </c:pt>
                <c:pt idx="14">
                  <c:v>5.7959709272732942</c:v>
                </c:pt>
                <c:pt idx="15">
                  <c:v>9.0004843547793758</c:v>
                </c:pt>
                <c:pt idx="16">
                  <c:v>12.874093533318867</c:v>
                </c:pt>
                <c:pt idx="17">
                  <c:v>17.409722794626258</c:v>
                </c:pt>
                <c:pt idx="18">
                  <c:v>22.60110888633708</c:v>
                </c:pt>
                <c:pt idx="19">
                  <c:v>28.443648348620279</c:v>
                </c:pt>
                <c:pt idx="20">
                  <c:v>34.933026512037223</c:v>
                </c:pt>
                <c:pt idx="21">
                  <c:v>42.064552184917581</c:v>
                </c:pt>
                <c:pt idx="22">
                  <c:v>49.833738376353537</c:v>
                </c:pt>
                <c:pt idx="23">
                  <c:v>58.236951334052669</c:v>
                </c:pt>
                <c:pt idx="24">
                  <c:v>67.271843946181264</c:v>
                </c:pt>
                <c:pt idx="25">
                  <c:v>76.937722000571569</c:v>
                </c:pt>
                <c:pt idx="26">
                  <c:v>87.235419324906402</c:v>
                </c:pt>
                <c:pt idx="27">
                  <c:v>98.166853946923979</c:v>
                </c:pt>
                <c:pt idx="28">
                  <c:v>109.7347114322786</c:v>
                </c:pt>
                <c:pt idx="29">
                  <c:v>121.9422127057416</c:v>
                </c:pt>
                <c:pt idx="30">
                  <c:v>134.79283426081435</c:v>
                </c:pt>
                <c:pt idx="31">
                  <c:v>148.29010687336398</c:v>
                </c:pt>
                <c:pt idx="32">
                  <c:v>162.43750659928622</c:v>
                </c:pt>
                <c:pt idx="33">
                  <c:v>177.23831211618656</c:v>
                </c:pt>
                <c:pt idx="34">
                  <c:v>192.69541646993011</c:v>
                </c:pt>
                <c:pt idx="35">
                  <c:v>208.81097713997468</c:v>
                </c:pt>
                <c:pt idx="36">
                  <c:v>225.58616817559701</c:v>
                </c:pt>
                <c:pt idx="37">
                  <c:v>243.0216288125165</c:v>
                </c:pt>
                <c:pt idx="38">
                  <c:v>261.11839997130647</c:v>
                </c:pt>
                <c:pt idx="39">
                  <c:v>279.87853087333241</c:v>
                </c:pt>
                <c:pt idx="40">
                  <c:v>299.30504077184429</c:v>
                </c:pt>
                <c:pt idx="41">
                  <c:v>319.40197672785854</c:v>
                </c:pt>
                <c:pt idx="42">
                  <c:v>340.17497884167022</c:v>
                </c:pt>
                <c:pt idx="43">
                  <c:v>361.63199336676598</c:v>
                </c:pt>
                <c:pt idx="44">
                  <c:v>383.7841640394571</c:v>
                </c:pt>
                <c:pt idx="45">
                  <c:v>406.64545536406649</c:v>
                </c:pt>
                <c:pt idx="46">
                  <c:v>430.22440765550499</c:v>
                </c:pt>
                <c:pt idx="47">
                  <c:v>454.50054525225289</c:v>
                </c:pt>
                <c:pt idx="48">
                  <c:v>479.40343162106331</c:v>
                </c:pt>
                <c:pt idx="49">
                  <c:v>504.80847220855662</c:v>
                </c:pt>
                <c:pt idx="50">
                  <c:v>530.56041361066184</c:v>
                </c:pt>
                <c:pt idx="51">
                  <c:v>556.52513154365136</c:v>
                </c:pt>
                <c:pt idx="52">
                  <c:v>582.6090902851065</c:v>
                </c:pt>
                <c:pt idx="53">
                  <c:v>608.73948961147403</c:v>
                </c:pt>
                <c:pt idx="54">
                  <c:v>634.85333929848059</c:v>
                </c:pt>
                <c:pt idx="55">
                  <c:v>660.8969505148383</c:v>
                </c:pt>
                <c:pt idx="56">
                  <c:v>686.82534305169202</c:v>
                </c:pt>
                <c:pt idx="57">
                  <c:v>712.60097752562751</c:v>
                </c:pt>
                <c:pt idx="58">
                  <c:v>738.19235275369692</c:v>
                </c:pt>
                <c:pt idx="59">
                  <c:v>763.57347296980117</c:v>
                </c:pt>
                <c:pt idx="60">
                  <c:v>788.72424267301949</c:v>
                </c:pt>
                <c:pt idx="61">
                  <c:v>813.63101476620011</c:v>
                </c:pt>
                <c:pt idx="62">
                  <c:v>838.28588560777928</c:v>
                </c:pt>
                <c:pt idx="63">
                  <c:v>862.68403377452785</c:v>
                </c:pt>
                <c:pt idx="64">
                  <c:v>886.82165029491603</c:v>
                </c:pt>
                <c:pt idx="65">
                  <c:v>910.69634602305575</c:v>
                </c:pt>
                <c:pt idx="66">
                  <c:v>934.30859037534776</c:v>
                </c:pt>
                <c:pt idx="67">
                  <c:v>957.66163712476248</c:v>
                </c:pt>
                <c:pt idx="68">
                  <c:v>980.75973501843737</c:v>
                </c:pt>
                <c:pt idx="69">
                  <c:v>1003.6070931983188</c:v>
                </c:pt>
                <c:pt idx="70">
                  <c:v>1026.2078747189332</c:v>
                </c:pt>
                <c:pt idx="71">
                  <c:v>1048.5661969330056</c:v>
                </c:pt>
                <c:pt idx="72">
                  <c:v>1070.6861318522963</c:v>
                </c:pt>
                <c:pt idx="73">
                  <c:v>1092.5717064439943</c:v>
                </c:pt>
                <c:pt idx="74">
                  <c:v>1114.2057000955374</c:v>
                </c:pt>
                <c:pt idx="75">
                  <c:v>1135.5503218036276</c:v>
                </c:pt>
                <c:pt idx="76">
                  <c:v>1156.5905168406148</c:v>
                </c:pt>
                <c:pt idx="77">
                  <c:v>1177.3335018688881</c:v>
                </c:pt>
                <c:pt idx="78">
                  <c:v>1197.7866343864027</c:v>
                </c:pt>
                <c:pt idx="79">
                  <c:v>1217.957170538695</c:v>
                </c:pt>
                <c:pt idx="80">
                  <c:v>1237.8522610312862</c:v>
                </c:pt>
                <c:pt idx="81">
                  <c:v>1257.4789942298903</c:v>
                </c:pt>
                <c:pt idx="82">
                  <c:v>1276.8444626924938</c:v>
                </c:pt>
                <c:pt idx="83">
                  <c:v>1295.9557304717312</c:v>
                </c:pt>
                <c:pt idx="84">
                  <c:v>1314.8197424271618</c:v>
                </c:pt>
                <c:pt idx="85">
                  <c:v>1333.4432865909423</c:v>
                </c:pt>
                <c:pt idx="86">
                  <c:v>1351.8329904881011</c:v>
                </c:pt>
                <c:pt idx="87">
                  <c:v>1369.9953189007044</c:v>
                </c:pt>
                <c:pt idx="88">
                  <c:v>1387.9365725505816</c:v>
                </c:pt>
                <c:pt idx="89">
                  <c:v>1405.662887587823</c:v>
                </c:pt>
              </c:numCache>
            </c:numRef>
          </c:xVal>
          <c:yVal>
            <c:numRef>
              <c:f>'booster test at angle with ramj'!$P$20:$P$109</c:f>
              <c:numCache>
                <c:formatCode>General</c:formatCode>
                <c:ptCount val="90"/>
                <c:pt idx="0">
                  <c:v>0</c:v>
                </c:pt>
                <c:pt idx="1">
                  <c:v>0</c:v>
                </c:pt>
                <c:pt idx="2">
                  <c:v>1.8173287910537225E-3</c:v>
                </c:pt>
                <c:pt idx="3">
                  <c:v>1.0218570652719382E-2</c:v>
                </c:pt>
                <c:pt idx="4">
                  <c:v>2.9773466926350366E-2</c:v>
                </c:pt>
                <c:pt idx="5">
                  <c:v>6.2821672988799426E-2</c:v>
                </c:pt>
                <c:pt idx="6">
                  <c:v>0.11039373169984189</c:v>
                </c:pt>
                <c:pt idx="7">
                  <c:v>0.17284110415306</c:v>
                </c:pt>
                <c:pt idx="8">
                  <c:v>0.25004963412817754</c:v>
                </c:pt>
                <c:pt idx="9">
                  <c:v>0.34168942020851978</c:v>
                </c:pt>
                <c:pt idx="10">
                  <c:v>0.44746278021579422</c:v>
                </c:pt>
                <c:pt idx="11">
                  <c:v>0.56711443539228734</c:v>
                </c:pt>
                <c:pt idx="12">
                  <c:v>2.4837311401685729</c:v>
                </c:pt>
                <c:pt idx="13">
                  <c:v>5.6613210828879712</c:v>
                </c:pt>
                <c:pt idx="14">
                  <c:v>10.038916125229441</c:v>
                </c:pt>
                <c:pt idx="15">
                  <c:v>15.589296195206659</c:v>
                </c:pt>
                <c:pt idx="16">
                  <c:v>22.298584101102197</c:v>
                </c:pt>
                <c:pt idx="17">
                  <c:v>30.154524425982693</c:v>
                </c:pt>
                <c:pt idx="18">
                  <c:v>39.146268898532263</c:v>
                </c:pt>
                <c:pt idx="19">
                  <c:v>49.2658440924329</c:v>
                </c:pt>
                <c:pt idx="20">
                  <c:v>60.505776780999057</c:v>
                </c:pt>
                <c:pt idx="21">
                  <c:v>72.857941581909657</c:v>
                </c:pt>
                <c:pt idx="22">
                  <c:v>86.314566798939268</c:v>
                </c:pt>
                <c:pt idx="23">
                  <c:v>100.8693585884953</c:v>
                </c:pt>
                <c:pt idx="24">
                  <c:v>116.51825163363071</c:v>
                </c:pt>
                <c:pt idx="25">
                  <c:v>133.26004352359973</c:v>
                </c:pt>
                <c:pt idx="26">
                  <c:v>151.09617849031375</c:v>
                </c:pt>
                <c:pt idx="27">
                  <c:v>170.02997865526564</c:v>
                </c:pt>
                <c:pt idx="28">
                  <c:v>190.0660955546158</c:v>
                </c:pt>
                <c:pt idx="29">
                  <c:v>211.21010799371547</c:v>
                </c:pt>
                <c:pt idx="30">
                  <c:v>233.46803743594126</c:v>
                </c:pt>
                <c:pt idx="31">
                  <c:v>256.84599936448512</c:v>
                </c:pt>
                <c:pt idx="32">
                  <c:v>281.35001448476845</c:v>
                </c:pt>
                <c:pt idx="33">
                  <c:v>306.9857616329856</c:v>
                </c:pt>
                <c:pt idx="34">
                  <c:v>333.75825171156345</c:v>
                </c:pt>
                <c:pt idx="35">
                  <c:v>361.67122158453941</c:v>
                </c:pt>
                <c:pt idx="36">
                  <c:v>390.72670476491123</c:v>
                </c:pt>
                <c:pt idx="37">
                  <c:v>420.92580844142299</c:v>
                </c:pt>
                <c:pt idx="38">
                  <c:v>452.27033554139433</c:v>
                </c:pt>
                <c:pt idx="39">
                  <c:v>484.76383542034625</c:v>
                </c:pt>
                <c:pt idx="40">
                  <c:v>518.41153757830853</c:v>
                </c:pt>
                <c:pt idx="41">
                  <c:v>553.22045173058302</c:v>
                </c:pt>
                <c:pt idx="42">
                  <c:v>589.2003468174405</c:v>
                </c:pt>
                <c:pt idx="43">
                  <c:v>626.36498615364974</c:v>
                </c:pt>
                <c:pt idx="44">
                  <c:v>664.73367125668801</c:v>
                </c:pt>
                <c:pt idx="45">
                  <c:v>704.33058935754502</c:v>
                </c:pt>
                <c:pt idx="46">
                  <c:v>745.17053271555903</c:v>
                </c:pt>
                <c:pt idx="47">
                  <c:v>787.21803644465945</c:v>
                </c:pt>
                <c:pt idx="48">
                  <c:v>830.35110089055354</c:v>
                </c:pt>
                <c:pt idx="49">
                  <c:v>874.35392195644135</c:v>
                </c:pt>
                <c:pt idx="50">
                  <c:v>918.95759285842416</c:v>
                </c:pt>
                <c:pt idx="51">
                  <c:v>963.92980352255677</c:v>
                </c:pt>
                <c:pt idx="52">
                  <c:v>1009.1085453252874</c:v>
                </c:pt>
                <c:pt idx="53">
                  <c:v>1054.3677245806196</c:v>
                </c:pt>
                <c:pt idx="54">
                  <c:v>1099.5982390197314</c:v>
                </c:pt>
                <c:pt idx="55">
                  <c:v>1144.7070968590338</c:v>
                </c:pt>
                <c:pt idx="56">
                  <c:v>1189.6163900914542</c:v>
                </c:pt>
                <c:pt idx="57">
                  <c:v>1234.2610985976341</c:v>
                </c:pt>
                <c:pt idx="58">
                  <c:v>1278.5866607282101</c:v>
                </c:pt>
                <c:pt idx="59">
                  <c:v>1322.5480504955162</c:v>
                </c:pt>
                <c:pt idx="60">
                  <c:v>1366.1104614709541</c:v>
                </c:pt>
                <c:pt idx="61">
                  <c:v>1409.2502561888816</c:v>
                </c:pt>
                <c:pt idx="62">
                  <c:v>1451.9537451405452</c:v>
                </c:pt>
                <c:pt idx="63">
                  <c:v>1494.2125773759471</c:v>
                </c:pt>
                <c:pt idx="64">
                  <c:v>1536.0201555628732</c:v>
                </c:pt>
                <c:pt idx="65">
                  <c:v>1577.372341579259</c:v>
                </c:pt>
                <c:pt idx="66">
                  <c:v>1618.2699484781599</c:v>
                </c:pt>
                <c:pt idx="67">
                  <c:v>1658.7186119596774</c:v>
                </c:pt>
                <c:pt idx="68">
                  <c:v>1698.725691069722</c:v>
                </c:pt>
                <c:pt idx="69">
                  <c:v>1738.2984762560011</c:v>
                </c:pt>
                <c:pt idx="70">
                  <c:v>1777.4441781404691</c:v>
                </c:pt>
                <c:pt idx="71">
                  <c:v>1816.1699281872382</c:v>
                </c:pt>
                <c:pt idx="72">
                  <c:v>1854.4827793275667</c:v>
                </c:pt>
                <c:pt idx="73">
                  <c:v>1892.3897064732262</c:v>
                </c:pt>
                <c:pt idx="74">
                  <c:v>1929.8608826483214</c:v>
                </c:pt>
                <c:pt idx="75">
                  <c:v>1966.8308519150712</c:v>
                </c:pt>
                <c:pt idx="76">
                  <c:v>2003.2735387202915</c:v>
                </c:pt>
                <c:pt idx="77">
                  <c:v>2039.2014426899013</c:v>
                </c:pt>
                <c:pt idx="78">
                  <c:v>2074.6273073841758</c:v>
                </c:pt>
                <c:pt idx="79">
                  <c:v>2109.563700815851</c:v>
                </c:pt>
                <c:pt idx="80">
                  <c:v>2144.0230083701995</c:v>
                </c:pt>
                <c:pt idx="81">
                  <c:v>2178.0175074567805</c:v>
                </c:pt>
                <c:pt idx="82">
                  <c:v>2211.5594827463829</c:v>
                </c:pt>
                <c:pt idx="83">
                  <c:v>2244.6611695370757</c:v>
                </c:pt>
                <c:pt idx="84">
                  <c:v>2277.3345966784682</c:v>
                </c:pt>
                <c:pt idx="85">
                  <c:v>2309.591521387139</c:v>
                </c:pt>
                <c:pt idx="86">
                  <c:v>2341.4434228731657</c:v>
                </c:pt>
                <c:pt idx="87">
                  <c:v>2372.9014984675464</c:v>
                </c:pt>
                <c:pt idx="88">
                  <c:v>2403.9766613406141</c:v>
                </c:pt>
                <c:pt idx="89">
                  <c:v>2434.6795396160883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1D32-415D-B733-A789F07348E2}"/>
            </c:ext>
          </c:extLst>
        </c:ser>
        <c:ser>
          <c:idx val="12"/>
          <c:order val="1"/>
          <c:tx>
            <c:strRef>
              <c:f>'booster test at angle with ramj'!$AD$7</c:f>
              <c:strCache>
                <c:ptCount val="1"/>
                <c:pt idx="0">
                  <c:v>Ramjet powered flight</c:v>
                </c:pt>
              </c:strCache>
            </c:strRef>
          </c:tx>
          <c:spPr>
            <a:ln>
              <a:solidFill>
                <a:srgbClr val="FF66FF"/>
              </a:solidFill>
            </a:ln>
          </c:spPr>
          <c:marker>
            <c:symbol val="none"/>
          </c:marker>
          <c:xVal>
            <c:numRef>
              <c:f>'booster test at angle with ramj'!$Q$112:$Q$212</c:f>
              <c:numCache>
                <c:formatCode>General</c:formatCode>
                <c:ptCount val="101"/>
                <c:pt idx="0">
                  <c:v>763.57347296980117</c:v>
                </c:pt>
                <c:pt idx="1">
                  <c:v>788.72424267301938</c:v>
                </c:pt>
                <c:pt idx="2">
                  <c:v>813.71871162013974</c:v>
                </c:pt>
                <c:pt idx="3">
                  <c:v>838.72522370192746</c:v>
                </c:pt>
                <c:pt idx="4">
                  <c:v>863.8292359647113</c:v>
                </c:pt>
                <c:pt idx="5">
                  <c:v>889.03011160744722</c:v>
                </c:pt>
                <c:pt idx="6">
                  <c:v>914.327289773443</c:v>
                </c:pt>
                <c:pt idx="7">
                  <c:v>939.72023420786888</c:v>
                </c:pt>
                <c:pt idx="8">
                  <c:v>965.20840754364201</c:v>
                </c:pt>
                <c:pt idx="9">
                  <c:v>990.79127136503939</c:v>
                </c:pt>
                <c:pt idx="10">
                  <c:v>1016.4682862480311</c:v>
                </c:pt>
                <c:pt idx="11">
                  <c:v>1042.2389117928963</c:v>
                </c:pt>
                <c:pt idx="12">
                  <c:v>1068.1026066567695</c:v>
                </c:pt>
                <c:pt idx="13">
                  <c:v>1094.0588285861047</c:v>
                </c:pt>
                <c:pt idx="14">
                  <c:v>1120.1070344490502</c:v>
                </c:pt>
                <c:pt idx="15">
                  <c:v>1146.2466802677316</c:v>
                </c:pt>
                <c:pt idx="16">
                  <c:v>1172.4772212504395</c:v>
                </c:pt>
                <c:pt idx="17">
                  <c:v>1198.7981118237174</c:v>
                </c:pt>
                <c:pt idx="18">
                  <c:v>1225.2088056643477</c:v>
                </c:pt>
                <c:pt idx="19">
                  <c:v>1251.7087557312311</c:v>
                </c:pt>
                <c:pt idx="20">
                  <c:v>1278.2974142971575</c:v>
                </c:pt>
                <c:pt idx="21">
                  <c:v>1304.9742329804631</c:v>
                </c:pt>
                <c:pt idx="22">
                  <c:v>1331.7386627765723</c:v>
                </c:pt>
                <c:pt idx="23">
                  <c:v>1358.5901540894199</c:v>
                </c:pt>
                <c:pt idx="24">
                  <c:v>1385.5281567627517</c:v>
                </c:pt>
                <c:pt idx="25">
                  <c:v>1412.5521201112983</c:v>
                </c:pt>
                <c:pt idx="26">
                  <c:v>1439.6614929518214</c:v>
                </c:pt>
                <c:pt idx="27">
                  <c:v>1466.8557236340275</c:v>
                </c:pt>
                <c:pt idx="28">
                  <c:v>1494.1342600713469</c:v>
                </c:pt>
                <c:pt idx="29">
                  <c:v>1521.4965497715759</c:v>
                </c:pt>
                <c:pt idx="30">
                  <c:v>1548.9420398673765</c:v>
                </c:pt>
                <c:pt idx="31">
                  <c:v>1576.4701771466341</c:v>
                </c:pt>
                <c:pt idx="32">
                  <c:v>1604.0804080826683</c:v>
                </c:pt>
                <c:pt idx="33">
                  <c:v>1631.7721788642941</c:v>
                </c:pt>
                <c:pt idx="34">
                  <c:v>1659.544935425731</c:v>
                </c:pt>
                <c:pt idx="35">
                  <c:v>1687.398123476358</c:v>
                </c:pt>
                <c:pt idx="36">
                  <c:v>1715.3311885303112</c:v>
                </c:pt>
                <c:pt idx="37">
                  <c:v>1743.3435759359209</c:v>
                </c:pt>
                <c:pt idx="38">
                  <c:v>1771.4347309049856</c:v>
                </c:pt>
                <c:pt idx="39">
                  <c:v>1799.6040985418829</c:v>
                </c:pt>
                <c:pt idx="40">
                  <c:v>1827.8511238725112</c:v>
                </c:pt>
                <c:pt idx="41">
                  <c:v>1856.1752518730616</c:v>
                </c:pt>
                <c:pt idx="42">
                  <c:v>1884.5759274986178</c:v>
                </c:pt>
                <c:pt idx="43">
                  <c:v>1913.0525957115815</c:v>
                </c:pt>
                <c:pt idx="44">
                  <c:v>1941.6047015099202</c:v>
                </c:pt>
                <c:pt idx="45">
                  <c:v>1970.2316899552363</c:v>
                </c:pt>
                <c:pt idx="46">
                  <c:v>1998.9330062006545</c:v>
                </c:pt>
                <c:pt idx="47">
                  <c:v>2027.7080955185261</c:v>
                </c:pt>
                <c:pt idx="48">
                  <c:v>2056.5564033279466</c:v>
                </c:pt>
                <c:pt idx="49">
                  <c:v>2085.4773752220876</c:v>
                </c:pt>
                <c:pt idx="50">
                  <c:v>2114.4704569953369</c:v>
                </c:pt>
                <c:pt idx="51">
                  <c:v>2143.5350946702479</c:v>
                </c:pt>
                <c:pt idx="52">
                  <c:v>2172.6707345242962</c:v>
                </c:pt>
                <c:pt idx="53">
                  <c:v>2201.8768231164395</c:v>
                </c:pt>
                <c:pt idx="54">
                  <c:v>2231.1528073134814</c:v>
                </c:pt>
                <c:pt idx="55">
                  <c:v>2260.4981343162353</c:v>
                </c:pt>
                <c:pt idx="56">
                  <c:v>2289.9122516854886</c:v>
                </c:pt>
                <c:pt idx="57">
                  <c:v>2319.3946073677644</c:v>
                </c:pt>
                <c:pt idx="58">
                  <c:v>2348.9446497208787</c:v>
                </c:pt>
                <c:pt idx="59">
                  <c:v>2378.5618275392931</c:v>
                </c:pt>
                <c:pt idx="60">
                  <c:v>2408.2455900792588</c:v>
                </c:pt>
                <c:pt idx="61">
                  <c:v>2437.9953870837553</c:v>
                </c:pt>
                <c:pt idx="62">
                  <c:v>2467.8106688072153</c:v>
                </c:pt>
                <c:pt idx="63">
                  <c:v>2497.6908860400417</c:v>
                </c:pt>
                <c:pt idx="64">
                  <c:v>2527.63549013291</c:v>
                </c:pt>
                <c:pt idx="65">
                  <c:v>2557.6439330208577</c:v>
                </c:pt>
                <c:pt idx="66">
                  <c:v>2587.7156672471579</c:v>
                </c:pt>
                <c:pt idx="67">
                  <c:v>2617.8501459869776</c:v>
                </c:pt>
                <c:pt idx="68">
                  <c:v>2648.0468230708188</c:v>
                </c:pt>
                <c:pt idx="69">
                  <c:v>2678.3051530077391</c:v>
                </c:pt>
                <c:pt idx="70">
                  <c:v>2708.6245910083544</c:v>
                </c:pt>
                <c:pt idx="71">
                  <c:v>2739.0045930076217</c:v>
                </c:pt>
                <c:pt idx="72">
                  <c:v>2769.4446156873983</c:v>
                </c:pt>
                <c:pt idx="73">
                  <c:v>2799.9441164987797</c:v>
                </c:pt>
                <c:pt idx="74">
                  <c:v>2830.5025536842145</c:v>
                </c:pt>
                <c:pt idx="75">
                  <c:v>2861.119386299395</c:v>
                </c:pt>
                <c:pt idx="76">
                  <c:v>2891.7940742349224</c:v>
                </c:pt>
                <c:pt idx="77">
                  <c:v>2922.5260782377468</c:v>
                </c:pt>
                <c:pt idx="78">
                  <c:v>2953.3148599323804</c:v>
                </c:pt>
                <c:pt idx="79">
                  <c:v>2984.1598818418847</c:v>
                </c:pt>
                <c:pt idx="80">
                  <c:v>3015.0606074086286</c:v>
                </c:pt>
                <c:pt idx="81">
                  <c:v>3046.0165010148203</c:v>
                </c:pt>
                <c:pt idx="82">
                  <c:v>3077.0270280028085</c:v>
                </c:pt>
                <c:pt idx="83">
                  <c:v>3108.0916546951566</c:v>
                </c:pt>
                <c:pt idx="84">
                  <c:v>3139.2098484144849</c:v>
                </c:pt>
                <c:pt idx="85">
                  <c:v>3170.3810775030843</c:v>
                </c:pt>
                <c:pt idx="86">
                  <c:v>3201.6048113423008</c:v>
                </c:pt>
                <c:pt idx="87">
                  <c:v>3232.8805203716861</c:v>
                </c:pt>
                <c:pt idx="88">
                  <c:v>3264.2076761079202</c:v>
                </c:pt>
                <c:pt idx="89">
                  <c:v>3295.5857511635027</c:v>
                </c:pt>
                <c:pt idx="90">
                  <c:v>3327.0142192652097</c:v>
                </c:pt>
                <c:pt idx="91">
                  <c:v>3358.4925552723234</c:v>
                </c:pt>
                <c:pt idx="92">
                  <c:v>3390.0202351946273</c:v>
                </c:pt>
                <c:pt idx="93">
                  <c:v>3421.5967362101705</c:v>
                </c:pt>
                <c:pt idx="94">
                  <c:v>3453.2215366828009</c:v>
                </c:pt>
                <c:pt idx="95">
                  <c:v>3484.8941161794655</c:v>
                </c:pt>
                <c:pt idx="96">
                  <c:v>3516.6139554872793</c:v>
                </c:pt>
                <c:pt idx="97">
                  <c:v>3548.3805366303636</c:v>
                </c:pt>
                <c:pt idx="98">
                  <c:v>3580.1933428864522</c:v>
                </c:pt>
                <c:pt idx="99">
                  <c:v>3612.0518588032646</c:v>
                </c:pt>
                <c:pt idx="100">
                  <c:v>3643.9555702146517</c:v>
                </c:pt>
              </c:numCache>
            </c:numRef>
          </c:xVal>
          <c:yVal>
            <c:numRef>
              <c:f>'booster test at angle with ramj'!$P$112:$P$212</c:f>
              <c:numCache>
                <c:formatCode>General</c:formatCode>
                <c:ptCount val="101"/>
                <c:pt idx="0">
                  <c:v>1322.5480504955162</c:v>
                </c:pt>
                <c:pt idx="1">
                  <c:v>1366.1104614709541</c:v>
                </c:pt>
                <c:pt idx="2">
                  <c:v>1409.402151595569</c:v>
                </c:pt>
                <c:pt idx="3">
                  <c:v>1452.7147010413103</c:v>
                </c:pt>
                <c:pt idx="4">
                  <c:v>1496.1961257542839</c:v>
                </c:pt>
                <c:pt idx="5">
                  <c:v>1539.8453227627276</c:v>
                </c:pt>
                <c:pt idx="6">
                  <c:v>1583.6613206343545</c:v>
                </c:pt>
                <c:pt idx="7">
                  <c:v>1627.6431905485535</c:v>
                </c:pt>
                <c:pt idx="8">
                  <c:v>1671.7900017582349</c:v>
                </c:pt>
                <c:pt idx="9">
                  <c:v>1716.1008217000108</c:v>
                </c:pt>
                <c:pt idx="10">
                  <c:v>1760.5747160640547</c:v>
                </c:pt>
                <c:pt idx="11">
                  <c:v>1805.2107488505933</c:v>
                </c:pt>
                <c:pt idx="12">
                  <c:v>1850.0079824262798</c:v>
                </c:pt>
                <c:pt idx="13">
                  <c:v>1894.9654775804217</c:v>
                </c:pt>
                <c:pt idx="14">
                  <c:v>1940.0822935810568</c:v>
                </c:pt>
                <c:pt idx="15">
                  <c:v>1985.3574882308683</c:v>
                </c:pt>
                <c:pt idx="16">
                  <c:v>2030.7901179229359</c:v>
                </c:pt>
                <c:pt idx="17">
                  <c:v>2076.3792376963138</c:v>
                </c:pt>
                <c:pt idx="18">
                  <c:v>2122.1239012914316</c:v>
                </c:pt>
                <c:pt idx="19">
                  <c:v>2168.0231612053121</c:v>
                </c:pt>
                <c:pt idx="20">
                  <c:v>2214.0760687465981</c:v>
                </c:pt>
                <c:pt idx="21">
                  <c:v>2260.2816740903859</c:v>
                </c:pt>
                <c:pt idx="22">
                  <c:v>2306.6390263328572</c:v>
                </c:pt>
                <c:pt idx="23">
                  <c:v>2353.1471735457035</c:v>
                </c:pt>
                <c:pt idx="24">
                  <c:v>2399.8051628303401</c:v>
                </c:pt>
                <c:pt idx="25">
                  <c:v>2446.6120403719019</c:v>
                </c:pt>
                <c:pt idx="26">
                  <c:v>2493.5668514930157</c:v>
                </c:pt>
                <c:pt idx="27">
                  <c:v>2540.6686407073448</c:v>
                </c:pt>
                <c:pt idx="28">
                  <c:v>2587.9164517729009</c:v>
                </c:pt>
                <c:pt idx="29">
                  <c:v>2635.3093277451158</c:v>
                </c:pt>
                <c:pt idx="30">
                  <c:v>2682.8463110296707</c:v>
                </c:pt>
                <c:pt idx="31">
                  <c:v>2730.5264434350761</c:v>
                </c:pt>
                <c:pt idx="32">
                  <c:v>2778.3487662249977</c:v>
                </c:pt>
                <c:pt idx="33">
                  <c:v>2826.3123201703247</c:v>
                </c:pt>
                <c:pt idx="34">
                  <c:v>2874.4161456009751</c:v>
                </c:pt>
                <c:pt idx="35">
                  <c:v>2922.6592824574318</c:v>
                </c:pt>
                <c:pt idx="36">
                  <c:v>2971.0407703420055</c:v>
                </c:pt>
                <c:pt idx="37">
                  <c:v>3019.5596485698238</c:v>
                </c:pt>
                <c:pt idx="38">
                  <c:v>3068.2149562195345</c:v>
                </c:pt>
                <c:pt idx="39">
                  <c:v>3117.0057321837271</c:v>
                </c:pt>
                <c:pt idx="40">
                  <c:v>3165.9310152190606</c:v>
                </c:pt>
                <c:pt idx="41">
                  <c:v>3214.989843996098</c:v>
                </c:pt>
                <c:pt idx="42">
                  <c:v>3264.1812571488445</c:v>
                </c:pt>
                <c:pt idx="43">
                  <c:v>3313.5042933239793</c:v>
                </c:pt>
                <c:pt idx="44">
                  <c:v>3362.9579912297841</c:v>
                </c:pt>
                <c:pt idx="45">
                  <c:v>3412.5413896847585</c:v>
                </c:pt>
                <c:pt idx="46">
                  <c:v>3462.253527665925</c:v>
                </c:pt>
                <c:pt idx="47">
                  <c:v>3512.0934443568108</c:v>
                </c:pt>
                <c:pt idx="48">
                  <c:v>3562.0601791951135</c:v>
                </c:pt>
                <c:pt idx="49">
                  <c:v>3612.1527719200371</c:v>
                </c:pt>
                <c:pt idx="50">
                  <c:v>3662.370262619304</c:v>
                </c:pt>
                <c:pt idx="51">
                  <c:v>3712.7116917758303</c:v>
                </c:pt>
                <c:pt idx="52">
                  <c:v>3763.1761003140709</c:v>
                </c:pt>
                <c:pt idx="53">
                  <c:v>3813.762529646021</c:v>
                </c:pt>
                <c:pt idx="54">
                  <c:v>3864.4700217168811</c:v>
                </c:pt>
                <c:pt idx="55">
                  <c:v>3915.2976190503737</c:v>
                </c:pt>
                <c:pt idx="56">
                  <c:v>3966.2443647937143</c:v>
                </c:pt>
                <c:pt idx="57">
                  <c:v>4017.3093027622331</c:v>
                </c:pt>
                <c:pt idx="58">
                  <c:v>4068.4914774836393</c:v>
                </c:pt>
                <c:pt idx="59">
                  <c:v>4119.7899342419341</c:v>
                </c:pt>
                <c:pt idx="60">
                  <c:v>4171.2037191209647</c:v>
                </c:pt>
                <c:pt idx="61">
                  <c:v>4222.7318790476129</c:v>
                </c:pt>
                <c:pt idx="62">
                  <c:v>4274.3734618346261</c:v>
                </c:pt>
                <c:pt idx="63">
                  <c:v>4326.1275162230768</c:v>
                </c:pt>
                <c:pt idx="64">
                  <c:v>4377.9930919244598</c:v>
                </c:pt>
                <c:pt idx="65">
                  <c:v>4429.9692396624141</c:v>
                </c:pt>
                <c:pt idx="66">
                  <c:v>4482.0550112140736</c:v>
                </c:pt>
                <c:pt idx="67">
                  <c:v>4534.2494594510463</c:v>
                </c:pt>
                <c:pt idx="68">
                  <c:v>4586.5516383800095</c:v>
                </c:pt>
                <c:pt idx="69">
                  <c:v>4638.960603182938</c:v>
                </c:pt>
                <c:pt idx="70">
                  <c:v>4691.4754102569386</c:v>
                </c:pt>
                <c:pt idx="71">
                  <c:v>4744.0951172537134</c:v>
                </c:pt>
                <c:pt idx="72">
                  <c:v>4796.8187831186351</c:v>
                </c:pt>
                <c:pt idx="73">
                  <c:v>4849.6454681294354</c:v>
                </c:pt>
                <c:pt idx="74">
                  <c:v>4902.5742339345106</c:v>
                </c:pt>
                <c:pt idx="75">
                  <c:v>4955.6041435908355</c:v>
                </c:pt>
                <c:pt idx="76">
                  <c:v>5008.7342616014894</c:v>
                </c:pt>
                <c:pt idx="77">
                  <c:v>5061.963653952791</c:v>
                </c:pt>
                <c:pt idx="78">
                  <c:v>5115.2913881510431</c:v>
                </c:pt>
                <c:pt idx="79">
                  <c:v>5168.7165332588793</c:v>
                </c:pt>
                <c:pt idx="80">
                  <c:v>5222.2381599312221</c:v>
                </c:pt>
                <c:pt idx="81">
                  <c:v>5275.855340450842</c:v>
                </c:pt>
                <c:pt idx="82">
                  <c:v>5329.5671487635236</c:v>
                </c:pt>
                <c:pt idx="83">
                  <c:v>5383.3726605128304</c:v>
                </c:pt>
                <c:pt idx="84">
                  <c:v>5437.2709530744769</c:v>
                </c:pt>
                <c:pt idx="85">
                  <c:v>5491.2611055902998</c:v>
                </c:pt>
                <c:pt idx="86">
                  <c:v>5545.3421990018305</c:v>
                </c:pt>
                <c:pt idx="87">
                  <c:v>5599.5133160834666</c:v>
                </c:pt>
                <c:pt idx="88">
                  <c:v>5653.7735414752469</c:v>
                </c:pt>
                <c:pt idx="89">
                  <c:v>5708.1219617152246</c:v>
                </c:pt>
                <c:pt idx="90">
                  <c:v>5762.557665271439</c:v>
                </c:pt>
                <c:pt idx="91">
                  <c:v>5817.0797425734845</c:v>
                </c:pt>
                <c:pt idx="92">
                  <c:v>5871.6872860436843</c:v>
                </c:pt>
                <c:pt idx="93">
                  <c:v>5926.3793901278559</c:v>
                </c:pt>
                <c:pt idx="94">
                  <c:v>5981.15515132568</c:v>
                </c:pt>
                <c:pt idx="95">
                  <c:v>6036.0136682206676</c:v>
                </c:pt>
                <c:pt idx="96">
                  <c:v>6090.9540415097217</c:v>
                </c:pt>
                <c:pt idx="97">
                  <c:v>6145.9753740323031</c:v>
                </c:pt>
                <c:pt idx="98">
                  <c:v>6201.0767707991936</c:v>
                </c:pt>
                <c:pt idx="99">
                  <c:v>6256.2573390208545</c:v>
                </c:pt>
                <c:pt idx="100">
                  <c:v>6311.5161881353915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1D32-415D-B733-A789F07348E2}"/>
            </c:ext>
          </c:extLst>
        </c:ser>
        <c:ser>
          <c:idx val="13"/>
          <c:order val="2"/>
          <c:tx>
            <c:strRef>
              <c:f>'booster test at angle with ramj'!$AD$6</c:f>
              <c:strCache>
                <c:ptCount val="1"/>
                <c:pt idx="0">
                  <c:v>  Separation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Pt>
            <c:idx val="0"/>
            <c:bubble3D val="0"/>
            <c:spPr>
              <a:ln w="1905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B-1D32-415D-B733-A789F07348E2}"/>
              </c:ext>
            </c:extLst>
          </c:dPt>
          <c:xVal>
            <c:numRef>
              <c:f>'booster test at angle with ramj'!$AG$6</c:f>
              <c:numCache>
                <c:formatCode>General</c:formatCode>
                <c:ptCount val="1"/>
                <c:pt idx="0">
                  <c:v>763.57347296980117</c:v>
                </c:pt>
              </c:numCache>
            </c:numRef>
          </c:xVal>
          <c:yVal>
            <c:numRef>
              <c:f>'booster test at angle with ramj'!$AF$6</c:f>
              <c:numCache>
                <c:formatCode>General</c:formatCode>
                <c:ptCount val="1"/>
                <c:pt idx="0">
                  <c:v>1322.5480504955162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1D32-415D-B733-A789F07348E2}"/>
            </c:ext>
          </c:extLst>
        </c:ser>
        <c:ser>
          <c:idx val="14"/>
          <c:order val="3"/>
          <c:tx>
            <c:strRef>
              <c:f>'booster test at angle with ramj'!$AD$10</c:f>
              <c:strCache>
                <c:ptCount val="1"/>
                <c:pt idx="0">
                  <c:v>  Drogue parachute ejection</c:v>
                </c:pt>
              </c:strCache>
            </c:strRef>
          </c:tx>
          <c:marker>
            <c:symbol val="none"/>
          </c:marker>
          <c:dPt>
            <c:idx val="0"/>
            <c:bubble3D val="0"/>
            <c:spPr>
              <a:ln w="1905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D-1D32-415D-B733-A789F07348E2}"/>
              </c:ext>
            </c:extLst>
          </c:dPt>
          <c:xVal>
            <c:numRef>
              <c:f>'booster test at angle with ramj'!$AG$10</c:f>
              <c:numCache>
                <c:formatCode>General</c:formatCode>
                <c:ptCount val="1"/>
                <c:pt idx="0">
                  <c:v>8824.9551091144658</c:v>
                </c:pt>
              </c:numCache>
            </c:numRef>
          </c:xVal>
          <c:yVal>
            <c:numRef>
              <c:f>'booster test at angle with ramj'!$AF$10</c:f>
              <c:numCache>
                <c:formatCode>General</c:formatCode>
                <c:ptCount val="1"/>
                <c:pt idx="0">
                  <c:v>11826.742110772318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1D32-415D-B733-A789F07348E2}"/>
            </c:ext>
          </c:extLst>
        </c:ser>
        <c:ser>
          <c:idx val="15"/>
          <c:order val="4"/>
          <c:tx>
            <c:strRef>
              <c:f>'booster test at angle with ramj'!$AD$12</c:f>
              <c:strCache>
                <c:ptCount val="1"/>
                <c:pt idx="0">
                  <c:v>  Main parachute unfold</c:v>
                </c:pt>
              </c:strCache>
            </c:strRef>
          </c:tx>
          <c:marker>
            <c:symbol val="none"/>
          </c:marker>
          <c:dPt>
            <c:idx val="0"/>
            <c:bubble3D val="0"/>
            <c:spPr>
              <a:ln w="1905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F-1D32-415D-B733-A789F07348E2}"/>
              </c:ext>
            </c:extLst>
          </c:dPt>
          <c:xVal>
            <c:numRef>
              <c:f>'booster test at angle with ramj'!$AG$12</c:f>
              <c:numCache>
                <c:formatCode>General</c:formatCode>
                <c:ptCount val="1"/>
                <c:pt idx="0">
                  <c:v>13580.148094426952</c:v>
                </c:pt>
              </c:numCache>
            </c:numRef>
          </c:xVal>
          <c:yVal>
            <c:numRef>
              <c:f>'booster test at angle with ramj'!$AF$12</c:f>
              <c:numCache>
                <c:formatCode>General</c:formatCode>
                <c:ptCount val="1"/>
                <c:pt idx="0">
                  <c:v>516.65778915387034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1D32-415D-B733-A789F07348E2}"/>
            </c:ext>
          </c:extLst>
        </c:ser>
        <c:ser>
          <c:idx val="16"/>
          <c:order val="5"/>
          <c:tx>
            <c:strRef>
              <c:f>'booster test at angle with ramj'!$AD$9</c:f>
              <c:strCache>
                <c:ptCount val="1"/>
                <c:pt idx="0">
                  <c:v>  Unpowered acsent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'booster test at angle with ramj'!$Q$212:$Q$503</c:f>
              <c:numCache>
                <c:formatCode>General</c:formatCode>
                <c:ptCount val="292"/>
                <c:pt idx="0">
                  <c:v>3643.9555702146517</c:v>
                </c:pt>
                <c:pt idx="1">
                  <c:v>3675.9039642565067</c:v>
                </c:pt>
                <c:pt idx="2">
                  <c:v>3707.8243689250603</c:v>
                </c:pt>
                <c:pt idx="3">
                  <c:v>3739.5722409080004</c:v>
                </c:pt>
                <c:pt idx="4">
                  <c:v>3771.0754484691247</c:v>
                </c:pt>
                <c:pt idx="5">
                  <c:v>3802.3337056569239</c:v>
                </c:pt>
                <c:pt idx="6">
                  <c:v>3833.3465631304557</c:v>
                </c:pt>
                <c:pt idx="7">
                  <c:v>3864.1138150691704</c:v>
                </c:pt>
                <c:pt idx="8">
                  <c:v>3894.6355109021042</c:v>
                </c:pt>
                <c:pt idx="9">
                  <c:v>3924.9119467701548</c:v>
                </c:pt>
                <c:pt idx="10">
                  <c:v>3954.9436559315977</c:v>
                </c:pt>
                <c:pt idx="11">
                  <c:v>3984.7313983954218</c:v>
                </c:pt>
                <c:pt idx="12">
                  <c:v>4014.276149948731</c:v>
                </c:pt>
                <c:pt idx="13">
                  <c:v>4043.5790907016089</c:v>
                </c:pt>
                <c:pt idx="14">
                  <c:v>4072.6415932683685</c:v>
                </c:pt>
                <c:pt idx="15">
                  <c:v>4101.4652106985777</c:v>
                </c:pt>
                <c:pt idx="16">
                  <c:v>4130.0516642646498</c:v>
                </c:pt>
                <c:pt idx="17">
                  <c:v>4158.4028312052569</c:v>
                </c:pt>
                <c:pt idx="18">
                  <c:v>4186.5207325156061</c:v>
                </c:pt>
                <c:pt idx="19">
                  <c:v>4214.4075208669756</c:v>
                </c:pt>
                <c:pt idx="20">
                  <c:v>4242.065468728988</c:v>
                </c:pt>
                <c:pt idx="21">
                  <c:v>4269.4969567591434</c:v>
                </c:pt>
                <c:pt idx="22">
                  <c:v>4296.7044625152939</c:v>
                </c:pt>
                <c:pt idx="23">
                  <c:v>4323.6905495381361</c:v>
                </c:pt>
                <c:pt idx="24">
                  <c:v>4350.4578568425613</c:v>
                </c:pt>
                <c:pt idx="25">
                  <c:v>4377.0090888489412</c:v>
                </c:pt>
                <c:pt idx="26">
                  <c:v>4403.3470057781506</c:v>
                </c:pt>
                <c:pt idx="27">
                  <c:v>4429.4744145274626</c:v>
                </c:pt>
                <c:pt idx="28">
                  <c:v>4455.3941600383687</c:v>
                </c:pt>
                <c:pt idx="29">
                  <c:v>4481.1091171619018</c:v>
                </c:pt>
                <c:pt idx="30">
                  <c:v>4506.6221830221957</c:v>
                </c:pt>
                <c:pt idx="31">
                  <c:v>4531.9362698747491</c:v>
                </c:pt>
                <c:pt idx="32">
                  <c:v>4557.0542984521981</c:v>
                </c:pt>
                <c:pt idx="33">
                  <c:v>4581.9791917872544</c:v>
                </c:pt>
                <c:pt idx="34">
                  <c:v>4606.713869499873</c:v>
                </c:pt>
                <c:pt idx="35">
                  <c:v>4631.261242533561</c:v>
                </c:pt>
                <c:pt idx="36">
                  <c:v>4655.6242083240395</c:v>
                </c:pt>
                <c:pt idx="37">
                  <c:v>4679.8056152660338</c:v>
                </c:pt>
                <c:pt idx="38">
                  <c:v>4703.808202345328</c:v>
                </c:pt>
                <c:pt idx="39">
                  <c:v>4727.6346019796038</c:v>
                </c:pt>
                <c:pt idx="40">
                  <c:v>4751.2873952952114</c:v>
                </c:pt>
                <c:pt idx="41">
                  <c:v>4774.7691378461914</c:v>
                </c:pt>
                <c:pt idx="42">
                  <c:v>4798.0823603222361</c:v>
                </c:pt>
                <c:pt idx="43">
                  <c:v>4821.2295690887695</c:v>
                </c:pt>
                <c:pt idx="44">
                  <c:v>4844.2132466874809</c:v>
                </c:pt>
                <c:pt idx="45">
                  <c:v>4867.0358523003279</c:v>
                </c:pt>
                <c:pt idx="46">
                  <c:v>4889.6998221794011</c:v>
                </c:pt>
                <c:pt idx="47">
                  <c:v>4912.2075700449404</c:v>
                </c:pt>
                <c:pt idx="48">
                  <c:v>4934.5614874536277</c:v>
                </c:pt>
                <c:pt idx="49">
                  <c:v>4956.7639441392103</c:v>
                </c:pt>
                <c:pt idx="50">
                  <c:v>4978.8172883273601</c:v>
                </c:pt>
                <c:pt idx="51">
                  <c:v>5000.7238470265975</c:v>
                </c:pt>
                <c:pt idx="52">
                  <c:v>5022.4859262969967</c:v>
                </c:pt>
                <c:pt idx="53">
                  <c:v>5044.1058114982998</c:v>
                </c:pt>
                <c:pt idx="54">
                  <c:v>5065.5857675189791</c:v>
                </c:pt>
                <c:pt idx="55">
                  <c:v>5086.9280389876985</c:v>
                </c:pt>
                <c:pt idx="56">
                  <c:v>5108.1348504685557</c:v>
                </c:pt>
                <c:pt idx="57">
                  <c:v>5129.2084066413927</c:v>
                </c:pt>
                <c:pt idx="58">
                  <c:v>5150.1508924684131</c:v>
                </c:pt>
                <c:pt idx="59">
                  <c:v>5170.964473348251</c:v>
                </c:pt>
                <c:pt idx="60">
                  <c:v>5191.6512952585917</c:v>
                </c:pt>
                <c:pt idx="61">
                  <c:v>5212.2134848883643</c:v>
                </c:pt>
                <c:pt idx="62">
                  <c:v>5232.6531497604792</c:v>
                </c:pt>
                <c:pt idx="63">
                  <c:v>5252.9723783460176</c:v>
                </c:pt>
                <c:pt idx="64">
                  <c:v>5273.1732544551678</c:v>
                </c:pt>
                <c:pt idx="65">
                  <c:v>5293.2578793630446</c:v>
                </c:pt>
                <c:pt idx="66">
                  <c:v>5313.228363774926</c:v>
                </c:pt>
                <c:pt idx="67">
                  <c:v>5333.0868025480959</c:v>
                </c:pt>
                <c:pt idx="68">
                  <c:v>5352.8352650165334</c:v>
                </c:pt>
                <c:pt idx="69">
                  <c:v>5372.4757946359878</c:v>
                </c:pt>
                <c:pt idx="70">
                  <c:v>5392.0104087458421</c:v>
                </c:pt>
                <c:pt idx="71">
                  <c:v>5411.4410983846537</c:v>
                </c:pt>
                <c:pt idx="72">
                  <c:v>5430.7698281552784</c:v>
                </c:pt>
                <c:pt idx="73">
                  <c:v>5449.9985361360095</c:v>
                </c:pt>
                <c:pt idx="74">
                  <c:v>5469.1291338343417</c:v>
                </c:pt>
                <c:pt idx="75">
                  <c:v>5488.1635061801271</c:v>
                </c:pt>
                <c:pt idx="76">
                  <c:v>5507.1035115550812</c:v>
                </c:pt>
                <c:pt idx="77">
                  <c:v>5525.9509818557526</c:v>
                </c:pt>
                <c:pt idx="78">
                  <c:v>5544.707722587229</c:v>
                </c:pt>
                <c:pt idx="79">
                  <c:v>5563.3755129850097</c:v>
                </c:pt>
                <c:pt idx="80">
                  <c:v>5581.9561061626237</c:v>
                </c:pt>
                <c:pt idx="81">
                  <c:v>5600.4512292827148</c:v>
                </c:pt>
                <c:pt idx="82">
                  <c:v>5618.8625837494546</c:v>
                </c:pt>
                <c:pt idx="83">
                  <c:v>5637.1918454202687</c:v>
                </c:pt>
                <c:pt idx="84">
                  <c:v>5655.4406648350014</c:v>
                </c:pt>
                <c:pt idx="85">
                  <c:v>5673.6106674607454</c:v>
                </c:pt>
                <c:pt idx="86">
                  <c:v>5691.7034539506967</c:v>
                </c:pt>
                <c:pt idx="87">
                  <c:v>5709.7206004154823</c:v>
                </c:pt>
                <c:pt idx="88">
                  <c:v>5727.6636587055355</c:v>
                </c:pt>
                <c:pt idx="89">
                  <c:v>5745.5341567031683</c:v>
                </c:pt>
                <c:pt idx="90">
                  <c:v>5763.3336128125893</c:v>
                </c:pt>
                <c:pt idx="91">
                  <c:v>5781.0635577417643</c:v>
                </c:pt>
                <c:pt idx="92">
                  <c:v>5798.7255255001237</c:v>
                </c:pt>
                <c:pt idx="93">
                  <c:v>5816.3210272282104</c:v>
                </c:pt>
                <c:pt idx="94">
                  <c:v>5833.8515413333726</c:v>
                </c:pt>
                <c:pt idx="95">
                  <c:v>5851.3185133236329</c:v>
                </c:pt>
                <c:pt idx="96">
                  <c:v>5868.7233557844838</c:v>
                </c:pt>
                <c:pt idx="97">
                  <c:v>5886.0674484239044</c:v>
                </c:pt>
                <c:pt idx="98">
                  <c:v>5903.3521381776718</c:v>
                </c:pt>
                <c:pt idx="99">
                  <c:v>5920.5787393680157</c:v>
                </c:pt>
                <c:pt idx="100">
                  <c:v>5937.7485339092</c:v>
                </c:pt>
                <c:pt idx="101">
                  <c:v>5954.8627715541415</c:v>
                </c:pt>
                <c:pt idx="102">
                  <c:v>5971.9226701766438</c:v>
                </c:pt>
                <c:pt idx="103">
                  <c:v>5988.9294160842755</c:v>
                </c:pt>
                <c:pt idx="104">
                  <c:v>6005.8841643573551</c:v>
                </c:pt>
                <c:pt idx="105">
                  <c:v>6022.7880392098923</c:v>
                </c:pt>
                <c:pt idx="106">
                  <c:v>6039.6421343687043</c:v>
                </c:pt>
                <c:pt idx="107">
                  <c:v>6056.4475134672648</c:v>
                </c:pt>
                <c:pt idx="108">
                  <c:v>6073.2051979596981</c:v>
                </c:pt>
                <c:pt idx="109">
                  <c:v>6089.9161460259138</c:v>
                </c:pt>
                <c:pt idx="110">
                  <c:v>6106.5812565271908</c:v>
                </c:pt>
                <c:pt idx="111">
                  <c:v>6123.2013912824141</c:v>
                </c:pt>
                <c:pt idx="112">
                  <c:v>6139.7773851738957</c:v>
                </c:pt>
                <c:pt idx="113">
                  <c:v>6156.3100472611513</c:v>
                </c:pt>
                <c:pt idx="114">
                  <c:v>6172.800161794119</c:v>
                </c:pt>
                <c:pt idx="115">
                  <c:v>6189.2484891748145</c:v>
                </c:pt>
                <c:pt idx="116">
                  <c:v>6205.6557668707937</c:v>
                </c:pt>
                <c:pt idx="117">
                  <c:v>6222.0227102833942</c:v>
                </c:pt>
                <c:pt idx="118">
                  <c:v>6238.350013573493</c:v>
                </c:pt>
                <c:pt idx="119">
                  <c:v>6254.6383504473297</c:v>
                </c:pt>
                <c:pt idx="120">
                  <c:v>6270.8883749047773</c:v>
                </c:pt>
                <c:pt idx="121">
                  <c:v>6287.1007219522562</c:v>
                </c:pt>
                <c:pt idx="122">
                  <c:v>6303.2760082823543</c:v>
                </c:pt>
                <c:pt idx="123">
                  <c:v>6319.4148329220652</c:v>
                </c:pt>
                <c:pt idx="124">
                  <c:v>6335.5177778514362</c:v>
                </c:pt>
                <c:pt idx="125">
                  <c:v>6351.5854085942901</c:v>
                </c:pt>
                <c:pt idx="126">
                  <c:v>6367.6182747825842</c:v>
                </c:pt>
                <c:pt idx="127">
                  <c:v>6383.6169106958569</c:v>
                </c:pt>
                <c:pt idx="128">
                  <c:v>6399.5818357771323</c:v>
                </c:pt>
                <c:pt idx="129">
                  <c:v>6415.5135551265566</c:v>
                </c:pt>
                <c:pt idx="130">
                  <c:v>6431.4125599739573</c:v>
                </c:pt>
                <c:pt idx="131">
                  <c:v>6447.2793281314516</c:v>
                </c:pt>
                <c:pt idx="132">
                  <c:v>6463.1143244271552</c:v>
                </c:pt>
                <c:pt idx="133">
                  <c:v>6478.9180011209719</c:v>
                </c:pt>
                <c:pt idx="134">
                  <c:v>6494.6907983033989</c:v>
                </c:pt>
                <c:pt idx="135">
                  <c:v>6510.4331442782104</c:v>
                </c:pt>
                <c:pt idx="136">
                  <c:v>6526.1454559298472</c:v>
                </c:pt>
                <c:pt idx="137">
                  <c:v>6541.8281390762731</c:v>
                </c:pt>
                <c:pt idx="138">
                  <c:v>6557.4815888080302</c:v>
                </c:pt>
                <c:pt idx="139">
                  <c:v>6573.1061898141734</c:v>
                </c:pt>
                <c:pt idx="140">
                  <c:v>6588.7023166957315</c:v>
                </c:pt>
                <c:pt idx="141">
                  <c:v>6604.2703342672912</c:v>
                </c:pt>
                <c:pt idx="142">
                  <c:v>6619.8105978472904</c:v>
                </c:pt>
                <c:pt idx="143">
                  <c:v>6635.3234535375541</c:v>
                </c:pt>
                <c:pt idx="144">
                  <c:v>6650.8092384925794</c:v>
                </c:pt>
                <c:pt idx="145">
                  <c:v>6666.268281134563</c:v>
                </c:pt>
                <c:pt idx="146">
                  <c:v>6681.7009013562501</c:v>
                </c:pt>
                <c:pt idx="147">
                  <c:v>6697.1074108036455</c:v>
                </c:pt>
                <c:pt idx="148">
                  <c:v>6712.4881131558122</c:v>
                </c:pt>
                <c:pt idx="149">
                  <c:v>6727.8433043525056</c:v>
                </c:pt>
                <c:pt idx="150">
                  <c:v>6743.1732728115549</c:v>
                </c:pt>
                <c:pt idx="151">
                  <c:v>6758.4782996388485</c:v>
                </c:pt>
                <c:pt idx="152">
                  <c:v>6773.7586588312661</c:v>
                </c:pt>
                <c:pt idx="153">
                  <c:v>6789.0146174728625</c:v>
                </c:pt>
                <c:pt idx="154">
                  <c:v>6804.2464359246042</c:v>
                </c:pt>
                <c:pt idx="155">
                  <c:v>6819.4543680079369</c:v>
                </c:pt>
                <c:pt idx="156">
                  <c:v>6834.6386611824464</c:v>
                </c:pt>
                <c:pt idx="157">
                  <c:v>6849.7995567178705</c:v>
                </c:pt>
                <c:pt idx="158">
                  <c:v>6864.937289860698</c:v>
                </c:pt>
                <c:pt idx="159">
                  <c:v>6880.0520899955854</c:v>
                </c:pt>
                <c:pt idx="160">
                  <c:v>6895.1441808018053</c:v>
                </c:pt>
                <c:pt idx="161">
                  <c:v>6910.2137804049307</c:v>
                </c:pt>
                <c:pt idx="162">
                  <c:v>6925.2611015239536</c:v>
                </c:pt>
                <c:pt idx="163">
                  <c:v>6940.2863516140233</c:v>
                </c:pt>
                <c:pt idx="164">
                  <c:v>6955.28973300498</c:v>
                </c:pt>
                <c:pt idx="165">
                  <c:v>6970.271443035851</c:v>
                </c:pt>
                <c:pt idx="166">
                  <c:v>6985.2316741854738</c:v>
                </c:pt>
                <c:pt idx="167">
                  <c:v>7000.1706141993909</c:v>
                </c:pt>
                <c:pt idx="168">
                  <c:v>7015.0884462131662</c:v>
                </c:pt>
                <c:pt idx="169">
                  <c:v>7029.9853488722656</c:v>
                </c:pt>
                <c:pt idx="170">
                  <c:v>7044.8614964486205</c:v>
                </c:pt>
                <c:pt idx="171">
                  <c:v>7059.7170589540092</c:v>
                </c:pt>
                <c:pt idx="172">
                  <c:v>7074.5522022503756</c:v>
                </c:pt>
                <c:pt idx="173">
                  <c:v>7089.3670881571907</c:v>
                </c:pt>
                <c:pt idx="174">
                  <c:v>7104.1618745559745</c:v>
                </c:pt>
                <c:pt idx="175">
                  <c:v>7118.9367154920747</c:v>
                </c:pt>
                <c:pt idx="176">
                  <c:v>7133.6917612737998</c:v>
                </c:pt>
                <c:pt idx="177">
                  <c:v>7148.4271585690085</c:v>
                </c:pt>
                <c:pt idx="178">
                  <c:v>7163.1430504992341</c:v>
                </c:pt>
                <c:pt idx="179">
                  <c:v>7177.8395767314341</c:v>
                </c:pt>
                <c:pt idx="180">
                  <c:v>7192.5168735674451</c:v>
                </c:pt>
                <c:pt idx="181">
                  <c:v>7207.1750740312218</c:v>
                </c:pt>
                <c:pt idx="182">
                  <c:v>7221.8143079539268</c:v>
                </c:pt>
                <c:pt idx="183">
                  <c:v>7236.4347020569503</c:v>
                </c:pt>
                <c:pt idx="184">
                  <c:v>7251.0363800329178</c:v>
                </c:pt>
                <c:pt idx="185">
                  <c:v>7265.6194626247561</c:v>
                </c:pt>
                <c:pt idx="186">
                  <c:v>7280.1840677028713</c:v>
                </c:pt>
                <c:pt idx="187">
                  <c:v>7294.7303103405038</c:v>
                </c:pt>
                <c:pt idx="188">
                  <c:v>7309.2583028873059</c:v>
                </c:pt>
                <c:pt idx="189">
                  <c:v>7323.7681550412026</c:v>
                </c:pt>
                <c:pt idx="190">
                  <c:v>7338.259973918578</c:v>
                </c:pt>
                <c:pt idx="191">
                  <c:v>7352.7338641228425</c:v>
                </c:pt>
                <c:pt idx="192">
                  <c:v>7367.1899278114133</c:v>
                </c:pt>
                <c:pt idx="193">
                  <c:v>7381.6282647611642</c:v>
                </c:pt>
                <c:pt idx="194">
                  <c:v>7396.0489724323779</c:v>
                </c:pt>
                <c:pt idx="195">
                  <c:v>7410.4521460312371</c:v>
                </c:pt>
                <c:pt idx="196">
                  <c:v>7424.8378785708965</c:v>
                </c:pt>
                <c:pt idx="197">
                  <c:v>7439.2062609311661</c:v>
                </c:pt>
                <c:pt idx="198">
                  <c:v>7453.5573819168421</c:v>
                </c:pt>
                <c:pt idx="199">
                  <c:v>7467.8913283147149</c:v>
                </c:pt>
                <c:pt idx="200">
                  <c:v>7482.2081849492815</c:v>
                </c:pt>
                <c:pt idx="201">
                  <c:v>7496.5080347371932</c:v>
                </c:pt>
                <c:pt idx="202">
                  <c:v>7510.7909587404638</c:v>
                </c:pt>
                <c:pt idx="203">
                  <c:v>7525.0570362184671</c:v>
                </c:pt>
                <c:pt idx="204">
                  <c:v>7539.3063446787401</c:v>
                </c:pt>
                <c:pt idx="205">
                  <c:v>7553.5389599266218</c:v>
                </c:pt>
                <c:pt idx="206">
                  <c:v>7567.7549561137448</c:v>
                </c:pt>
                <c:pt idx="207">
                  <c:v>7581.9544057854009</c:v>
                </c:pt>
                <c:pt idx="208">
                  <c:v>7596.1373799268013</c:v>
                </c:pt>
                <c:pt idx="209">
                  <c:v>7610.3039480082452</c:v>
                </c:pt>
                <c:pt idx="210">
                  <c:v>7624.454178029222</c:v>
                </c:pt>
                <c:pt idx="211">
                  <c:v>7638.5881365614532</c:v>
                </c:pt>
                <c:pt idx="212">
                  <c:v>7652.705888790897</c:v>
                </c:pt>
                <c:pt idx="213">
                  <c:v>7666.8074985587264</c:v>
                </c:pt>
                <c:pt idx="214">
                  <c:v>7680.8930284012986</c:v>
                </c:pt>
                <c:pt idx="215">
                  <c:v>7694.9625395891226</c:v>
                </c:pt>
                <c:pt idx="216">
                  <c:v>7709.0160921648421</c:v>
                </c:pt>
                <c:pt idx="217">
                  <c:v>7723.0537449802441</c:v>
                </c:pt>
                <c:pt idx="218">
                  <c:v>7737.0755557323046</c:v>
                </c:pt>
                <c:pt idx="219">
                  <c:v>7751.0815809982814</c:v>
                </c:pt>
                <c:pt idx="220">
                  <c:v>7765.0718762698671</c:v>
                </c:pt>
                <c:pt idx="221">
                  <c:v>7779.0464959864075</c:v>
                </c:pt>
                <c:pt idx="222">
                  <c:v>7793.0054935671988</c:v>
                </c:pt>
                <c:pt idx="223">
                  <c:v>7806.9489214428677</c:v>
                </c:pt>
                <c:pt idx="224">
                  <c:v>7820.8768310858532</c:v>
                </c:pt>
                <c:pt idx="225">
                  <c:v>7834.7892730399853</c:v>
                </c:pt>
                <c:pt idx="226">
                  <c:v>7848.6862969491804</c:v>
                </c:pt>
                <c:pt idx="227">
                  <c:v>7862.5679515852535</c:v>
                </c:pt>
                <c:pt idx="228">
                  <c:v>7876.4342848748611</c:v>
                </c:pt>
                <c:pt idx="229">
                  <c:v>7890.2853439255796</c:v>
                </c:pt>
                <c:pt idx="230">
                  <c:v>7904.1211750511256</c:v>
                </c:pt>
                <c:pt idx="231">
                  <c:v>7917.9418237957298</c:v>
                </c:pt>
                <c:pt idx="232">
                  <c:v>7931.7473349576721</c:v>
                </c:pt>
                <c:pt idx="233">
                  <c:v>7945.5377526119801</c:v>
                </c:pt>
                <c:pt idx="234">
                  <c:v>7959.3131201323058</c:v>
                </c:pt>
                <c:pt idx="235">
                  <c:v>7973.073480211985</c:v>
                </c:pt>
                <c:pt idx="236">
                  <c:v>7986.8188748842886</c:v>
                </c:pt>
                <c:pt idx="237">
                  <c:v>8000.5493455418755</c:v>
                </c:pt>
                <c:pt idx="238">
                  <c:v>8014.2649329554515</c:v>
                </c:pt>
                <c:pt idx="239">
                  <c:v>8027.9656772916487</c:v>
                </c:pt>
                <c:pt idx="240">
                  <c:v>8041.6516181301313</c:v>
                </c:pt>
                <c:pt idx="241">
                  <c:v>8055.3227964323733</c:v>
                </c:pt>
                <c:pt idx="242">
                  <c:v>8068.9792632132103</c:v>
                </c:pt>
                <c:pt idx="243">
                  <c:v>8082.6210841790635</c:v>
                </c:pt>
                <c:pt idx="244">
                  <c:v>8096.2483308205137</c:v>
                </c:pt>
                <c:pt idx="245">
                  <c:v>8109.861073571521</c:v>
                </c:pt>
                <c:pt idx="246">
                  <c:v>8123.4593818042713</c:v>
                </c:pt>
                <c:pt idx="247">
                  <c:v>8137.0433238314245</c:v>
                </c:pt>
                <c:pt idx="248">
                  <c:v>8150.6129669084003</c:v>
                </c:pt>
                <c:pt idx="249">
                  <c:v>8164.1683772357064</c:v>
                </c:pt>
                <c:pt idx="250">
                  <c:v>8177.709619961317</c:v>
                </c:pt>
                <c:pt idx="251">
                  <c:v>8191.2367591830898</c:v>
                </c:pt>
                <c:pt idx="252">
                  <c:v>8204.7498579512339</c:v>
                </c:pt>
                <c:pt idx="253">
                  <c:v>8218.2489782708271</c:v>
                </c:pt>
                <c:pt idx="254">
                  <c:v>8231.7341811043789</c:v>
                </c:pt>
                <c:pt idx="255">
                  <c:v>8245.2055263744442</c:v>
                </c:pt>
                <c:pt idx="256">
                  <c:v>8258.663072966292</c:v>
                </c:pt>
                <c:pt idx="257">
                  <c:v>8272.1068787306212</c:v>
                </c:pt>
                <c:pt idx="258">
                  <c:v>8285.5370004863325</c:v>
                </c:pt>
                <c:pt idx="259">
                  <c:v>8298.9534940233516</c:v>
                </c:pt>
                <c:pt idx="260">
                  <c:v>8312.3564141055067</c:v>
                </c:pt>
                <c:pt idx="261">
                  <c:v>8325.7458144734701</c:v>
                </c:pt>
                <c:pt idx="262">
                  <c:v>8339.1217478477392</c:v>
                </c:pt>
                <c:pt idx="263">
                  <c:v>8352.4842659316873</c:v>
                </c:pt>
                <c:pt idx="264">
                  <c:v>8365.8334194146682</c:v>
                </c:pt>
                <c:pt idx="265">
                  <c:v>8379.1692579751725</c:v>
                </c:pt>
                <c:pt idx="266">
                  <c:v>8392.4918302840488</c:v>
                </c:pt>
                <c:pt idx="267">
                  <c:v>8405.8011840077816</c:v>
                </c:pt>
                <c:pt idx="268">
                  <c:v>8419.0973658118219</c:v>
                </c:pt>
                <c:pt idx="269">
                  <c:v>8432.3804213639851</c:v>
                </c:pt>
                <c:pt idx="270">
                  <c:v>8445.6503953378979</c:v>
                </c:pt>
                <c:pt idx="271">
                  <c:v>8458.9073314165144</c:v>
                </c:pt>
                <c:pt idx="272">
                  <c:v>8472.1512722956832</c:v>
                </c:pt>
                <c:pt idx="273">
                  <c:v>8485.3822596877781</c:v>
                </c:pt>
                <c:pt idx="274">
                  <c:v>8498.6003343253833</c:v>
                </c:pt>
                <c:pt idx="275">
                  <c:v>8511.8055359650443</c:v>
                </c:pt>
                <c:pt idx="276">
                  <c:v>8524.9979033910677</c:v>
                </c:pt>
                <c:pt idx="277">
                  <c:v>8538.1774744193899</c:v>
                </c:pt>
                <c:pt idx="278">
                  <c:v>8551.3442859014976</c:v>
                </c:pt>
                <c:pt idx="279">
                  <c:v>8564.4983737284092</c:v>
                </c:pt>
                <c:pt idx="280">
                  <c:v>8577.6397728347074</c:v>
                </c:pt>
                <c:pt idx="281">
                  <c:v>8590.7685172026431</c:v>
                </c:pt>
                <c:pt idx="282">
                  <c:v>8603.8846398662827</c:v>
                </c:pt>
                <c:pt idx="283">
                  <c:v>8616.9881729157205</c:v>
                </c:pt>
                <c:pt idx="284">
                  <c:v>8630.0791475013393</c:v>
                </c:pt>
                <c:pt idx="285">
                  <c:v>8643.1575938381393</c:v>
                </c:pt>
                <c:pt idx="286">
                  <c:v>8656.2235412101072</c:v>
                </c:pt>
                <c:pt idx="287">
                  <c:v>8669.2770179746567</c:v>
                </c:pt>
                <c:pt idx="288">
                  <c:v>8682.3180515671065</c:v>
                </c:pt>
                <c:pt idx="289">
                  <c:v>8695.3466685052299</c:v>
                </c:pt>
                <c:pt idx="290">
                  <c:v>8708.3628943938402</c:v>
                </c:pt>
                <c:pt idx="291">
                  <c:v>8721.366753929442</c:v>
                </c:pt>
              </c:numCache>
            </c:numRef>
          </c:xVal>
          <c:yVal>
            <c:numRef>
              <c:f>'booster test at angle with ramj'!$P$212:$P$503</c:f>
              <c:numCache>
                <c:formatCode>General</c:formatCode>
                <c:ptCount val="292"/>
                <c:pt idx="0">
                  <c:v>6311.5161881353915</c:v>
                </c:pt>
                <c:pt idx="1">
                  <c:v>6366.8524298361153</c:v>
                </c:pt>
                <c:pt idx="2">
                  <c:v>6422.1156675202092</c:v>
                </c:pt>
                <c:pt idx="3">
                  <c:v>6477.0065417593069</c:v>
                </c:pt>
                <c:pt idx="4">
                  <c:v>6531.3758278230025</c:v>
                </c:pt>
                <c:pt idx="5">
                  <c:v>6585.2235542084281</c:v>
                </c:pt>
                <c:pt idx="6">
                  <c:v>6638.5496640935007</c:v>
                </c:pt>
                <c:pt idx="7">
                  <c:v>6691.3545779548704</c:v>
                </c:pt>
                <c:pt idx="8">
                  <c:v>6743.6391633374142</c:v>
                </c:pt>
                <c:pt idx="9">
                  <c:v>6795.4047173062527</c:v>
                </c:pt>
                <c:pt idx="10">
                  <c:v>6846.6529476076057</c:v>
                </c:pt>
                <c:pt idx="11">
                  <c:v>6897.385952687132</c:v>
                </c:pt>
                <c:pt idx="12">
                  <c:v>6947.6062007693045</c:v>
                </c:pt>
                <c:pt idx="13">
                  <c:v>6997.3165082187752</c:v>
                </c:pt>
                <c:pt idx="14">
                  <c:v>7046.520017396072</c:v>
                </c:pt>
                <c:pt idx="15">
                  <c:v>7095.2201742087082</c:v>
                </c:pt>
                <c:pt idx="16">
                  <c:v>7143.4207055455945</c:v>
                </c:pt>
                <c:pt idx="17">
                  <c:v>7191.1255967679617</c:v>
                </c:pt>
                <c:pt idx="18">
                  <c:v>7238.3390694142754</c:v>
                </c:pt>
                <c:pt idx="19">
                  <c:v>7285.0655592602925</c:v>
                </c:pt>
                <c:pt idx="20">
                  <c:v>7331.3096948588</c:v>
                </c:pt>
                <c:pt idx="21">
                  <c:v>7377.0762766670414</c:v>
                </c:pt>
                <c:pt idx="22">
                  <c:v>7422.3702568536582</c:v>
                </c:pt>
                <c:pt idx="23">
                  <c:v>7467.1967198613702</c:v>
                </c:pt>
                <c:pt idx="24">
                  <c:v>7511.5608637868181</c:v>
                </c:pt>
                <c:pt idx="25">
                  <c:v>7555.4679826250958</c:v>
                </c:pt>
                <c:pt idx="26">
                  <c:v>7598.9234494136608</c:v>
                </c:pt>
                <c:pt idx="27">
                  <c:v>7641.9327002985547</c:v>
                </c:pt>
                <c:pt idx="28">
                  <c:v>7684.501219535282</c:v>
                </c:pt>
                <c:pt idx="29">
                  <c:v>7726.6345254272364</c:v>
                </c:pt>
                <c:pt idx="30">
                  <c:v>7768.3381571962573</c:v>
                </c:pt>
                <c:pt idx="31">
                  <c:v>7809.6176627727</c:v>
                </c:pt>
                <c:pt idx="32">
                  <c:v>7850.4785874862418</c:v>
                </c:pt>
                <c:pt idx="33">
                  <c:v>7890.9264636335001</c:v>
                </c:pt>
                <c:pt idx="34">
                  <c:v>7930.9668008942881</c:v>
                </c:pt>
                <c:pt idx="35">
                  <c:v>7970.6050775649592</c:v>
                </c:pt>
                <c:pt idx="36">
                  <c:v>8009.8467325746751</c:v>
                </c:pt>
                <c:pt idx="37">
                  <c:v>8048.6971081294532</c:v>
                </c:pt>
                <c:pt idx="38">
                  <c:v>8087.1613527852742</c:v>
                </c:pt>
                <c:pt idx="39">
                  <c:v>8125.2444268601712</c:v>
                </c:pt>
                <c:pt idx="40">
                  <c:v>8162.9511920990835</c:v>
                </c:pt>
                <c:pt idx="41">
                  <c:v>8200.2864532832737</c:v>
                </c:pt>
                <c:pt idx="42">
                  <c:v>8237.2549594461052</c:v>
                </c:pt>
                <c:pt idx="43">
                  <c:v>8273.8614048122399</c:v>
                </c:pt>
                <c:pt idx="44">
                  <c:v>8310.1104296682879</c:v>
                </c:pt>
                <c:pt idx="45">
                  <c:v>8346.0066211707708</c:v>
                </c:pt>
                <c:pt idx="46">
                  <c:v>8381.5545140958857</c:v>
                </c:pt>
                <c:pt idx="47">
                  <c:v>8416.7585915352829</c:v>
                </c:pt>
                <c:pt idx="48">
                  <c:v>8451.623285541853</c:v>
                </c:pt>
                <c:pt idx="49">
                  <c:v>8486.1529777292653</c:v>
                </c:pt>
                <c:pt idx="50">
                  <c:v>8520.351999828832</c:v>
                </c:pt>
                <c:pt idx="51">
                  <c:v>8554.224634207023</c:v>
                </c:pt>
                <c:pt idx="52">
                  <c:v>8587.7751143468195</c:v>
                </c:pt>
                <c:pt idx="53">
                  <c:v>8621.007625295857</c:v>
                </c:pt>
                <c:pt idx="54">
                  <c:v>8653.9263040841997</c:v>
                </c:pt>
                <c:pt idx="55">
                  <c:v>8686.5352401143682</c:v>
                </c:pt>
                <c:pt idx="56">
                  <c:v>8718.8384755261322</c:v>
                </c:pt>
                <c:pt idx="57">
                  <c:v>8750.8400055384063</c:v>
                </c:pt>
                <c:pt idx="58">
                  <c:v>8782.5437787704595</c:v>
                </c:pt>
                <c:pt idx="59">
                  <c:v>8813.9536975445153</c:v>
                </c:pt>
                <c:pt idx="60">
                  <c:v>8845.073618171682</c:v>
                </c:pt>
                <c:pt idx="61">
                  <c:v>8875.9073512230498</c:v>
                </c:pt>
                <c:pt idx="62">
                  <c:v>8906.458661787663</c:v>
                </c:pt>
                <c:pt idx="63">
                  <c:v>8936.7312697189627</c:v>
                </c:pt>
                <c:pt idx="64">
                  <c:v>8966.7288711528709</c:v>
                </c:pt>
                <c:pt idx="65">
                  <c:v>8996.4551713738529</c:v>
                </c:pt>
                <c:pt idx="66">
                  <c:v>9025.9138725461071</c:v>
                </c:pt>
                <c:pt idx="67">
                  <c:v>9055.1086359330184</c:v>
                </c:pt>
                <c:pt idx="68">
                  <c:v>9084.0430676155938</c:v>
                </c:pt>
                <c:pt idx="69">
                  <c:v>9112.7207181536505</c:v>
                </c:pt>
                <c:pt idx="70">
                  <c:v>9141.1450824312433</c:v>
                </c:pt>
                <c:pt idx="71">
                  <c:v>9169.3195995907754</c:v>
                </c:pt>
                <c:pt idx="72">
                  <c:v>9197.2476530484746</c:v>
                </c:pt>
                <c:pt idx="73">
                  <c:v>9224.9325705848241</c:v>
                </c:pt>
                <c:pt idx="74">
                  <c:v>9252.3776245039389</c:v>
                </c:pt>
                <c:pt idx="75">
                  <c:v>9279.5860318561681</c:v>
                </c:pt>
                <c:pt idx="76">
                  <c:v>9306.560954718545</c:v>
                </c:pt>
                <c:pt idx="77">
                  <c:v>9333.3055005280257</c:v>
                </c:pt>
                <c:pt idx="78">
                  <c:v>9359.8227224627317</c:v>
                </c:pt>
                <c:pt idx="79">
                  <c:v>9386.1156198667231</c:v>
                </c:pt>
                <c:pt idx="80">
                  <c:v>9412.1871387141018</c:v>
                </c:pt>
                <c:pt idx="81">
                  <c:v>9438.0401721084963</c:v>
                </c:pt>
                <c:pt idx="82">
                  <c:v>9463.6775608142525</c:v>
                </c:pt>
                <c:pt idx="83">
                  <c:v>9489.1020938158763</c:v>
                </c:pt>
                <c:pt idx="84">
                  <c:v>9514.3165089025115</c:v>
                </c:pt>
                <c:pt idx="85">
                  <c:v>9539.3234932744672</c:v>
                </c:pt>
                <c:pt idx="86">
                  <c:v>9564.1256841689956</c:v>
                </c:pt>
                <c:pt idx="87">
                  <c:v>9588.7256695027245</c:v>
                </c:pt>
                <c:pt idx="88">
                  <c:v>9613.1259885283362</c:v>
                </c:pt>
                <c:pt idx="89">
                  <c:v>9637.3291325032678</c:v>
                </c:pt>
                <c:pt idx="90">
                  <c:v>9661.3375645860797</c:v>
                </c:pt>
                <c:pt idx="91">
                  <c:v>9685.1537494093554</c:v>
                </c:pt>
                <c:pt idx="92">
                  <c:v>9708.7801407449206</c:v>
                </c:pt>
                <c:pt idx="93">
                  <c:v>9732.2191461386919</c:v>
                </c:pt>
                <c:pt idx="94">
                  <c:v>9755.4731139259293</c:v>
                </c:pt>
                <c:pt idx="95">
                  <c:v>9778.5443334435022</c:v>
                </c:pt>
                <c:pt idx="96">
                  <c:v>9801.4350354422022</c:v>
                </c:pt>
                <c:pt idx="97">
                  <c:v>9824.1473925957453</c:v>
                </c:pt>
                <c:pt idx="98">
                  <c:v>9846.683520093904</c:v>
                </c:pt>
                <c:pt idx="99">
                  <c:v>9869.0454763088583</c:v>
                </c:pt>
                <c:pt idx="100">
                  <c:v>9891.2352635247407</c:v>
                </c:pt>
                <c:pt idx="101">
                  <c:v>9913.2548287212612</c:v>
                </c:pt>
                <c:pt idx="102">
                  <c:v>9935.1060644030749</c:v>
                </c:pt>
                <c:pt idx="103">
                  <c:v>9956.7908094673385</c:v>
                </c:pt>
                <c:pt idx="104">
                  <c:v>9978.3108501025854</c:v>
                </c:pt>
                <c:pt idx="105">
                  <c:v>9999.6679207127163</c:v>
                </c:pt>
                <c:pt idx="106">
                  <c:v>10020.863704860507</c:v>
                </c:pt>
                <c:pt idx="107">
                  <c:v>10041.899836225588</c:v>
                </c:pt>
                <c:pt idx="108">
                  <c:v>10062.777883936173</c:v>
                </c:pt>
                <c:pt idx="109">
                  <c:v>10083.499326818532</c:v>
                </c:pt>
                <c:pt idx="110">
                  <c:v>10104.065559250903</c:v>
                </c:pt>
                <c:pt idx="111">
                  <c:v>10124.477919794706</c:v>
                </c:pt>
                <c:pt idx="112">
                  <c:v>10144.737704321393</c:v>
                </c:pt>
                <c:pt idx="113">
                  <c:v>10164.846167809001</c:v>
                </c:pt>
                <c:pt idx="114">
                  <c:v>10184.804525992351</c:v>
                </c:pt>
                <c:pt idx="115">
                  <c:v>10204.613956929586</c:v>
                </c:pt>
                <c:pt idx="116">
                  <c:v>10224.275602490543</c:v>
                </c:pt>
                <c:pt idx="117">
                  <c:v>10243.790569771736</c:v>
                </c:pt>
                <c:pt idx="118">
                  <c:v>10263.159932442415</c:v>
                </c:pt>
                <c:pt idx="119">
                  <c:v>10282.384732025794</c:v>
                </c:pt>
                <c:pt idx="120">
                  <c:v>10301.465979119312</c:v>
                </c:pt>
                <c:pt idx="121">
                  <c:v>10320.404654557497</c:v>
                </c:pt>
                <c:pt idx="122">
                  <c:v>10339.20171052074</c:v>
                </c:pt>
                <c:pt idx="123">
                  <c:v>10357.858071593097</c:v>
                </c:pt>
                <c:pt idx="124">
                  <c:v>10376.374635771996</c:v>
                </c:pt>
                <c:pt idx="125">
                  <c:v>10394.752275432558</c:v>
                </c:pt>
                <c:pt idx="126">
                  <c:v>10412.991838249045</c:v>
                </c:pt>
                <c:pt idx="127">
                  <c:v>10431.094148075785</c:v>
                </c:pt>
                <c:pt idx="128">
                  <c:v>10449.060005789795</c:v>
                </c:pt>
                <c:pt idx="129">
                  <c:v>10466.890190097145</c:v>
                </c:pt>
                <c:pt idx="130">
                  <c:v>10484.585458305002</c:v>
                </c:pt>
                <c:pt idx="131">
                  <c:v>10502.146547061173</c:v>
                </c:pt>
                <c:pt idx="132">
                  <c:v>10519.574173062818</c:v>
                </c:pt>
                <c:pt idx="133">
                  <c:v>10536.869033735966</c:v>
                </c:pt>
                <c:pt idx="134">
                  <c:v>10554.031807887288</c:v>
                </c:pt>
                <c:pt idx="135">
                  <c:v>10571.063156329565</c:v>
                </c:pt>
                <c:pt idx="136">
                  <c:v>10587.963722482147</c:v>
                </c:pt>
                <c:pt idx="137">
                  <c:v>10604.734132947671</c:v>
                </c:pt>
                <c:pt idx="138">
                  <c:v>10621.37499806618</c:v>
                </c:pt>
                <c:pt idx="139">
                  <c:v>10637.886912447762</c:v>
                </c:pt>
                <c:pt idx="140">
                  <c:v>10654.270455484753</c:v>
                </c:pt>
                <c:pt idx="141">
                  <c:v>10670.526191844448</c:v>
                </c:pt>
                <c:pt idx="142">
                  <c:v>10686.65467194329</c:v>
                </c:pt>
                <c:pt idx="143">
                  <c:v>10702.656432403362</c:v>
                </c:pt>
                <c:pt idx="144">
                  <c:v>10718.53199649204</c:v>
                </c:pt>
                <c:pt idx="145">
                  <c:v>10734.281874499935</c:v>
                </c:pt>
                <c:pt idx="146">
                  <c:v>10749.906564101142</c:v>
                </c:pt>
                <c:pt idx="147">
                  <c:v>10765.406550790414</c:v>
                </c:pt>
                <c:pt idx="148">
                  <c:v>10780.782308311482</c:v>
                </c:pt>
                <c:pt idx="149">
                  <c:v>10796.034299026205</c:v>
                </c:pt>
                <c:pt idx="150">
                  <c:v>10811.162974268314</c:v>
                </c:pt>
                <c:pt idx="151">
                  <c:v>10826.168774684884</c:v>
                </c:pt>
                <c:pt idx="152">
                  <c:v>10841.052130566082</c:v>
                </c:pt>
                <c:pt idx="153">
                  <c:v>10855.813462163695</c:v>
                </c:pt>
                <c:pt idx="154">
                  <c:v>10870.453179998893</c:v>
                </c:pt>
                <c:pt idx="155">
                  <c:v>10884.971685159699</c:v>
                </c:pt>
                <c:pt idx="156">
                  <c:v>10899.369369588576</c:v>
                </c:pt>
                <c:pt idx="157">
                  <c:v>10913.646616360549</c:v>
                </c:pt>
                <c:pt idx="158">
                  <c:v>10927.803799952231</c:v>
                </c:pt>
                <c:pt idx="159">
                  <c:v>10941.841286502133</c:v>
                </c:pt>
                <c:pt idx="160">
                  <c:v>10955.759434062598</c:v>
                </c:pt>
                <c:pt idx="161">
                  <c:v>10969.558592843689</c:v>
                </c:pt>
                <c:pt idx="162">
                  <c:v>10983.239105449338</c:v>
                </c:pt>
                <c:pt idx="163">
                  <c:v>10996.801307106081</c:v>
                </c:pt>
                <c:pt idx="164">
                  <c:v>11010.245525884617</c:v>
                </c:pt>
                <c:pt idx="165">
                  <c:v>11023.572082914507</c:v>
                </c:pt>
                <c:pt idx="166">
                  <c:v>11036.781292592237</c:v>
                </c:pt>
                <c:pt idx="167">
                  <c:v>11049.873462782913</c:v>
                </c:pt>
                <c:pt idx="168">
                  <c:v>11062.848895015799</c:v>
                </c:pt>
                <c:pt idx="169">
                  <c:v>11075.707884673946</c:v>
                </c:pt>
                <c:pt idx="170">
                  <c:v>11088.450721178093</c:v>
                </c:pt>
                <c:pt idx="171">
                  <c:v>11101.077688165069</c:v>
                </c:pt>
                <c:pt idx="172">
                  <c:v>11113.589063660882</c:v>
                </c:pt>
                <c:pt idx="173">
                  <c:v>11125.985120248655</c:v>
                </c:pt>
                <c:pt idx="174">
                  <c:v>11138.266125231627</c:v>
                </c:pt>
                <c:pt idx="175">
                  <c:v>11150.432340791345</c:v>
                </c:pt>
                <c:pt idx="176">
                  <c:v>11162.484024141238</c:v>
                </c:pt>
                <c:pt idx="177">
                  <c:v>11174.421427675697</c:v>
                </c:pt>
                <c:pt idx="178">
                  <c:v>11186.244799114838</c:v>
                </c:pt>
                <c:pt idx="179">
                  <c:v>11197.954381645059</c:v>
                </c:pt>
                <c:pt idx="180">
                  <c:v>11209.55041405554</c:v>
                </c:pt>
                <c:pt idx="181">
                  <c:v>11221.033130870816</c:v>
                </c:pt>
                <c:pt idx="182">
                  <c:v>11232.402762479524</c:v>
                </c:pt>
                <c:pt idx="183">
                  <c:v>11243.659535259469</c:v>
                </c:pt>
                <c:pt idx="184">
                  <c:v>11254.803671699103</c:v>
                </c:pt>
                <c:pt idx="185">
                  <c:v>11265.835390515518</c:v>
                </c:pt>
                <c:pt idx="186">
                  <c:v>11276.754906769078</c:v>
                </c:pt>
                <c:pt idx="187">
                  <c:v>11287.562431974768</c:v>
                </c:pt>
                <c:pt idx="188">
                  <c:v>11298.258174210359</c:v>
                </c:pt>
                <c:pt idx="189">
                  <c:v>11308.842338221491</c:v>
                </c:pt>
                <c:pt idx="190">
                  <c:v>11319.315125523737</c:v>
                </c:pt>
                <c:pt idx="191">
                  <c:v>11329.676734501756</c:v>
                </c:pt>
                <c:pt idx="192">
                  <c:v>11339.927360505599</c:v>
                </c:pt>
                <c:pt idx="193">
                  <c:v>11350.067195944252</c:v>
                </c:pt>
                <c:pt idx="194">
                  <c:v>11360.096430376483</c:v>
                </c:pt>
                <c:pt idx="195">
                  <c:v>11370.015250599077</c:v>
                </c:pt>
                <c:pt idx="196">
                  <c:v>11379.82384073251</c:v>
                </c:pt>
                <c:pt idx="197">
                  <c:v>11389.52238230414</c:v>
                </c:pt>
                <c:pt idx="198">
                  <c:v>11399.111054328974</c:v>
                </c:pt>
                <c:pt idx="199">
                  <c:v>11408.59003338808</c:v>
                </c:pt>
                <c:pt idx="200">
                  <c:v>11417.959493704688</c:v>
                </c:pt>
                <c:pt idx="201">
                  <c:v>11427.21960721805</c:v>
                </c:pt>
                <c:pt idx="202">
                  <c:v>11436.37054365511</c:v>
                </c:pt>
                <c:pt idx="203">
                  <c:v>11445.412470600033</c:v>
                </c:pt>
                <c:pt idx="204">
                  <c:v>11454.345553561658</c:v>
                </c:pt>
                <c:pt idx="205">
                  <c:v>11463.16995603891</c:v>
                </c:pt>
                <c:pt idx="206">
                  <c:v>11471.885839584222</c:v>
                </c:pt>
                <c:pt idx="207">
                  <c:v>11480.493363865031</c:v>
                </c:pt>
                <c:pt idx="208">
                  <c:v>11488.992686723368</c:v>
                </c:pt>
                <c:pt idx="209">
                  <c:v>11497.383964233608</c:v>
                </c:pt>
                <c:pt idx="210">
                  <c:v>11505.667350758415</c:v>
                </c:pt>
                <c:pt idx="211">
                  <c:v>11513.842999002914</c:v>
                </c:pt>
                <c:pt idx="212">
                  <c:v>11521.911060067167</c:v>
                </c:pt>
                <c:pt idx="213">
                  <c:v>11529.871683496938</c:v>
                </c:pt>
                <c:pt idx="214">
                  <c:v>11537.725017332841</c:v>
                </c:pt>
                <c:pt idx="215">
                  <c:v>11545.471208157875</c:v>
                </c:pt>
                <c:pt idx="216">
                  <c:v>11553.1104011434</c:v>
                </c:pt>
                <c:pt idx="217">
                  <c:v>11560.642740093585</c:v>
                </c:pt>
                <c:pt idx="218">
                  <c:v>11568.068367488364</c:v>
                </c:pt>
                <c:pt idx="219">
                  <c:v>11575.387424524943</c:v>
                </c:pt>
                <c:pt idx="220">
                  <c:v>11582.600051157886</c:v>
                </c:pt>
                <c:pt idx="221">
                  <c:v>11589.706386137816</c:v>
                </c:pt>
                <c:pt idx="222">
                  <c:v>11596.706567048768</c:v>
                </c:pt>
                <c:pt idx="223">
                  <c:v>11603.600730344238</c:v>
                </c:pt>
                <c:pt idx="224">
                  <c:v>11610.389011381931</c:v>
                </c:pt>
                <c:pt idx="225">
                  <c:v>11617.071544457271</c:v>
                </c:pt>
                <c:pt idx="226">
                  <c:v>11623.648462835707</c:v>
                </c:pt>
                <c:pt idx="227">
                  <c:v>11630.119898783818</c:v>
                </c:pt>
                <c:pt idx="228">
                  <c:v>11636.485983599279</c:v>
                </c:pt>
                <c:pt idx="229">
                  <c:v>11642.746847639706</c:v>
                </c:pt>
                <c:pt idx="230">
                  <c:v>11648.902620350416</c:v>
                </c:pt>
                <c:pt idx="231">
                  <c:v>11654.953430291132</c:v>
                </c:pt>
                <c:pt idx="232">
                  <c:v>11660.899405161663</c:v>
                </c:pt>
                <c:pt idx="233">
                  <c:v>11666.740671826594</c:v>
                </c:pt>
                <c:pt idx="234">
                  <c:v>11672.477356339019</c:v>
                </c:pt>
                <c:pt idx="235">
                  <c:v>11678.109583963333</c:v>
                </c:pt>
                <c:pt idx="236">
                  <c:v>11683.637479197136</c:v>
                </c:pt>
                <c:pt idx="237">
                  <c:v>11689.061165792258</c:v>
                </c:pt>
                <c:pt idx="238">
                  <c:v>11694.380766774955</c:v>
                </c:pt>
                <c:pt idx="239">
                  <c:v>11699.596404465286</c:v>
                </c:pt>
                <c:pt idx="240">
                  <c:v>11704.708200495721</c:v>
                </c:pt>
                <c:pt idx="241">
                  <c:v>11709.71627655824</c:v>
                </c:pt>
                <c:pt idx="242">
                  <c:v>11714.620757578326</c:v>
                </c:pt>
                <c:pt idx="243">
                  <c:v>11719.421773259359</c:v>
                </c:pt>
                <c:pt idx="244">
                  <c:v>11724.119454599619</c:v>
                </c:pt>
                <c:pt idx="245">
                  <c:v>11728.713931309017</c:v>
                </c:pt>
                <c:pt idx="246">
                  <c:v>11733.205331828081</c:v>
                </c:pt>
                <c:pt idx="247">
                  <c:v>11737.593783349752</c:v>
                </c:pt>
                <c:pt idx="248">
                  <c:v>11741.879411841215</c:v>
                </c:pt>
                <c:pt idx="249">
                  <c:v>11746.062342065743</c:v>
                </c:pt>
                <c:pt idx="250">
                  <c:v>11750.142697604535</c:v>
                </c:pt>
                <c:pt idx="251">
                  <c:v>11754.120600878567</c:v>
                </c:pt>
                <c:pt idx="252">
                  <c:v>11757.996173170441</c:v>
                </c:pt>
                <c:pt idx="253">
                  <c:v>11761.769534646239</c:v>
                </c:pt>
                <c:pt idx="254">
                  <c:v>11765.440804377367</c:v>
                </c:pt>
                <c:pt idx="255">
                  <c:v>11769.01010036241</c:v>
                </c:pt>
                <c:pt idx="256">
                  <c:v>11772.477539548958</c:v>
                </c:pt>
                <c:pt idx="257">
                  <c:v>11775.843237855452</c:v>
                </c:pt>
                <c:pt idx="258">
                  <c:v>11779.107310192998</c:v>
                </c:pt>
                <c:pt idx="259">
                  <c:v>11782.269870487184</c:v>
                </c:pt>
                <c:pt idx="260">
                  <c:v>11785.33103169987</c:v>
                </c:pt>
                <c:pt idx="261">
                  <c:v>11788.290905850979</c:v>
                </c:pt>
                <c:pt idx="262">
                  <c:v>11791.149604040245</c:v>
                </c:pt>
                <c:pt idx="263">
                  <c:v>11793.907236468962</c:v>
                </c:pt>
                <c:pt idx="264">
                  <c:v>11796.563912461701</c:v>
                </c:pt>
                <c:pt idx="265">
                  <c:v>11799.119740487997</c:v>
                </c:pt>
                <c:pt idx="266">
                  <c:v>11801.574828184015</c:v>
                </c:pt>
                <c:pt idx="267">
                  <c:v>11803.929282374183</c:v>
                </c:pt>
                <c:pt idx="268">
                  <c:v>11806.183209092786</c:v>
                </c:pt>
                <c:pt idx="269">
                  <c:v>11808.336713605528</c:v>
                </c:pt>
                <c:pt idx="270">
                  <c:v>11810.389900431062</c:v>
                </c:pt>
                <c:pt idx="271">
                  <c:v>11812.342873362468</c:v>
                </c:pt>
                <c:pt idx="272">
                  <c:v>11814.195735488693</c:v>
                </c:pt>
                <c:pt idx="273">
                  <c:v>11815.948589215943</c:v>
                </c:pt>
                <c:pt idx="274">
                  <c:v>11817.601536289028</c:v>
                </c:pt>
                <c:pt idx="275">
                  <c:v>11819.154677812656</c:v>
                </c:pt>
                <c:pt idx="276">
                  <c:v>11820.608114272665</c:v>
                </c:pt>
                <c:pt idx="277">
                  <c:v>11821.961945557212</c:v>
                </c:pt>
                <c:pt idx="278">
                  <c:v>11823.216270977888</c:v>
                </c:pt>
                <c:pt idx="279">
                  <c:v>11824.371189290783</c:v>
                </c:pt>
                <c:pt idx="280">
                  <c:v>11825.426798717481</c:v>
                </c:pt>
                <c:pt idx="281">
                  <c:v>11826.383196965982</c:v>
                </c:pt>
                <c:pt idx="282">
                  <c:v>11827.240481251571</c:v>
                </c:pt>
                <c:pt idx="283">
                  <c:v>11827.998748317592</c:v>
                </c:pt>
                <c:pt idx="284">
                  <c:v>11828.658094456168</c:v>
                </c:pt>
                <c:pt idx="285">
                  <c:v>11829.218615528833</c:v>
                </c:pt>
                <c:pt idx="286">
                  <c:v>11829.68040698708</c:v>
                </c:pt>
                <c:pt idx="287">
                  <c:v>11830.043563892837</c:v>
                </c:pt>
                <c:pt idx="288">
                  <c:v>11830.308180938857</c:v>
                </c:pt>
                <c:pt idx="289">
                  <c:v>11830.474352469006</c:v>
                </c:pt>
                <c:pt idx="290">
                  <c:v>11830.542172498483</c:v>
                </c:pt>
                <c:pt idx="291">
                  <c:v>11830.511734733929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1D32-415D-B733-A789F07348E2}"/>
            </c:ext>
          </c:extLst>
        </c:ser>
        <c:ser>
          <c:idx val="17"/>
          <c:order val="6"/>
          <c:tx>
            <c:strRef>
              <c:f>'booster test at angle with ramj'!$AD$6</c:f>
              <c:strCache>
                <c:ptCount val="1"/>
                <c:pt idx="0">
                  <c:v>  Separation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xVal>
            <c:numRef>
              <c:f>'booster test at angle with ramj'!$AG$6</c:f>
              <c:numCache>
                <c:formatCode>General</c:formatCode>
                <c:ptCount val="1"/>
                <c:pt idx="0">
                  <c:v>763.57347296980117</c:v>
                </c:pt>
              </c:numCache>
            </c:numRef>
          </c:xVal>
          <c:yVal>
            <c:numRef>
              <c:f>'booster test at angle with ramj'!$AF$6</c:f>
              <c:numCache>
                <c:formatCode>General</c:formatCode>
                <c:ptCount val="1"/>
                <c:pt idx="0">
                  <c:v>1322.5480504955162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1D32-415D-B733-A789F07348E2}"/>
            </c:ext>
          </c:extLst>
        </c:ser>
        <c:ser>
          <c:idx val="18"/>
          <c:order val="7"/>
          <c:tx>
            <c:strRef>
              <c:f>'booster test at angle with ramj'!$AD$10</c:f>
              <c:strCache>
                <c:ptCount val="1"/>
                <c:pt idx="0">
                  <c:v>  Drogue parachute ejection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xVal>
            <c:numRef>
              <c:f>'booster test at angle with ramj'!$AG$10</c:f>
              <c:numCache>
                <c:formatCode>General</c:formatCode>
                <c:ptCount val="1"/>
                <c:pt idx="0">
                  <c:v>8824.9551091144658</c:v>
                </c:pt>
              </c:numCache>
            </c:numRef>
          </c:xVal>
          <c:yVal>
            <c:numRef>
              <c:f>'booster test at angle with ramj'!$AF$10</c:f>
              <c:numCache>
                <c:formatCode>General</c:formatCode>
                <c:ptCount val="1"/>
                <c:pt idx="0">
                  <c:v>11826.742110772318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1D32-415D-B733-A789F07348E2}"/>
            </c:ext>
          </c:extLst>
        </c:ser>
        <c:ser>
          <c:idx val="19"/>
          <c:order val="8"/>
          <c:tx>
            <c:strRef>
              <c:f>'booster test at angle with ramj'!$AD$12</c:f>
              <c:strCache>
                <c:ptCount val="1"/>
                <c:pt idx="0">
                  <c:v>  Main parachute unfold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xVal>
            <c:numRef>
              <c:f>'booster test at angle with ramj'!$AG$12</c:f>
              <c:numCache>
                <c:formatCode>General</c:formatCode>
                <c:ptCount val="1"/>
                <c:pt idx="0">
                  <c:v>13580.148094426952</c:v>
                </c:pt>
              </c:numCache>
            </c:numRef>
          </c:xVal>
          <c:yVal>
            <c:numRef>
              <c:f>'booster test at angle with ramj'!$AF$12</c:f>
              <c:numCache>
                <c:formatCode>General</c:formatCode>
                <c:ptCount val="1"/>
                <c:pt idx="0">
                  <c:v>516.65778915387034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1D32-415D-B733-A789F07348E2}"/>
            </c:ext>
          </c:extLst>
        </c:ser>
        <c:ser>
          <c:idx val="20"/>
          <c:order val="9"/>
          <c:tx>
            <c:strRef>
              <c:f>'booster test at angle with ramj'!$AD$11</c:f>
              <c:strCache>
                <c:ptCount val="1"/>
                <c:pt idx="0">
                  <c:v>  Descent on Drogue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'booster test at angle with ramj'!$Q$504:$Q$1101</c:f>
              <c:numCache>
                <c:formatCode>General</c:formatCode>
                <c:ptCount val="598"/>
                <c:pt idx="0">
                  <c:v>8734.3582709049333</c:v>
                </c:pt>
                <c:pt idx="1">
                  <c:v>8747.3374682143512</c:v>
                </c:pt>
                <c:pt idx="2">
                  <c:v>8760.3043678576796</c:v>
                </c:pt>
                <c:pt idx="3">
                  <c:v>8773.2589909457038</c:v>
                </c:pt>
                <c:pt idx="4">
                  <c:v>8786.2013577049111</c:v>
                </c:pt>
                <c:pt idx="5">
                  <c:v>8799.1314874824475</c:v>
                </c:pt>
                <c:pt idx="6">
                  <c:v>8812.0493987511236</c:v>
                </c:pt>
                <c:pt idx="7">
                  <c:v>8824.9551091144658</c:v>
                </c:pt>
                <c:pt idx="8">
                  <c:v>8837.8486353118169</c:v>
                </c:pt>
                <c:pt idx="9">
                  <c:v>8850.729993223491</c:v>
                </c:pt>
                <c:pt idx="10">
                  <c:v>8863.599197875963</c:v>
                </c:pt>
                <c:pt idx="11">
                  <c:v>8876.4562634471222</c:v>
                </c:pt>
                <c:pt idx="12">
                  <c:v>8889.3012032715578</c:v>
                </c:pt>
                <c:pt idx="13">
                  <c:v>8902.1340298458999</c:v>
                </c:pt>
                <c:pt idx="14">
                  <c:v>8914.9547548342016</c:v>
                </c:pt>
                <c:pt idx="15">
                  <c:v>8927.7633890733705</c:v>
                </c:pt>
                <c:pt idx="16">
                  <c:v>8940.559942578644</c:v>
                </c:pt>
                <c:pt idx="17">
                  <c:v>8953.3444245491064</c:v>
                </c:pt>
                <c:pt idx="18">
                  <c:v>8966.1168433732601</c:v>
                </c:pt>
                <c:pt idx="19">
                  <c:v>8978.8772066346264</c:v>
                </c:pt>
                <c:pt idx="20">
                  <c:v>8991.6255211174066</c:v>
                </c:pt>
                <c:pt idx="21">
                  <c:v>9004.361792812173</c:v>
                </c:pt>
                <c:pt idx="22">
                  <c:v>9017.0860269216118</c:v>
                </c:pt>
                <c:pt idx="23">
                  <c:v>9029.7982278663076</c:v>
                </c:pt>
                <c:pt idx="24">
                  <c:v>9042.4983992905691</c:v>
                </c:pt>
                <c:pt idx="25">
                  <c:v>9055.1865440682941</c:v>
                </c:pt>
                <c:pt idx="26">
                  <c:v>9067.8626643088883</c:v>
                </c:pt>
                <c:pt idx="27">
                  <c:v>9080.5267613632113</c:v>
                </c:pt>
                <c:pt idx="28">
                  <c:v>9093.178835829578</c:v>
                </c:pt>
                <c:pt idx="29">
                  <c:v>9105.8188875597898</c:v>
                </c:pt>
                <c:pt idx="30">
                  <c:v>9118.4469156652158</c:v>
                </c:pt>
                <c:pt idx="31">
                  <c:v>9131.06291852291</c:v>
                </c:pt>
                <c:pt idx="32">
                  <c:v>9143.6668937817703</c:v>
                </c:pt>
                <c:pt idx="33">
                  <c:v>9156.2588383687398</c:v>
                </c:pt>
                <c:pt idx="34">
                  <c:v>9168.8387484950472</c:v>
                </c:pt>
                <c:pt idx="35">
                  <c:v>9181.406619662479</c:v>
                </c:pt>
                <c:pt idx="36">
                  <c:v>9193.9624466697078</c:v>
                </c:pt>
                <c:pt idx="37">
                  <c:v>9206.5062236186423</c:v>
                </c:pt>
                <c:pt idx="38">
                  <c:v>9219.0379439208227</c:v>
                </c:pt>
                <c:pt idx="39">
                  <c:v>9231.5576003038586</c:v>
                </c:pt>
                <c:pt idx="40">
                  <c:v>9244.065184817895</c:v>
                </c:pt>
                <c:pt idx="41">
                  <c:v>9256.5606888421244</c:v>
                </c:pt>
                <c:pt idx="42">
                  <c:v>9269.044103091328</c:v>
                </c:pt>
                <c:pt idx="43">
                  <c:v>9281.5154176224551</c:v>
                </c:pt>
                <c:pt idx="44">
                  <c:v>9293.974621841242</c:v>
                </c:pt>
                <c:pt idx="45">
                  <c:v>9306.421704508859</c:v>
                </c:pt>
                <c:pt idx="46">
                  <c:v>9318.8566537485949</c:v>
                </c:pt>
                <c:pt idx="47">
                  <c:v>9331.2794570525766</c:v>
                </c:pt>
                <c:pt idx="48">
                  <c:v>9343.6901012885155</c:v>
                </c:pt>
                <c:pt idx="49">
                  <c:v>9356.0885727064888</c:v>
                </c:pt>
                <c:pt idx="50">
                  <c:v>9368.4748569457552</c:v>
                </c:pt>
                <c:pt idx="51">
                  <c:v>9380.848939041598</c:v>
                </c:pt>
                <c:pt idx="52">
                  <c:v>9393.2108034321918</c:v>
                </c:pt>
                <c:pt idx="53">
                  <c:v>9405.5604339655074</c:v>
                </c:pt>
                <c:pt idx="54">
                  <c:v>9417.8978139062365</c:v>
                </c:pt>
                <c:pt idx="55">
                  <c:v>9430.2229259427477</c:v>
                </c:pt>
                <c:pt idx="56">
                  <c:v>9442.5357521940641</c:v>
                </c:pt>
                <c:pt idx="57">
                  <c:v>9454.8362742168665</c:v>
                </c:pt>
                <c:pt idx="58">
                  <c:v>9467.1244730125218</c:v>
                </c:pt>
                <c:pt idx="59">
                  <c:v>9479.4003290341279</c:v>
                </c:pt>
                <c:pt idx="60">
                  <c:v>9491.6638221935864</c:v>
                </c:pt>
                <c:pt idx="61">
                  <c:v>9503.9149318686905</c:v>
                </c:pt>
                <c:pt idx="62">
                  <c:v>9516.1536369102305</c:v>
                </c:pt>
                <c:pt idx="63">
                  <c:v>9528.3799156491204</c:v>
                </c:pt>
                <c:pt idx="64">
                  <c:v>9540.5937459035358</c:v>
                </c:pt>
                <c:pt idx="65">
                  <c:v>9552.7951049860712</c:v>
                </c:pt>
                <c:pt idx="66">
                  <c:v>9564.9839697109019</c:v>
                </c:pt>
                <c:pt idx="67">
                  <c:v>9577.1603164009684</c:v>
                </c:pt>
                <c:pt idx="68">
                  <c:v>9589.3241208951677</c:v>
                </c:pt>
                <c:pt idx="69">
                  <c:v>9601.4753585555445</c:v>
                </c:pt>
                <c:pt idx="70">
                  <c:v>9613.6140042745028</c:v>
                </c:pt>
                <c:pt idx="71">
                  <c:v>9625.7400324820173</c:v>
                </c:pt>
                <c:pt idx="72">
                  <c:v>9637.8534171528481</c:v>
                </c:pt>
                <c:pt idx="73">
                  <c:v>9649.9541318137617</c:v>
                </c:pt>
                <c:pt idx="74">
                  <c:v>9662.0421495507526</c:v>
                </c:pt>
                <c:pt idx="75">
                  <c:v>9674.1174430162609</c:v>
                </c:pt>
                <c:pt idx="76">
                  <c:v>9686.1799844363977</c:v>
                </c:pt>
                <c:pt idx="77">
                  <c:v>9698.2297456181586</c:v>
                </c:pt>
                <c:pt idx="78">
                  <c:v>9710.2666979566366</c:v>
                </c:pt>
                <c:pt idx="79">
                  <c:v>9722.2908124422283</c:v>
                </c:pt>
                <c:pt idx="80">
                  <c:v>9734.3020596678343</c:v>
                </c:pt>
                <c:pt idx="81">
                  <c:v>9746.3004098360452</c:v>
                </c:pt>
                <c:pt idx="82">
                  <c:v>9758.2858327663271</c:v>
                </c:pt>
                <c:pt idx="83">
                  <c:v>9770.2582979021845</c:v>
                </c:pt>
                <c:pt idx="84">
                  <c:v>9782.2177743183165</c:v>
                </c:pt>
                <c:pt idx="85">
                  <c:v>9794.1642307277525</c:v>
                </c:pt>
                <c:pt idx="86">
                  <c:v>9806.097635488979</c:v>
                </c:pt>
                <c:pt idx="87">
                  <c:v>9818.017956613041</c:v>
                </c:pt>
                <c:pt idx="88">
                  <c:v>9829.9251617706268</c:v>
                </c:pt>
                <c:pt idx="89">
                  <c:v>9841.819218299137</c:v>
                </c:pt>
                <c:pt idx="90">
                  <c:v>9853.7000932097199</c:v>
                </c:pt>
                <c:pt idx="91">
                  <c:v>9865.5677548607146</c:v>
                </c:pt>
                <c:pt idx="92">
                  <c:v>9877.4221792875906</c:v>
                </c:pt>
                <c:pt idx="93">
                  <c:v>9889.2633532203545</c:v>
                </c:pt>
                <c:pt idx="94">
                  <c:v>9901.0912678022851</c:v>
                </c:pt>
                <c:pt idx="95">
                  <c:v>9912.9059139460296</c:v>
                </c:pt>
                <c:pt idx="96">
                  <c:v>9924.7072823263916</c:v>
                </c:pt>
                <c:pt idx="97">
                  <c:v>9936.4953633763034</c:v>
                </c:pt>
                <c:pt idx="98">
                  <c:v>9948.2701472826757</c:v>
                </c:pt>
                <c:pt idx="99">
                  <c:v>9960.0316239821241</c:v>
                </c:pt>
                <c:pt idx="100">
                  <c:v>9971.7797831565658</c:v>
                </c:pt>
                <c:pt idx="101">
                  <c:v>9983.5146142287103</c:v>
                </c:pt>
                <c:pt idx="102">
                  <c:v>9995.2361063574372</c:v>
                </c:pt>
                <c:pt idx="103">
                  <c:v>10006.944248433067</c:v>
                </c:pt>
                <c:pt idx="104">
                  <c:v>10018.639029072545</c:v>
                </c:pt>
                <c:pt idx="105">
                  <c:v>10030.320436614529</c:v>
                </c:pt>
                <c:pt idx="106">
                  <c:v>10041.988459114395</c:v>
                </c:pt>
                <c:pt idx="107">
                  <c:v>10053.643084339166</c:v>
                </c:pt>
                <c:pt idx="108">
                  <c:v>10065.284299762376</c:v>
                </c:pt>
                <c:pt idx="109">
                  <c:v>10076.912092558858</c:v>
                </c:pt>
                <c:pt idx="110">
                  <c:v>10088.526449599491</c:v>
                </c:pt>
                <c:pt idx="111">
                  <c:v>10100.127357445881</c:v>
                </c:pt>
                <c:pt idx="112">
                  <c:v>10111.714802345012</c:v>
                </c:pt>
                <c:pt idx="113">
                  <c:v>10123.288770223849</c:v>
                </c:pt>
                <c:pt idx="114">
                  <c:v>10134.849246683916</c:v>
                </c:pt>
                <c:pt idx="115">
                  <c:v>10146.396216995847</c:v>
                </c:pt>
                <c:pt idx="116">
                  <c:v>10157.92966609392</c:v>
                </c:pt>
                <c:pt idx="117">
                  <c:v>10169.449578570579</c:v>
                </c:pt>
                <c:pt idx="118">
                  <c:v>10180.95593867095</c:v>
                </c:pt>
                <c:pt idx="119">
                  <c:v>10192.448730287362</c:v>
                </c:pt>
                <c:pt idx="120">
                  <c:v>10203.927936953871</c:v>
                </c:pt>
                <c:pt idx="121">
                  <c:v>10215.393541840795</c:v>
                </c:pt>
                <c:pt idx="122">
                  <c:v>10226.845527749279</c:v>
                </c:pt>
                <c:pt idx="123">
                  <c:v>10238.283877105874</c:v>
                </c:pt>
                <c:pt idx="124">
                  <c:v>10249.708571957155</c:v>
                </c:pt>
                <c:pt idx="125">
                  <c:v>10261.119593964373</c:v>
                </c:pt>
                <c:pt idx="126">
                  <c:v>10272.516924398156</c:v>
                </c:pt>
                <c:pt idx="127">
                  <c:v>10283.90054413325</c:v>
                </c:pt>
                <c:pt idx="128">
                  <c:v>10295.270433643322</c:v>
                </c:pt>
                <c:pt idx="129">
                  <c:v>10306.626572995823</c:v>
                </c:pt>
                <c:pt idx="130">
                  <c:v>10317.968941846915</c:v>
                </c:pt>
                <c:pt idx="131">
                  <c:v>10329.297519436472</c:v>
                </c:pt>
                <c:pt idx="132">
                  <c:v>10340.612284583151</c:v>
                </c:pt>
                <c:pt idx="133">
                  <c:v>10351.913215679557</c:v>
                </c:pt>
                <c:pt idx="134">
                  <c:v>10363.200290687486</c:v>
                </c:pt>
                <c:pt idx="135">
                  <c:v>10374.473487133264</c:v>
                </c:pt>
                <c:pt idx="136">
                  <c:v>10385.732782103179</c:v>
                </c:pt>
                <c:pt idx="137">
                  <c:v>10396.978152239028</c:v>
                </c:pt>
                <c:pt idx="138">
                  <c:v>10408.209573733751</c:v>
                </c:pt>
                <c:pt idx="139">
                  <c:v>10419.4270223272</c:v>
                </c:pt>
                <c:pt idx="140">
                  <c:v>10430.630473302002</c:v>
                </c:pt>
                <c:pt idx="141">
                  <c:v>10441.819901479565</c:v>
                </c:pt>
                <c:pt idx="142">
                  <c:v>10452.995281216186</c:v>
                </c:pt>
                <c:pt idx="143">
                  <c:v>10464.156586399315</c:v>
                </c:pt>
                <c:pt idx="144">
                  <c:v>10475.303790443928</c:v>
                </c:pt>
                <c:pt idx="145">
                  <c:v>10486.436866289056</c:v>
                </c:pt>
                <c:pt idx="146">
                  <c:v>10497.555786394447</c:v>
                </c:pt>
                <c:pt idx="147">
                  <c:v>10508.660522737378</c:v>
                </c:pt>
                <c:pt idx="148">
                  <c:v>10519.751046809617</c:v>
                </c:pt>
                <c:pt idx="149">
                  <c:v>10530.827329614534</c:v>
                </c:pt>
                <c:pt idx="150">
                  <c:v>10541.889341664377</c:v>
                </c:pt>
                <c:pt idx="151">
                  <c:v>10552.937052977702</c:v>
                </c:pt>
                <c:pt idx="152">
                  <c:v>10563.970433076975</c:v>
                </c:pt>
                <c:pt idx="153">
                  <c:v>10574.989450986328</c:v>
                </c:pt>
                <c:pt idx="154">
                  <c:v>10585.994075229502</c:v>
                </c:pt>
                <c:pt idx="155">
                  <c:v>10596.984273827957</c:v>
                </c:pt>
                <c:pt idx="156">
                  <c:v>10607.960014299149</c:v>
                </c:pt>
                <c:pt idx="157">
                  <c:v>10618.921263655011</c:v>
                </c:pt>
                <c:pt idx="158">
                  <c:v>10629.867988400589</c:v>
                </c:pt>
                <c:pt idx="159">
                  <c:v>10640.800154532881</c:v>
                </c:pt>
                <c:pt idx="160">
                  <c:v>10651.717727539863</c:v>
                </c:pt>
                <c:pt idx="161">
                  <c:v>10662.620672399695</c:v>
                </c:pt>
                <c:pt idx="162">
                  <c:v>10673.508953580133</c:v>
                </c:pt>
                <c:pt idx="163">
                  <c:v>10684.382535038123</c:v>
                </c:pt>
                <c:pt idx="164">
                  <c:v>10695.241380219604</c:v>
                </c:pt>
                <c:pt idx="165">
                  <c:v>10706.085452059502</c:v>
                </c:pt>
                <c:pt idx="166">
                  <c:v>10716.914712981928</c:v>
                </c:pt>
                <c:pt idx="167">
                  <c:v>10727.729124900585</c:v>
                </c:pt>
                <c:pt idx="168">
                  <c:v>10738.528649219363</c:v>
                </c:pt>
                <c:pt idx="169">
                  <c:v>10749.313246833162</c:v>
                </c:pt>
                <c:pt idx="170">
                  <c:v>10760.082878128909</c:v>
                </c:pt>
                <c:pt idx="171">
                  <c:v>10770.837502986786</c:v>
                </c:pt>
                <c:pt idx="172">
                  <c:v>10781.57708078167</c:v>
                </c:pt>
                <c:pt idx="173">
                  <c:v>10792.301570384789</c:v>
                </c:pt>
                <c:pt idx="174">
                  <c:v>10803.010930165581</c:v>
                </c:pt>
                <c:pt idx="175">
                  <c:v>10813.705117993781</c:v>
                </c:pt>
                <c:pt idx="176">
                  <c:v>10824.384091241705</c:v>
                </c:pt>
                <c:pt idx="177">
                  <c:v>10835.047806786768</c:v>
                </c:pt>
                <c:pt idx="178">
                  <c:v>10845.696221014201</c:v>
                </c:pt>
                <c:pt idx="179">
                  <c:v>10856.329289819994</c:v>
                </c:pt>
                <c:pt idx="180">
                  <c:v>10866.946968614058</c:v>
                </c:pt>
                <c:pt idx="181">
                  <c:v>10877.549212323596</c:v>
                </c:pt>
                <c:pt idx="182">
                  <c:v>10888.135975396695</c:v>
                </c:pt>
                <c:pt idx="183">
                  <c:v>10898.707211806142</c:v>
                </c:pt>
                <c:pt idx="184">
                  <c:v>10909.262875053444</c:v>
                </c:pt>
                <c:pt idx="185">
                  <c:v>10919.802918173073</c:v>
                </c:pt>
                <c:pt idx="186">
                  <c:v>10930.327293736929</c:v>
                </c:pt>
                <c:pt idx="187">
                  <c:v>10940.835953859019</c:v>
                </c:pt>
                <c:pt idx="188">
                  <c:v>10951.328850200345</c:v>
                </c:pt>
                <c:pt idx="189">
                  <c:v>10961.805933974012</c:v>
                </c:pt>
                <c:pt idx="190">
                  <c:v>10972.267155950554</c:v>
                </c:pt>
                <c:pt idx="191">
                  <c:v>10982.712466463467</c:v>
                </c:pt>
                <c:pt idx="192">
                  <c:v>10993.141815414954</c:v>
                </c:pt>
                <c:pt idx="193">
                  <c:v>11003.555152281891</c:v>
                </c:pt>
                <c:pt idx="194">
                  <c:v>11013.952426121992</c:v>
                </c:pt>
                <c:pt idx="195">
                  <c:v>11024.333585580185</c:v>
                </c:pt>
                <c:pt idx="196">
                  <c:v>11034.698578895197</c:v>
                </c:pt>
                <c:pt idx="197">
                  <c:v>11045.04735390635</c:v>
                </c:pt>
                <c:pt idx="198">
                  <c:v>11055.379858060545</c:v>
                </c:pt>
                <c:pt idx="199">
                  <c:v>11065.696038419468</c:v>
                </c:pt>
                <c:pt idx="200">
                  <c:v>11075.995841666978</c:v>
                </c:pt>
                <c:pt idx="201">
                  <c:v>11086.279214116705</c:v>
                </c:pt>
                <c:pt idx="202">
                  <c:v>11096.546101719838</c:v>
                </c:pt>
                <c:pt idx="203">
                  <c:v>11106.796450073107</c:v>
                </c:pt>
                <c:pt idx="204">
                  <c:v>11117.030204426956</c:v>
                </c:pt>
                <c:pt idx="205">
                  <c:v>11127.247309693907</c:v>
                </c:pt>
                <c:pt idx="206">
                  <c:v>11137.447710457105</c:v>
                </c:pt>
                <c:pt idx="207">
                  <c:v>11147.631350979051</c:v>
                </c:pt>
                <c:pt idx="208">
                  <c:v>11157.798175210512</c:v>
                </c:pt>
                <c:pt idx="209">
                  <c:v>11167.948126799607</c:v>
                </c:pt>
                <c:pt idx="210">
                  <c:v>11178.081149101074</c:v>
                </c:pt>
                <c:pt idx="211">
                  <c:v>11188.197185185692</c:v>
                </c:pt>
                <c:pt idx="212">
                  <c:v>11198.296177849894</c:v>
                </c:pt>
                <c:pt idx="213">
                  <c:v>11208.37806962552</c:v>
                </c:pt>
                <c:pt idx="214">
                  <c:v>11218.442802789748</c:v>
                </c:pt>
                <c:pt idx="215">
                  <c:v>11228.490319375176</c:v>
                </c:pt>
                <c:pt idx="216">
                  <c:v>11238.52056118005</c:v>
                </c:pt>
                <c:pt idx="217">
                  <c:v>11248.533469778657</c:v>
                </c:pt>
                <c:pt idx="218">
                  <c:v>11258.528986531846</c:v>
                </c:pt>
                <c:pt idx="219">
                  <c:v>11268.507052597706</c:v>
                </c:pt>
                <c:pt idx="220">
                  <c:v>11278.467608942372</c:v>
                </c:pt>
                <c:pt idx="221">
                  <c:v>11288.410596350965</c:v>
                </c:pt>
                <c:pt idx="222">
                  <c:v>11298.335955438662</c:v>
                </c:pt>
                <c:pt idx="223">
                  <c:v>11308.243626661897</c:v>
                </c:pt>
                <c:pt idx="224">
                  <c:v>11318.133550329669</c:v>
                </c:pt>
                <c:pt idx="225">
                  <c:v>11328.005666614974</c:v>
                </c:pt>
                <c:pt idx="226">
                  <c:v>11337.859915566351</c:v>
                </c:pt>
                <c:pt idx="227">
                  <c:v>11347.696237119522</c:v>
                </c:pt>
                <c:pt idx="228">
                  <c:v>11357.514571109152</c:v>
                </c:pt>
                <c:pt idx="229">
                  <c:v>11367.314857280684</c:v>
                </c:pt>
                <c:pt idx="230">
                  <c:v>11377.097035302286</c:v>
                </c:pt>
                <c:pt idx="231">
                  <c:v>11386.86104477687</c:v>
                </c:pt>
                <c:pt idx="232">
                  <c:v>11396.606825254199</c:v>
                </c:pt>
                <c:pt idx="233">
                  <c:v>11406.334316243076</c:v>
                </c:pt>
                <c:pt idx="234">
                  <c:v>11416.043457223588</c:v>
                </c:pt>
                <c:pt idx="235">
                  <c:v>11425.734187659442</c:v>
                </c:pt>
                <c:pt idx="236">
                  <c:v>11435.406447010335</c:v>
                </c:pt>
                <c:pt idx="237">
                  <c:v>11445.0601747444</c:v>
                </c:pt>
                <c:pt idx="238">
                  <c:v>11454.695310350695</c:v>
                </c:pt>
                <c:pt idx="239">
                  <c:v>11464.311793351735</c:v>
                </c:pt>
                <c:pt idx="240">
                  <c:v>11473.909563316072</c:v>
                </c:pt>
                <c:pt idx="241">
                  <c:v>11483.488559870899</c:v>
                </c:pt>
                <c:pt idx="242">
                  <c:v>11493.048722714695</c:v>
                </c:pt>
                <c:pt idx="243">
                  <c:v>11502.589991629884</c:v>
                </c:pt>
                <c:pt idx="244">
                  <c:v>11512.112306495515</c:v>
                </c:pt>
                <c:pt idx="245">
                  <c:v>11521.615607299964</c:v>
                </c:pt>
                <c:pt idx="246">
                  <c:v>11531.099834153623</c:v>
                </c:pt>
                <c:pt idx="247">
                  <c:v>11540.564927301617</c:v>
                </c:pt>
                <c:pt idx="248">
                  <c:v>11550.010827136492</c:v>
                </c:pt>
                <c:pt idx="249">
                  <c:v>11559.437474210914</c:v>
                </c:pt>
                <c:pt idx="250">
                  <c:v>11568.84480925034</c:v>
                </c:pt>
                <c:pt idx="251">
                  <c:v>11578.232773165682</c:v>
                </c:pt>
                <c:pt idx="252">
                  <c:v>11587.601307065928</c:v>
                </c:pt>
                <c:pt idx="253">
                  <c:v>11596.950352270751</c:v>
                </c:pt>
                <c:pt idx="254">
                  <c:v>11606.27985031249</c:v>
                </c:pt>
                <c:pt idx="255">
                  <c:v>11615.589742937633</c:v>
                </c:pt>
                <c:pt idx="256">
                  <c:v>11624.879972129627</c:v>
                </c:pt>
                <c:pt idx="257">
                  <c:v>11634.150480132901</c:v>
                </c:pt>
                <c:pt idx="258">
                  <c:v>11643.401209465968</c:v>
                </c:pt>
                <c:pt idx="259">
                  <c:v>11652.632102933732</c:v>
                </c:pt>
                <c:pt idx="260">
                  <c:v>11661.843103639721</c:v>
                </c:pt>
                <c:pt idx="261">
                  <c:v>11671.034154998244</c:v>
                </c:pt>
                <c:pt idx="262">
                  <c:v>11680.205200746468</c:v>
                </c:pt>
                <c:pt idx="263">
                  <c:v>11689.356184956418</c:v>
                </c:pt>
                <c:pt idx="264">
                  <c:v>11698.487052046881</c:v>
                </c:pt>
                <c:pt idx="265">
                  <c:v>11707.59774679522</c:v>
                </c:pt>
                <c:pt idx="266">
                  <c:v>11716.688214349088</c:v>
                </c:pt>
                <c:pt idx="267">
                  <c:v>11725.758400238037</c:v>
                </c:pt>
                <c:pt idx="268">
                  <c:v>11734.808250385027</c:v>
                </c:pt>
                <c:pt idx="269">
                  <c:v>11743.837711117811</c:v>
                </c:pt>
                <c:pt idx="270">
                  <c:v>11752.846729180212</c:v>
                </c:pt>
                <c:pt idx="271">
                  <c:v>11761.835251743272</c:v>
                </c:pt>
                <c:pt idx="272">
                  <c:v>11770.803226416283</c:v>
                </c:pt>
                <c:pt idx="273">
                  <c:v>11779.750601257678</c:v>
                </c:pt>
                <c:pt idx="274">
                  <c:v>11788.677324785795</c:v>
                </c:pt>
                <c:pt idx="275">
                  <c:v>11797.583345989502</c:v>
                </c:pt>
                <c:pt idx="276">
                  <c:v>11806.468614338677</c:v>
                </c:pt>
                <c:pt idx="277">
                  <c:v>11815.33307979454</c:v>
                </c:pt>
                <c:pt idx="278">
                  <c:v>11824.176692819843</c:v>
                </c:pt>
                <c:pt idx="279">
                  <c:v>11832.999404388898</c:v>
                </c:pt>
                <c:pt idx="280">
                  <c:v>11841.801165997451</c:v>
                </c:pt>
                <c:pt idx="281">
                  <c:v>11850.581929672397</c:v>
                </c:pt>
                <c:pt idx="282">
                  <c:v>11859.34164798133</c:v>
                </c:pt>
                <c:pt idx="283">
                  <c:v>11868.080274041922</c:v>
                </c:pt>
                <c:pt idx="284">
                  <c:v>11876.797761531137</c:v>
                </c:pt>
                <c:pt idx="285">
                  <c:v>11885.49406469427</c:v>
                </c:pt>
                <c:pt idx="286">
                  <c:v>11894.169138353809</c:v>
                </c:pt>
                <c:pt idx="287">
                  <c:v>11902.822937918114</c:v>
                </c:pt>
                <c:pt idx="288">
                  <c:v>11911.455419389926</c:v>
                </c:pt>
                <c:pt idx="289">
                  <c:v>11920.06653937468</c:v>
                </c:pt>
                <c:pt idx="290">
                  <c:v>11928.656255088637</c:v>
                </c:pt>
                <c:pt idx="291">
                  <c:v>11937.224524366826</c:v>
                </c:pt>
                <c:pt idx="292">
                  <c:v>11945.771305670793</c:v>
                </c:pt>
                <c:pt idx="293">
                  <c:v>11954.296558096163</c:v>
                </c:pt>
                <c:pt idx="294">
                  <c:v>11962.80024138</c:v>
                </c:pt>
                <c:pt idx="295">
                  <c:v>11971.282315907978</c:v>
                </c:pt>
                <c:pt idx="296">
                  <c:v>11979.742742721344</c:v>
                </c:pt>
                <c:pt idx="297">
                  <c:v>11988.181483523689</c:v>
                </c:pt>
                <c:pt idx="298">
                  <c:v>11996.598500687513</c:v>
                </c:pt>
                <c:pt idx="299">
                  <c:v>12004.993757260594</c:v>
                </c:pt>
                <c:pt idx="300">
                  <c:v>12013.367216972145</c:v>
                </c:pt>
                <c:pt idx="301">
                  <c:v>12021.718844238771</c:v>
                </c:pt>
                <c:pt idx="302">
                  <c:v>12030.048604170219</c:v>
                </c:pt>
                <c:pt idx="303">
                  <c:v>12038.356462574922</c:v>
                </c:pt>
                <c:pt idx="304">
                  <c:v>12046.642385965341</c:v>
                </c:pt>
                <c:pt idx="305">
                  <c:v>12054.906341563083</c:v>
                </c:pt>
                <c:pt idx="306">
                  <c:v>12063.148297303833</c:v>
                </c:pt>
                <c:pt idx="307">
                  <c:v>12071.368221842062</c:v>
                </c:pt>
                <c:pt idx="308">
                  <c:v>12079.566084555534</c:v>
                </c:pt>
                <c:pt idx="309">
                  <c:v>12087.741855549599</c:v>
                </c:pt>
                <c:pt idx="310">
                  <c:v>12095.895505661283</c:v>
                </c:pt>
                <c:pt idx="311">
                  <c:v>12104.027006463162</c:v>
                </c:pt>
                <c:pt idx="312">
                  <c:v>12112.136330267042</c:v>
                </c:pt>
                <c:pt idx="313">
                  <c:v>12120.223450127411</c:v>
                </c:pt>
                <c:pt idx="314">
                  <c:v>12128.288339844703</c:v>
                </c:pt>
                <c:pt idx="315">
                  <c:v>12136.330973968345</c:v>
                </c:pt>
                <c:pt idx="316">
                  <c:v>12144.351327799599</c:v>
                </c:pt>
                <c:pt idx="317">
                  <c:v>12152.349377394206</c:v>
                </c:pt>
                <c:pt idx="318">
                  <c:v>12160.325099564812</c:v>
                </c:pt>
                <c:pt idx="319">
                  <c:v>12168.278471883206</c:v>
                </c:pt>
                <c:pt idx="320">
                  <c:v>12176.209472682347</c:v>
                </c:pt>
                <c:pt idx="321">
                  <c:v>12184.11808105819</c:v>
                </c:pt>
                <c:pt idx="322">
                  <c:v>12192.004276871319</c:v>
                </c:pt>
                <c:pt idx="323">
                  <c:v>12199.868040748379</c:v>
                </c:pt>
                <c:pt idx="324">
                  <c:v>12207.709354083303</c:v>
                </c:pt>
                <c:pt idx="325">
                  <c:v>12215.528199038361</c:v>
                </c:pt>
                <c:pt idx="326">
                  <c:v>12223.324558544999</c:v>
                </c:pt>
                <c:pt idx="327">
                  <c:v>12231.098416304496</c:v>
                </c:pt>
                <c:pt idx="328">
                  <c:v>12238.849756788428</c:v>
                </c:pt>
                <c:pt idx="329">
                  <c:v>12246.578565238948</c:v>
                </c:pt>
                <c:pt idx="330">
                  <c:v>12254.284827668873</c:v>
                </c:pt>
                <c:pt idx="331">
                  <c:v>12261.968530861594</c:v>
                </c:pt>
                <c:pt idx="332">
                  <c:v>12269.629662370797</c:v>
                </c:pt>
                <c:pt idx="333">
                  <c:v>12277.268210520015</c:v>
                </c:pt>
                <c:pt idx="334">
                  <c:v>12284.88416440199</c:v>
                </c:pt>
                <c:pt idx="335">
                  <c:v>12292.477513877873</c:v>
                </c:pt>
                <c:pt idx="336">
                  <c:v>12300.048249576239</c:v>
                </c:pt>
                <c:pt idx="337">
                  <c:v>12307.596362891938</c:v>
                </c:pt>
                <c:pt idx="338">
                  <c:v>12315.121845984784</c:v>
                </c:pt>
                <c:pt idx="339">
                  <c:v>12322.624691778065</c:v>
                </c:pt>
                <c:pt idx="340">
                  <c:v>12330.104893956899</c:v>
                </c:pt>
                <c:pt idx="341">
                  <c:v>12337.562446966434</c:v>
                </c:pt>
                <c:pt idx="342">
                  <c:v>12344.997346009881</c:v>
                </c:pt>
                <c:pt idx="343">
                  <c:v>12352.409587046393</c:v>
                </c:pt>
                <c:pt idx="344">
                  <c:v>12359.799166788804</c:v>
                </c:pt>
                <c:pt idx="345">
                  <c:v>12367.1660827012</c:v>
                </c:pt>
                <c:pt idx="346">
                  <c:v>12374.510332996364</c:v>
                </c:pt>
                <c:pt idx="347">
                  <c:v>12381.831916633062</c:v>
                </c:pt>
                <c:pt idx="348">
                  <c:v>12389.130833313193</c:v>
                </c:pt>
                <c:pt idx="349">
                  <c:v>12396.4070834788</c:v>
                </c:pt>
                <c:pt idx="350">
                  <c:v>12403.660668308954</c:v>
                </c:pt>
                <c:pt idx="351">
                  <c:v>12410.891589716495</c:v>
                </c:pt>
                <c:pt idx="352">
                  <c:v>12418.099850344646</c:v>
                </c:pt>
                <c:pt idx="353">
                  <c:v>12425.285453563511</c:v>
                </c:pt>
                <c:pt idx="354">
                  <c:v>12432.448403466433</c:v>
                </c:pt>
                <c:pt idx="355">
                  <c:v>12439.588704866248</c:v>
                </c:pt>
                <c:pt idx="356">
                  <c:v>12446.706363291411</c:v>
                </c:pt>
                <c:pt idx="357">
                  <c:v>12453.801384982011</c:v>
                </c:pt>
                <c:pt idx="358">
                  <c:v>12460.873776885681</c:v>
                </c:pt>
                <c:pt idx="359">
                  <c:v>12467.923546653385</c:v>
                </c:pt>
                <c:pt idx="360">
                  <c:v>12474.950702635117</c:v>
                </c:pt>
                <c:pt idx="361">
                  <c:v>12481.955253875483</c:v>
                </c:pt>
                <c:pt idx="362">
                  <c:v>12488.937210109198</c:v>
                </c:pt>
                <c:pt idx="363">
                  <c:v>12495.896581756468</c:v>
                </c:pt>
                <c:pt idx="364">
                  <c:v>12502.8333799183</c:v>
                </c:pt>
                <c:pt idx="365">
                  <c:v>12509.747616371709</c:v>
                </c:pt>
                <c:pt idx="366">
                  <c:v>12516.639303564838</c:v>
                </c:pt>
                <c:pt idx="367">
                  <c:v>12523.508454611994</c:v>
                </c:pt>
                <c:pt idx="368">
                  <c:v>12530.35508328861</c:v>
                </c:pt>
                <c:pt idx="369">
                  <c:v>12537.179204026119</c:v>
                </c:pt>
                <c:pt idx="370">
                  <c:v>12543.980831906756</c:v>
                </c:pt>
                <c:pt idx="371">
                  <c:v>12550.75998265829</c:v>
                </c:pt>
                <c:pt idx="372">
                  <c:v>12557.51667264868</c:v>
                </c:pt>
                <c:pt idx="373">
                  <c:v>12564.250918880671</c:v>
                </c:pt>
                <c:pt idx="374">
                  <c:v>12570.962738986316</c:v>
                </c:pt>
                <c:pt idx="375">
                  <c:v>12577.652151221451</c:v>
                </c:pt>
                <c:pt idx="376">
                  <c:v>12584.319174460097</c:v>
                </c:pt>
                <c:pt idx="377">
                  <c:v>12590.963828188813</c:v>
                </c:pt>
                <c:pt idx="378">
                  <c:v>12597.586132500996</c:v>
                </c:pt>
                <c:pt idx="379">
                  <c:v>12604.186108091126</c:v>
                </c:pt>
                <c:pt idx="380">
                  <c:v>12610.763776248968</c:v>
                </c:pt>
                <c:pt idx="381">
                  <c:v>12617.31915885373</c:v>
                </c:pt>
                <c:pt idx="382">
                  <c:v>12623.852278368167</c:v>
                </c:pt>
                <c:pt idx="383">
                  <c:v>12630.363157832662</c:v>
                </c:pt>
                <c:pt idx="384">
                  <c:v>12636.85182085925</c:v>
                </c:pt>
                <c:pt idx="385">
                  <c:v>12643.318291625626</c:v>
                </c:pt>
                <c:pt idx="386">
                  <c:v>12649.762594869107</c:v>
                </c:pt>
                <c:pt idx="387">
                  <c:v>12656.184755880568</c:v>
                </c:pt>
                <c:pt idx="388">
                  <c:v>12662.584800498345</c:v>
                </c:pt>
                <c:pt idx="389">
                  <c:v>12668.962755102129</c:v>
                </c:pt>
                <c:pt idx="390">
                  <c:v>12675.318646606813</c:v>
                </c:pt>
                <c:pt idx="391">
                  <c:v>12681.652502456333</c:v>
                </c:pt>
                <c:pt idx="392">
                  <c:v>12687.964350617491</c:v>
                </c:pt>
                <c:pt idx="393">
                  <c:v>12694.254219573751</c:v>
                </c:pt>
                <c:pt idx="394">
                  <c:v>12700.522138319033</c:v>
                </c:pt>
                <c:pt idx="395">
                  <c:v>12706.76813635148</c:v>
                </c:pt>
                <c:pt idx="396">
                  <c:v>12712.992243667233</c:v>
                </c:pt>
                <c:pt idx="397">
                  <c:v>12719.194490754178</c:v>
                </c:pt>
                <c:pt idx="398">
                  <c:v>12725.374908585702</c:v>
                </c:pt>
                <c:pt idx="399">
                  <c:v>12731.533528614436</c:v>
                </c:pt>
                <c:pt idx="400">
                  <c:v>12737.670382766</c:v>
                </c:pt>
                <c:pt idx="401">
                  <c:v>12743.785503432746</c:v>
                </c:pt>
                <c:pt idx="402">
                  <c:v>12749.878923467495</c:v>
                </c:pt>
                <c:pt idx="403">
                  <c:v>12755.950676177297</c:v>
                </c:pt>
                <c:pt idx="404">
                  <c:v>12762.00079531717</c:v>
                </c:pt>
                <c:pt idx="405">
                  <c:v>12768.029315083864</c:v>
                </c:pt>
                <c:pt idx="406">
                  <c:v>12774.036270109627</c:v>
                </c:pt>
                <c:pt idx="407">
                  <c:v>12780.021695455978</c:v>
                </c:pt>
                <c:pt idx="408">
                  <c:v>12785.985626607497</c:v>
                </c:pt>
                <c:pt idx="409">
                  <c:v>12791.92809946562</c:v>
                </c:pt>
                <c:pt idx="410">
                  <c:v>12797.849150342461</c:v>
                </c:pt>
                <c:pt idx="411">
                  <c:v>12803.748815954634</c:v>
                </c:pt>
                <c:pt idx="412">
                  <c:v>12809.627133417105</c:v>
                </c:pt>
                <c:pt idx="413">
                  <c:v>12815.484140237057</c:v>
                </c:pt>
                <c:pt idx="414">
                  <c:v>12821.31987430777</c:v>
                </c:pt>
                <c:pt idx="415">
                  <c:v>12827.134373902538</c:v>
                </c:pt>
                <c:pt idx="416">
                  <c:v>12832.927677668587</c:v>
                </c:pt>
                <c:pt idx="417">
                  <c:v>12838.699824621041</c:v>
                </c:pt>
                <c:pt idx="418">
                  <c:v>12844.450854136883</c:v>
                </c:pt>
                <c:pt idx="419">
                  <c:v>12850.180805948978</c:v>
                </c:pt>
                <c:pt idx="420">
                  <c:v>12855.889720140087</c:v>
                </c:pt>
                <c:pt idx="421">
                  <c:v>12861.577637136939</c:v>
                </c:pt>
                <c:pt idx="422">
                  <c:v>12867.244597704312</c:v>
                </c:pt>
                <c:pt idx="423">
                  <c:v>12872.890642939152</c:v>
                </c:pt>
                <c:pt idx="424">
                  <c:v>12878.515814264731</c:v>
                </c:pt>
                <c:pt idx="425">
                  <c:v>12884.120153424819</c:v>
                </c:pt>
                <c:pt idx="426">
                  <c:v>12889.703702477907</c:v>
                </c:pt>
                <c:pt idx="427">
                  <c:v>12895.266503791452</c:v>
                </c:pt>
                <c:pt idx="428">
                  <c:v>12900.808600036162</c:v>
                </c:pt>
                <c:pt idx="429">
                  <c:v>12906.330034180317</c:v>
                </c:pt>
                <c:pt idx="430">
                  <c:v>12911.830849484124</c:v>
                </c:pt>
                <c:pt idx="431">
                  <c:v>12917.311089494113</c:v>
                </c:pt>
                <c:pt idx="432">
                  <c:v>12922.770798037562</c:v>
                </c:pt>
                <c:pt idx="433">
                  <c:v>12928.210019216971</c:v>
                </c:pt>
                <c:pt idx="434">
                  <c:v>12933.628797404568</c:v>
                </c:pt>
                <c:pt idx="435">
                  <c:v>12939.027177236861</c:v>
                </c:pt>
                <c:pt idx="436">
                  <c:v>12944.405203609223</c:v>
                </c:pt>
                <c:pt idx="437">
                  <c:v>12949.762921670521</c:v>
                </c:pt>
                <c:pt idx="438">
                  <c:v>12955.100376817787</c:v>
                </c:pt>
                <c:pt idx="439">
                  <c:v>12960.417614690934</c:v>
                </c:pt>
                <c:pt idx="440">
                  <c:v>12965.714681167505</c:v>
                </c:pt>
                <c:pt idx="441">
                  <c:v>12970.991622357476</c:v>
                </c:pt>
                <c:pt idx="442">
                  <c:v>12976.248484598094</c:v>
                </c:pt>
                <c:pt idx="443">
                  <c:v>12981.485314448762</c:v>
                </c:pt>
                <c:pt idx="444">
                  <c:v>12986.702158685965</c:v>
                </c:pt>
                <c:pt idx="445">
                  <c:v>12991.899064298246</c:v>
                </c:pt>
                <c:pt idx="446">
                  <c:v>12997.076078481223</c:v>
                </c:pt>
                <c:pt idx="447">
                  <c:v>13002.233248632647</c:v>
                </c:pt>
                <c:pt idx="448">
                  <c:v>13007.370622347515</c:v>
                </c:pt>
                <c:pt idx="449">
                  <c:v>13012.488247413216</c:v>
                </c:pt>
                <c:pt idx="450">
                  <c:v>13017.586171804736</c:v>
                </c:pt>
                <c:pt idx="451">
                  <c:v>13022.664443679896</c:v>
                </c:pt>
                <c:pt idx="452">
                  <c:v>13027.723111374646</c:v>
                </c:pt>
                <c:pt idx="453">
                  <c:v>13032.762223398398</c:v>
                </c:pt>
                <c:pt idx="454">
                  <c:v>13037.781828429414</c:v>
                </c:pt>
                <c:pt idx="455">
                  <c:v>13042.781975310227</c:v>
                </c:pt>
                <c:pt idx="456">
                  <c:v>13047.762713043121</c:v>
                </c:pt>
                <c:pt idx="457">
                  <c:v>13052.724090785652</c:v>
                </c:pt>
                <c:pt idx="458">
                  <c:v>13057.666157846221</c:v>
                </c:pt>
                <c:pt idx="459">
                  <c:v>13062.588963679678</c:v>
                </c:pt>
                <c:pt idx="460">
                  <c:v>13067.492557882999</c:v>
                </c:pt>
                <c:pt idx="461">
                  <c:v>13072.376990190982</c:v>
                </c:pt>
                <c:pt idx="462">
                  <c:v>13077.242310472009</c:v>
                </c:pt>
                <c:pt idx="463">
                  <c:v>13082.08856872385</c:v>
                </c:pt>
                <c:pt idx="464">
                  <c:v>13086.915815069506</c:v>
                </c:pt>
                <c:pt idx="465">
                  <c:v>13091.724099753108</c:v>
                </c:pt>
                <c:pt idx="466">
                  <c:v>13096.513473135863</c:v>
                </c:pt>
                <c:pt idx="467">
                  <c:v>13101.283985692036</c:v>
                </c:pt>
                <c:pt idx="468">
                  <c:v>13106.035688004989</c:v>
                </c:pt>
                <c:pt idx="469">
                  <c:v>13110.768630763263</c:v>
                </c:pt>
                <c:pt idx="470">
                  <c:v>13115.482864756705</c:v>
                </c:pt>
                <c:pt idx="471">
                  <c:v>13120.17844087264</c:v>
                </c:pt>
                <c:pt idx="472">
                  <c:v>13124.855410092097</c:v>
                </c:pt>
                <c:pt idx="473">
                  <c:v>13129.513823486068</c:v>
                </c:pt>
                <c:pt idx="474">
                  <c:v>13134.15373221182</c:v>
                </c:pt>
                <c:pt idx="475">
                  <c:v>13138.775187509258</c:v>
                </c:pt>
                <c:pt idx="476">
                  <c:v>13143.378240697321</c:v>
                </c:pt>
                <c:pt idx="477">
                  <c:v>13147.962943170429</c:v>
                </c:pt>
                <c:pt idx="478">
                  <c:v>13152.529346394982</c:v>
                </c:pt>
                <c:pt idx="479">
                  <c:v>13157.077501905889</c:v>
                </c:pt>
                <c:pt idx="480">
                  <c:v>13161.607461303154</c:v>
                </c:pt>
                <c:pt idx="481">
                  <c:v>13166.119276248501</c:v>
                </c:pt>
                <c:pt idx="482">
                  <c:v>13170.612998462038</c:v>
                </c:pt>
                <c:pt idx="483">
                  <c:v>13175.088679718981</c:v>
                </c:pt>
                <c:pt idx="484">
                  <c:v>13179.546371846403</c:v>
                </c:pt>
                <c:pt idx="485">
                  <c:v>13183.986126720036</c:v>
                </c:pt>
                <c:pt idx="486">
                  <c:v>13188.407996261114</c:v>
                </c:pt>
                <c:pt idx="487">
                  <c:v>13192.812032433261</c:v>
                </c:pt>
                <c:pt idx="488">
                  <c:v>13197.198287239418</c:v>
                </c:pt>
                <c:pt idx="489">
                  <c:v>13201.566812718813</c:v>
                </c:pt>
                <c:pt idx="490">
                  <c:v>13205.917660943975</c:v>
                </c:pt>
                <c:pt idx="491">
                  <c:v>13210.250884017785</c:v>
                </c:pt>
                <c:pt idx="492">
                  <c:v>13214.566534070578</c:v>
                </c:pt>
                <c:pt idx="493">
                  <c:v>13218.864663257275</c:v>
                </c:pt>
                <c:pt idx="494">
                  <c:v>13223.145323754557</c:v>
                </c:pt>
                <c:pt idx="495">
                  <c:v>13227.408567758092</c:v>
                </c:pt>
                <c:pt idx="496">
                  <c:v>13231.654447479781</c:v>
                </c:pt>
                <c:pt idx="497">
                  <c:v>13235.883015145067</c:v>
                </c:pt>
                <c:pt idx="498">
                  <c:v>13240.094322990268</c:v>
                </c:pt>
                <c:pt idx="499">
                  <c:v>13244.288423259946</c:v>
                </c:pt>
                <c:pt idx="500">
                  <c:v>13248.465368204334</c:v>
                </c:pt>
                <c:pt idx="501">
                  <c:v>13252.625210076782</c:v>
                </c:pt>
                <c:pt idx="502">
                  <c:v>13256.768001131248</c:v>
                </c:pt>
                <c:pt idx="503">
                  <c:v>13260.893793619833</c:v>
                </c:pt>
                <c:pt idx="504">
                  <c:v>13265.002639790342</c:v>
                </c:pt>
                <c:pt idx="505">
                  <c:v>13269.094591883893</c:v>
                </c:pt>
                <c:pt idx="506">
                  <c:v>13273.169702132556</c:v>
                </c:pt>
                <c:pt idx="507">
                  <c:v>13277.228022757028</c:v>
                </c:pt>
                <c:pt idx="508">
                  <c:v>13281.269605964353</c:v>
                </c:pt>
                <c:pt idx="509">
                  <c:v>13285.294503945663</c:v>
                </c:pt>
                <c:pt idx="510">
                  <c:v>13289.302768873968</c:v>
                </c:pt>
                <c:pt idx="511">
                  <c:v>13293.294452901977</c:v>
                </c:pt>
                <c:pt idx="512">
                  <c:v>13297.26960815995</c:v>
                </c:pt>
                <c:pt idx="513">
                  <c:v>13301.228286753587</c:v>
                </c:pt>
                <c:pt idx="514">
                  <c:v>13305.170540761952</c:v>
                </c:pt>
                <c:pt idx="515">
                  <c:v>13309.096422235431</c:v>
                </c:pt>
                <c:pt idx="516">
                  <c:v>13313.00598319372</c:v>
                </c:pt>
                <c:pt idx="517">
                  <c:v>13316.899275623848</c:v>
                </c:pt>
                <c:pt idx="518">
                  <c:v>13320.776351478238</c:v>
                </c:pt>
                <c:pt idx="519">
                  <c:v>13324.63726267279</c:v>
                </c:pt>
                <c:pt idx="520">
                  <c:v>13328.482061085</c:v>
                </c:pt>
                <c:pt idx="521">
                  <c:v>13332.31079855212</c:v>
                </c:pt>
                <c:pt idx="522">
                  <c:v>13336.123526869334</c:v>
                </c:pt>
                <c:pt idx="523">
                  <c:v>13339.920297787976</c:v>
                </c:pt>
                <c:pt idx="524">
                  <c:v>13343.701163013769</c:v>
                </c:pt>
                <c:pt idx="525">
                  <c:v>13347.46617420511</c:v>
                </c:pt>
                <c:pt idx="526">
                  <c:v>13351.215382971366</c:v>
                </c:pt>
                <c:pt idx="527">
                  <c:v>13354.948840871213</c:v>
                </c:pt>
                <c:pt idx="528">
                  <c:v>13358.666599410999</c:v>
                </c:pt>
                <c:pt idx="529">
                  <c:v>13362.368710043138</c:v>
                </c:pt>
                <c:pt idx="530">
                  <c:v>13366.055224164529</c:v>
                </c:pt>
                <c:pt idx="531">
                  <c:v>13369.726193115008</c:v>
                </c:pt>
                <c:pt idx="532">
                  <c:v>13373.381668175824</c:v>
                </c:pt>
                <c:pt idx="533">
                  <c:v>13377.021700568142</c:v>
                </c:pt>
                <c:pt idx="534">
                  <c:v>13380.646341451584</c:v>
                </c:pt>
                <c:pt idx="535">
                  <c:v>13384.255641922777</c:v>
                </c:pt>
                <c:pt idx="536">
                  <c:v>13387.849653013947</c:v>
                </c:pt>
                <c:pt idx="537">
                  <c:v>13391.428425691529</c:v>
                </c:pt>
                <c:pt idx="538">
                  <c:v>13394.992010854803</c:v>
                </c:pt>
                <c:pt idx="539">
                  <c:v>13398.540459334561</c:v>
                </c:pt>
                <c:pt idx="540">
                  <c:v>13402.073821891794</c:v>
                </c:pt>
                <c:pt idx="541">
                  <c:v>13405.592149216405</c:v>
                </c:pt>
                <c:pt idx="542">
                  <c:v>13409.095491925953</c:v>
                </c:pt>
                <c:pt idx="543">
                  <c:v>13412.58390056441</c:v>
                </c:pt>
                <c:pt idx="544">
                  <c:v>13416.057425600951</c:v>
                </c:pt>
                <c:pt idx="545">
                  <c:v>13419.516117428768</c:v>
                </c:pt>
                <c:pt idx="546">
                  <c:v>13422.960026363897</c:v>
                </c:pt>
                <c:pt idx="547">
                  <c:v>13426.389202644081</c:v>
                </c:pt>
                <c:pt idx="548">
                  <c:v>13429.803696427651</c:v>
                </c:pt>
                <c:pt idx="549">
                  <c:v>13433.203557792427</c:v>
                </c:pt>
                <c:pt idx="550">
                  <c:v>13436.588836734642</c:v>
                </c:pt>
                <c:pt idx="551">
                  <c:v>13439.959583167889</c:v>
                </c:pt>
                <c:pt idx="552">
                  <c:v>13443.315846922096</c:v>
                </c:pt>
                <c:pt idx="553">
                  <c:v>13446.657677742509</c:v>
                </c:pt>
                <c:pt idx="554">
                  <c:v>13449.985125288706</c:v>
                </c:pt>
                <c:pt idx="555">
                  <c:v>13453.298239133628</c:v>
                </c:pt>
                <c:pt idx="556">
                  <c:v>13456.597068762634</c:v>
                </c:pt>
                <c:pt idx="557">
                  <c:v>13459.881663572573</c:v>
                </c:pt>
                <c:pt idx="558">
                  <c:v>13463.152072870875</c:v>
                </c:pt>
                <c:pt idx="559">
                  <c:v>13466.408345874665</c:v>
                </c:pt>
                <c:pt idx="560">
                  <c:v>13469.650531709893</c:v>
                </c:pt>
                <c:pt idx="561">
                  <c:v>13472.878679410491</c:v>
                </c:pt>
                <c:pt idx="562">
                  <c:v>13476.092837914604</c:v>
                </c:pt>
                <c:pt idx="563">
                  <c:v>13479.293056059996</c:v>
                </c:pt>
                <c:pt idx="564">
                  <c:v>13482.479382585352</c:v>
                </c:pt>
                <c:pt idx="565">
                  <c:v>13485.651866133387</c:v>
                </c:pt>
                <c:pt idx="566">
                  <c:v>13488.810555250981</c:v>
                </c:pt>
                <c:pt idx="567">
                  <c:v>13491.955498388457</c:v>
                </c:pt>
                <c:pt idx="568">
                  <c:v>13495.08674389885</c:v>
                </c:pt>
                <c:pt idx="569">
                  <c:v>13498.204340037202</c:v>
                </c:pt>
                <c:pt idx="570">
                  <c:v>13501.308334959875</c:v>
                </c:pt>
                <c:pt idx="571">
                  <c:v>13504.398776723872</c:v>
                </c:pt>
                <c:pt idx="572">
                  <c:v>13507.475713286191</c:v>
                </c:pt>
                <c:pt idx="573">
                  <c:v>13510.539192503169</c:v>
                </c:pt>
                <c:pt idx="574">
                  <c:v>13513.589262129874</c:v>
                </c:pt>
                <c:pt idx="575">
                  <c:v>13516.625969819484</c:v>
                </c:pt>
                <c:pt idx="576">
                  <c:v>13519.649363122702</c:v>
                </c:pt>
                <c:pt idx="577">
                  <c:v>13522.659489487172</c:v>
                </c:pt>
                <c:pt idx="578">
                  <c:v>13525.656396256918</c:v>
                </c:pt>
                <c:pt idx="579">
                  <c:v>13528.640130671798</c:v>
                </c:pt>
                <c:pt idx="580">
                  <c:v>13531.610739866966</c:v>
                </c:pt>
                <c:pt idx="581">
                  <c:v>13534.568270872356</c:v>
                </c:pt>
                <c:pt idx="582">
                  <c:v>13537.512770612177</c:v>
                </c:pt>
                <c:pt idx="583">
                  <c:v>13540.444285904416</c:v>
                </c:pt>
                <c:pt idx="584">
                  <c:v>13543.362863460366</c:v>
                </c:pt>
                <c:pt idx="585">
                  <c:v>13546.268549884164</c:v>
                </c:pt>
                <c:pt idx="586">
                  <c:v>13549.161391672331</c:v>
                </c:pt>
                <c:pt idx="587">
                  <c:v>13552.041435213345</c:v>
                </c:pt>
                <c:pt idx="588">
                  <c:v>13554.908726787206</c:v>
                </c:pt>
                <c:pt idx="589">
                  <c:v>13557.763312565032</c:v>
                </c:pt>
                <c:pt idx="590">
                  <c:v>13560.605238608654</c:v>
                </c:pt>
                <c:pt idx="591">
                  <c:v>13563.434550870234</c:v>
                </c:pt>
                <c:pt idx="592">
                  <c:v>13566.251295191882</c:v>
                </c:pt>
                <c:pt idx="593">
                  <c:v>13569.0555173053</c:v>
                </c:pt>
                <c:pt idx="594">
                  <c:v>13571.847262831427</c:v>
                </c:pt>
                <c:pt idx="595">
                  <c:v>13574.626577280098</c:v>
                </c:pt>
                <c:pt idx="596">
                  <c:v>13577.393506049721</c:v>
                </c:pt>
                <c:pt idx="597">
                  <c:v>13580.148094426952</c:v>
                </c:pt>
              </c:numCache>
            </c:numRef>
          </c:xVal>
          <c:yVal>
            <c:numRef>
              <c:f>'booster test at angle with ramj'!$P$504:$P$1101</c:f>
              <c:numCache>
                <c:formatCode>General</c:formatCode>
                <c:ptCount val="598"/>
                <c:pt idx="0">
                  <c:v>11830.383132593453</c:v>
                </c:pt>
                <c:pt idx="1">
                  <c:v>11830.156459226559</c:v>
                </c:pt>
                <c:pt idx="2">
                  <c:v>11829.831807533963</c:v>
                </c:pt>
                <c:pt idx="3">
                  <c:v>11829.409270187327</c:v>
                </c:pt>
                <c:pt idx="4">
                  <c:v>11828.888939648876</c:v>
                </c:pt>
                <c:pt idx="5">
                  <c:v>11828.270908190907</c:v>
                </c:pt>
                <c:pt idx="6">
                  <c:v>11827.555267915202</c:v>
                </c:pt>
                <c:pt idx="7">
                  <c:v>11826.742110772318</c:v>
                </c:pt>
                <c:pt idx="8">
                  <c:v>11825.831528580769</c:v>
                </c:pt>
                <c:pt idx="9">
                  <c:v>11824.823613046095</c:v>
                </c:pt>
                <c:pt idx="10">
                  <c:v>11823.718455779808</c:v>
                </c:pt>
                <c:pt idx="11">
                  <c:v>11822.516148318224</c:v>
                </c:pt>
                <c:pt idx="12">
                  <c:v>11821.216782141169</c:v>
                </c:pt>
                <c:pt idx="13">
                  <c:v>11819.820448690572</c:v>
                </c:pt>
                <c:pt idx="14">
                  <c:v>11818.327239388911</c:v>
                </c:pt>
                <c:pt idx="15">
                  <c:v>11816.737245657554</c:v>
                </c:pt>
                <c:pt idx="16">
                  <c:v>11815.050558934954</c:v>
                </c:pt>
                <c:pt idx="17">
                  <c:v>11813.267270694723</c:v>
                </c:pt>
                <c:pt idx="18">
                  <c:v>11811.387472463566</c:v>
                </c:pt>
                <c:pt idx="19">
                  <c:v>11809.411255839075</c:v>
                </c:pt>
                <c:pt idx="20">
                  <c:v>11807.338712507399</c:v>
                </c:pt>
                <c:pt idx="21">
                  <c:v>11805.169934260757</c:v>
                </c:pt>
                <c:pt idx="22">
                  <c:v>11802.905013014823</c:v>
                </c:pt>
                <c:pt idx="23">
                  <c:v>11800.544040825955</c:v>
                </c:pt>
                <c:pt idx="24">
                  <c:v>11798.087109908291</c:v>
                </c:pt>
                <c:pt idx="25">
                  <c:v>11795.534312650683</c:v>
                </c:pt>
                <c:pt idx="26">
                  <c:v>11792.885741633498</c:v>
                </c:pt>
                <c:pt idx="27">
                  <c:v>11790.141489645246</c:v>
                </c:pt>
                <c:pt idx="28">
                  <c:v>11787.301649699075</c:v>
                </c:pt>
                <c:pt idx="29">
                  <c:v>11784.366315049096</c:v>
                </c:pt>
                <c:pt idx="30">
                  <c:v>11781.335579206559</c:v>
                </c:pt>
                <c:pt idx="31">
                  <c:v>11778.209535955868</c:v>
                </c:pt>
                <c:pt idx="32">
                  <c:v>11774.988279370427</c:v>
                </c:pt>
                <c:pt idx="33">
                  <c:v>11771.671903828335</c:v>
                </c:pt>
                <c:pt idx="34">
                  <c:v>11768.26050402791</c:v>
                </c:pt>
                <c:pt idx="35">
                  <c:v>11764.754175003045</c:v>
                </c:pt>
                <c:pt idx="36">
                  <c:v>11761.153012138397</c:v>
                </c:pt>
                <c:pt idx="37">
                  <c:v>11757.457111184407</c:v>
                </c:pt>
                <c:pt idx="38">
                  <c:v>11753.666568272152</c:v>
                </c:pt>
                <c:pt idx="39">
                  <c:v>11749.781479928011</c:v>
                </c:pt>
                <c:pt idx="40">
                  <c:v>11745.801943088167</c:v>
                </c:pt>
                <c:pt idx="41">
                  <c:v>11741.72805511293</c:v>
                </c:pt>
                <c:pt idx="42">
                  <c:v>11737.559913800875</c:v>
                </c:pt>
                <c:pt idx="43">
                  <c:v>11733.297617402808</c:v>
                </c:pt>
                <c:pt idx="44">
                  <c:v>11728.941264635549</c:v>
                </c:pt>
                <c:pt idx="45">
                  <c:v>11724.490954695522</c:v>
                </c:pt>
                <c:pt idx="46">
                  <c:v>11719.946787272176</c:v>
                </c:pt>
                <c:pt idx="47">
                  <c:v>11715.308862561207</c:v>
                </c:pt>
                <c:pt idx="48">
                  <c:v>11710.577281277596</c:v>
                </c:pt>
                <c:pt idx="49">
                  <c:v>11705.752144668464</c:v>
                </c:pt>
                <c:pt idx="50">
                  <c:v>11700.833554525725</c:v>
                </c:pt>
                <c:pt idx="51">
                  <c:v>11695.821613198561</c:v>
                </c:pt>
                <c:pt idx="52">
                  <c:v>11690.716423605692</c:v>
                </c:pt>
                <c:pt idx="53">
                  <c:v>11685.518089247462</c:v>
                </c:pt>
                <c:pt idx="54">
                  <c:v>11680.226714217722</c:v>
                </c:pt>
                <c:pt idx="55">
                  <c:v>11674.842403215525</c:v>
                </c:pt>
                <c:pt idx="56">
                  <c:v>11669.365261556617</c:v>
                </c:pt>
                <c:pt idx="57">
                  <c:v>11663.795395184734</c:v>
                </c:pt>
                <c:pt idx="58">
                  <c:v>11658.132910682702</c:v>
                </c:pt>
                <c:pt idx="59">
                  <c:v>11652.377915283327</c:v>
                </c:pt>
                <c:pt idx="60">
                  <c:v>11646.530516880106</c:v>
                </c:pt>
                <c:pt idx="61">
                  <c:v>11640.590824037712</c:v>
                </c:pt>
                <c:pt idx="62">
                  <c:v>11634.558946002297</c:v>
                </c:pt>
                <c:pt idx="63">
                  <c:v>11628.434992711584</c:v>
                </c:pt>
                <c:pt idx="64">
                  <c:v>11622.219074804758</c:v>
                </c:pt>
                <c:pt idx="65">
                  <c:v>11615.911303632158</c:v>
                </c:pt>
                <c:pt idx="66">
                  <c:v>11609.51179126476</c:v>
                </c:pt>
                <c:pt idx="67">
                  <c:v>11603.020650503462</c:v>
                </c:pt>
                <c:pt idx="68">
                  <c:v>11596.437994888161</c:v>
                </c:pt>
                <c:pt idx="69">
                  <c:v>11589.763938706639</c:v>
                </c:pt>
                <c:pt idx="70">
                  <c:v>11582.998597003223</c:v>
                </c:pt>
                <c:pt idx="71">
                  <c:v>11576.142085587268</c:v>
                </c:pt>
                <c:pt idx="72">
                  <c:v>11569.194521041414</c:v>
                </c:pt>
                <c:pt idx="73">
                  <c:v>11562.156020729659</c:v>
                </c:pt>
                <c:pt idx="74">
                  <c:v>11555.026702805217</c:v>
                </c:pt>
                <c:pt idx="75">
                  <c:v>11547.806686218177</c:v>
                </c:pt>
                <c:pt idx="76">
                  <c:v>11540.496090722965</c:v>
                </c:pt>
                <c:pt idx="77">
                  <c:v>11533.095036885603</c:v>
                </c:pt>
                <c:pt idx="78">
                  <c:v>11525.603646090762</c:v>
                </c:pt>
                <c:pt idx="79">
                  <c:v>11518.022040548622</c:v>
                </c:pt>
                <c:pt idx="80">
                  <c:v>11510.35034330153</c:v>
                </c:pt>
                <c:pt idx="81">
                  <c:v>11502.588678230466</c:v>
                </c:pt>
                <c:pt idx="82">
                  <c:v>11494.737170061297</c:v>
                </c:pt>
                <c:pt idx="83">
                  <c:v>11486.795944370855</c:v>
                </c:pt>
                <c:pt idx="84">
                  <c:v>11478.765127592804</c:v>
                </c:pt>
                <c:pt idx="85">
                  <c:v>11470.644847023317</c:v>
                </c:pt>
                <c:pt idx="86">
                  <c:v>11462.435230826566</c:v>
                </c:pt>
                <c:pt idx="87">
                  <c:v>11454.136408040016</c:v>
                </c:pt>
                <c:pt idx="88">
                  <c:v>11445.748508579523</c:v>
                </c:pt>
                <c:pt idx="89">
                  <c:v>11437.271663244255</c:v>
                </c:pt>
                <c:pt idx="90">
                  <c:v>11428.706003721418</c:v>
                </c:pt>
                <c:pt idx="91">
                  <c:v>11420.051661389367</c:v>
                </c:pt>
                <c:pt idx="92">
                  <c:v>11411.308762697248</c:v>
                </c:pt>
                <c:pt idx="93">
                  <c:v>11402.477426827478</c:v>
                </c:pt>
                <c:pt idx="94">
                  <c:v>11393.557770088501</c:v>
                </c:pt>
                <c:pt idx="95">
                  <c:v>11384.549909230867</c:v>
                </c:pt>
                <c:pt idx="96">
                  <c:v>11375.453961458943</c:v>
                </c:pt>
                <c:pt idx="97">
                  <c:v>11366.270044440507</c:v>
                </c:pt>
                <c:pt idx="98">
                  <c:v>11356.998276316621</c:v>
                </c:pt>
                <c:pt idx="99">
                  <c:v>11347.63877571175</c:v>
                </c:pt>
                <c:pt idx="100">
                  <c:v>11338.191661744149</c:v>
                </c:pt>
                <c:pt idx="101">
                  <c:v>11328.657054036501</c:v>
                </c:pt>
                <c:pt idx="102">
                  <c:v>11319.035072726811</c:v>
                </c:pt>
                <c:pt idx="103">
                  <c:v>11309.325838479563</c:v>
                </c:pt>
                <c:pt idx="104">
                  <c:v>11299.529472497139</c:v>
                </c:pt>
                <c:pt idx="105">
                  <c:v>11289.646096531482</c:v>
                </c:pt>
                <c:pt idx="106">
                  <c:v>11279.675832896028</c:v>
                </c:pt>
                <c:pt idx="107">
                  <c:v>11269.618804477885</c:v>
                </c:pt>
                <c:pt idx="108">
                  <c:v>11259.47513475027</c:v>
                </c:pt>
                <c:pt idx="109">
                  <c:v>11249.244947785191</c:v>
                </c:pt>
                <c:pt idx="110">
                  <c:v>11238.928368266386</c:v>
                </c:pt>
                <c:pt idx="111">
                  <c:v>11228.525521502501</c:v>
                </c:pt>
                <c:pt idx="112">
                  <c:v>11218.036533440511</c:v>
                </c:pt>
                <c:pt idx="113">
                  <c:v>11207.461530679388</c:v>
                </c:pt>
                <c:pt idx="114">
                  <c:v>11196.800640484</c:v>
                </c:pt>
                <c:pt idx="115">
                  <c:v>11186.053990799242</c:v>
                </c:pt>
                <c:pt idx="116">
                  <c:v>11175.221710264399</c:v>
                </c:pt>
                <c:pt idx="117">
                  <c:v>11164.303928227724</c:v>
                </c:pt>
                <c:pt idx="118">
                  <c:v>11153.30077476125</c:v>
                </c:pt>
                <c:pt idx="119">
                  <c:v>11142.212380675805</c:v>
                </c:pt>
                <c:pt idx="120">
                  <c:v>11131.038877536237</c:v>
                </c:pt>
                <c:pt idx="121">
                  <c:v>11119.78039767685</c:v>
                </c:pt>
                <c:pt idx="122">
                  <c:v>11108.437074217029</c:v>
                </c:pt>
                <c:pt idx="123">
                  <c:v>11097.009041077061</c:v>
                </c:pt>
                <c:pt idx="124">
                  <c:v>11085.496432994143</c:v>
                </c:pt>
                <c:pt idx="125">
                  <c:v>11073.899385538567</c:v>
                </c:pt>
                <c:pt idx="126">
                  <c:v>11062.218035130079</c:v>
                </c:pt>
                <c:pt idx="127">
                  <c:v>11050.452519054405</c:v>
                </c:pt>
                <c:pt idx="128">
                  <c:v>11038.602975479927</c:v>
                </c:pt>
                <c:pt idx="129">
                  <c:v>11026.669543474529</c:v>
                </c:pt>
                <c:pt idx="130">
                  <c:v>11014.652363022562</c:v>
                </c:pt>
                <c:pt idx="131">
                  <c:v>11002.551575041969</c:v>
                </c:pt>
                <c:pt idx="132">
                  <c:v>10990.367321401518</c:v>
                </c:pt>
                <c:pt idx="133">
                  <c:v>10978.099744938172</c:v>
                </c:pt>
                <c:pt idx="134">
                  <c:v>10965.748989474558</c:v>
                </c:pt>
                <c:pt idx="135">
                  <c:v>10953.315199836547</c:v>
                </c:pt>
                <c:pt idx="136">
                  <c:v>10940.798521870924</c:v>
                </c:pt>
                <c:pt idx="137">
                  <c:v>10928.199102463148</c:v>
                </c:pt>
                <c:pt idx="138">
                  <c:v>10915.517089555186</c:v>
                </c:pt>
                <c:pt idx="139">
                  <c:v>10902.752632163414</c:v>
                </c:pt>
                <c:pt idx="140">
                  <c:v>10889.905880396584</c:v>
                </c:pt>
                <c:pt idx="141">
                  <c:v>10876.976985473826</c:v>
                </c:pt>
                <c:pt idx="142">
                  <c:v>10863.966099742707</c:v>
                </c:pt>
                <c:pt idx="143">
                  <c:v>10850.873376697304</c:v>
                </c:pt>
                <c:pt idx="144">
                  <c:v>10837.698970996307</c:v>
                </c:pt>
                <c:pt idx="145">
                  <c:v>10824.443038481133</c:v>
                </c:pt>
                <c:pt idx="146">
                  <c:v>10811.105736194031</c:v>
                </c:pt>
                <c:pt idx="147">
                  <c:v>10797.687222396191</c:v>
                </c:pt>
                <c:pt idx="148">
                  <c:v>10784.187656585817</c:v>
                </c:pt>
                <c:pt idx="149">
                  <c:v>10770.607199516184</c:v>
                </c:pt>
                <c:pt idx="150">
                  <c:v>10756.946013213645</c:v>
                </c:pt>
                <c:pt idx="151">
                  <c:v>10743.20426099559</c:v>
                </c:pt>
                <c:pt idx="152">
                  <c:v>10729.382107488347</c:v>
                </c:pt>
                <c:pt idx="153">
                  <c:v>10715.479718645001</c:v>
                </c:pt>
                <c:pt idx="154">
                  <c:v>10701.497261763139</c:v>
                </c:pt>
                <c:pt idx="155">
                  <c:v>10687.434905502494</c:v>
                </c:pt>
                <c:pt idx="156">
                  <c:v>10673.292819902494</c:v>
                </c:pt>
                <c:pt idx="157">
                  <c:v>10659.071176399682</c:v>
                </c:pt>
                <c:pt idx="158">
                  <c:v>10644.770147845022</c:v>
                </c:pt>
                <c:pt idx="159">
                  <c:v>10630.389908521054</c:v>
                </c:pt>
                <c:pt idx="160">
                  <c:v>10615.93063415892</c:v>
                </c:pt>
                <c:pt idx="161">
                  <c:v>10601.392501955208</c:v>
                </c:pt>
                <c:pt idx="162">
                  <c:v>10586.77569058864</c:v>
                </c:pt>
                <c:pt idx="163">
                  <c:v>10572.080380236575</c:v>
                </c:pt>
                <c:pt idx="164">
                  <c:v>10557.306752591317</c:v>
                </c:pt>
                <c:pt idx="165">
                  <c:v>10542.454990876226</c:v>
                </c:pt>
                <c:pt idx="166">
                  <c:v>10527.525279861597</c:v>
                </c:pt>
                <c:pt idx="167">
                  <c:v>10512.517805880339</c:v>
                </c:pt>
                <c:pt idx="168">
                  <c:v>10497.432756843398</c:v>
                </c:pt>
                <c:pt idx="169">
                  <c:v>10482.270322254933</c:v>
                </c:pt>
                <c:pt idx="170">
                  <c:v>10467.030693227245</c:v>
                </c:pt>
                <c:pt idx="171">
                  <c:v>10451.714062495421</c:v>
                </c:pt>
                <c:pt idx="172">
                  <c:v>10436.320624431713</c:v>
                </c:pt>
                <c:pt idx="173">
                  <c:v>10420.850575059614</c:v>
                </c:pt>
                <c:pt idx="174">
                  <c:v>10405.304112067635</c:v>
                </c:pt>
                <c:pt idx="175">
                  <c:v>10389.681434822771</c:v>
                </c:pt>
                <c:pt idx="176">
                  <c:v>10373.982744383642</c:v>
                </c:pt>
                <c:pt idx="177">
                  <c:v>10358.208243513303</c:v>
                </c:pt>
                <c:pt idx="178">
                  <c:v>10342.358136691704</c:v>
                </c:pt>
                <c:pt idx="179">
                  <c:v>10326.432630127796</c:v>
                </c:pt>
                <c:pt idx="180">
                  <c:v>10310.43193177128</c:v>
                </c:pt>
                <c:pt idx="181">
                  <c:v>10294.35625132397</c:v>
                </c:pt>
                <c:pt idx="182">
                  <c:v>10278.205800250778</c:v>
                </c:pt>
                <c:pt idx="183">
                  <c:v>10261.980791790304</c:v>
                </c:pt>
                <c:pt idx="184">
                  <c:v>10245.681440965011</c:v>
                </c:pt>
                <c:pt idx="185">
                  <c:v>10229.307964591004</c:v>
                </c:pt>
                <c:pt idx="186">
                  <c:v>10212.860581287367</c:v>
                </c:pt>
                <c:pt idx="187">
                  <c:v>10196.339511485079</c:v>
                </c:pt>
                <c:pt idx="188">
                  <c:v>10179.744977435481</c:v>
                </c:pt>
                <c:pt idx="189">
                  <c:v>10163.077203218294</c:v>
                </c:pt>
                <c:pt idx="190">
                  <c:v>10146.336414749176</c:v>
                </c:pt>
                <c:pt idx="191">
                  <c:v>10129.522839786814</c:v>
                </c:pt>
                <c:pt idx="192">
                  <c:v>10112.636707939535</c:v>
                </c:pt>
                <c:pt idx="193">
                  <c:v>10095.67825067143</c:v>
                </c:pt>
                <c:pt idx="194">
                  <c:v>10078.647701307989</c:v>
                </c:pt>
                <c:pt idx="195">
                  <c:v>10061.545295041235</c:v>
                </c:pt>
                <c:pt idx="196">
                  <c:v>10044.371268934343</c:v>
                </c:pt>
                <c:pt idx="197">
                  <c:v>10027.125861925751</c:v>
                </c:pt>
                <c:pt idx="198">
                  <c:v>10009.809314832744</c:v>
                </c:pt>
                <c:pt idx="199">
                  <c:v>9992.4218703545066</c:v>
                </c:pt>
                <c:pt idx="200">
                  <c:v>9974.9637730746399</c:v>
                </c:pt>
                <c:pt idx="201">
                  <c:v>9957.4352694631325</c:v>
                </c:pt>
                <c:pt idx="202">
                  <c:v>9939.8366078777944</c:v>
                </c:pt>
                <c:pt idx="203">
                  <c:v>9922.168038565118</c:v>
                </c:pt>
                <c:pt idx="204">
                  <c:v>9904.4298136605921</c:v>
                </c:pt>
                <c:pt idx="205">
                  <c:v>9886.6221871884427</c:v>
                </c:pt>
                <c:pt idx="206">
                  <c:v>9868.74541506081</c:v>
                </c:pt>
                <c:pt idx="207">
                  <c:v>9850.7997550763375</c:v>
                </c:pt>
                <c:pt idx="208">
                  <c:v>9832.7854669181961</c:v>
                </c:pt>
                <c:pt idx="209">
                  <c:v>9814.7028121515159</c:v>
                </c:pt>
                <c:pt idx="210">
                  <c:v>9796.5520542202248</c:v>
                </c:pt>
                <c:pt idx="211">
                  <c:v>9778.3334584433105</c:v>
                </c:pt>
                <c:pt idx="212">
                  <c:v>9760.047292010473</c:v>
                </c:pt>
                <c:pt idx="213">
                  <c:v>9741.6938239771898</c:v>
                </c:pt>
                <c:pt idx="214">
                  <c:v>9723.2733252591752</c:v>
                </c:pt>
                <c:pt idx="215">
                  <c:v>9704.7860686262429</c:v>
                </c:pt>
                <c:pt idx="216">
                  <c:v>9686.232328695558</c:v>
                </c:pt>
                <c:pt idx="217">
                  <c:v>9667.6123819242894</c:v>
                </c:pt>
                <c:pt idx="218">
                  <c:v>9648.9265066016524</c:v>
                </c:pt>
                <c:pt idx="219">
                  <c:v>9630.1749828403481</c:v>
                </c:pt>
                <c:pt idx="220">
                  <c:v>9611.358092567385</c:v>
                </c:pt>
                <c:pt idx="221">
                  <c:v>9592.4761195143074</c:v>
                </c:pt>
                <c:pt idx="222">
                  <c:v>9573.5293492068031</c:v>
                </c:pt>
                <c:pt idx="223">
                  <c:v>9554.5180689537101</c:v>
                </c:pt>
                <c:pt idx="224">
                  <c:v>9535.4425678354182</c:v>
                </c:pt>
                <c:pt idx="225">
                  <c:v>9516.3031366916584</c:v>
                </c:pt>
                <c:pt idx="226">
                  <c:v>9497.1000681087007</c:v>
                </c:pt>
                <c:pt idx="227">
                  <c:v>9477.8336564059409</c:v>
                </c:pt>
                <c:pt idx="228">
                  <c:v>9458.5041976218927</c:v>
                </c:pt>
                <c:pt idx="229">
                  <c:v>9439.1119894995845</c:v>
                </c:pt>
                <c:pt idx="230">
                  <c:v>9419.6573314713605</c:v>
                </c:pt>
                <c:pt idx="231">
                  <c:v>9400.1405246430968</c:v>
                </c:pt>
                <c:pt idx="232">
                  <c:v>9380.5618717778289</c:v>
                </c:pt>
                <c:pt idx="233">
                  <c:v>9360.921677278795</c:v>
                </c:pt>
                <c:pt idx="234">
                  <c:v>9341.220247171912</c:v>
                </c:pt>
                <c:pt idx="235">
                  <c:v>9321.457889087671</c:v>
                </c:pt>
                <c:pt idx="236">
                  <c:v>9301.6349122424672</c:v>
                </c:pt>
                <c:pt idx="237">
                  <c:v>9281.7516274193749</c:v>
                </c:pt>
                <c:pt idx="238">
                  <c:v>9261.8083469483627</c:v>
                </c:pt>
                <c:pt idx="239">
                  <c:v>9241.8053846859602</c:v>
                </c:pt>
                <c:pt idx="240">
                  <c:v>9221.7430559943841</c:v>
                </c:pt>
                <c:pt idx="241">
                  <c:v>9201.621677720128</c:v>
                </c:pt>
                <c:pt idx="242">
                  <c:v>9181.4415681720275</c:v>
                </c:pt>
                <c:pt idx="243">
                  <c:v>9161.2030470988047</c:v>
                </c:pt>
                <c:pt idx="244">
                  <c:v>9140.9064356660947</c:v>
                </c:pt>
                <c:pt idx="245">
                  <c:v>9120.55205643298</c:v>
                </c:pt>
                <c:pt idx="246">
                  <c:v>9100.1402333280166</c:v>
                </c:pt>
                <c:pt idx="247">
                  <c:v>9079.671291624787</c:v>
                </c:pt>
                <c:pt idx="248">
                  <c:v>9059.1455579169669</c:v>
                </c:pt>
                <c:pt idx="249">
                  <c:v>9038.5633600929268</c:v>
                </c:pt>
                <c:pt idx="250">
                  <c:v>9017.9250273098805</c:v>
                </c:pt>
                <c:pt idx="251">
                  <c:v>8997.2308899675791</c:v>
                </c:pt>
                <c:pt idx="252">
                  <c:v>8976.4812796815713</c:v>
                </c:pt>
                <c:pt idx="253">
                  <c:v>8955.6765292560412</c:v>
                </c:pt>
                <c:pt idx="254">
                  <c:v>8934.8169726797514</c:v>
                </c:pt>
                <c:pt idx="255">
                  <c:v>8913.9029451228853</c:v>
                </c:pt>
                <c:pt idx="256">
                  <c:v>8892.9347828860864</c:v>
                </c:pt>
                <c:pt idx="257">
                  <c:v>8871.9128233461379</c:v>
                </c:pt>
                <c:pt idx="258">
                  <c:v>8850.8374049251543</c:v>
                </c:pt>
                <c:pt idx="259">
                  <c:v>8829.7088670610556</c:v>
                </c:pt>
                <c:pt idx="260">
                  <c:v>8808.5275501777123</c:v>
                </c:pt>
                <c:pt idx="261">
                  <c:v>8787.2937956547576</c:v>
                </c:pt>
                <c:pt idx="262">
                  <c:v>8766.0079457970751</c:v>
                </c:pt>
                <c:pt idx="263">
                  <c:v>8744.6703438039858</c:v>
                </c:pt>
                <c:pt idx="264">
                  <c:v>8723.2813337381431</c:v>
                </c:pt>
                <c:pt idx="265">
                  <c:v>8701.8412604941368</c:v>
                </c:pt>
                <c:pt idx="266">
                  <c:v>8680.3504697668468</c:v>
                </c:pt>
                <c:pt idx="267">
                  <c:v>8658.8093080195285</c:v>
                </c:pt>
                <c:pt idx="268">
                  <c:v>8637.2181224516644</c:v>
                </c:pt>
                <c:pt idx="269">
                  <c:v>8615.5772609665873</c:v>
                </c:pt>
                <c:pt idx="270">
                  <c:v>8593.8870721388957</c:v>
                </c:pt>
                <c:pt idx="271">
                  <c:v>8572.1479051816605</c:v>
                </c:pt>
                <c:pt idx="272">
                  <c:v>8550.3601099134576</c:v>
                </c:pt>
                <c:pt idx="273">
                  <c:v>8528.5240367252154</c:v>
                </c:pt>
                <c:pt idx="274">
                  <c:v>8506.6400365469235</c:v>
                </c:pt>
                <c:pt idx="275">
                  <c:v>8484.7084608141777</c:v>
                </c:pt>
                <c:pt idx="276">
                  <c:v>8462.7296614346124</c:v>
                </c:pt>
                <c:pt idx="277">
                  <c:v>8440.7039907542057</c:v>
                </c:pt>
                <c:pt idx="278">
                  <c:v>8418.6318015234956</c:v>
                </c:pt>
                <c:pt idx="279">
                  <c:v>8396.5134468636934</c:v>
                </c:pt>
                <c:pt idx="280">
                  <c:v>8374.3492802327401</c:v>
                </c:pt>
                <c:pt idx="281">
                  <c:v>8352.1396553912946</c:v>
                </c:pt>
                <c:pt idx="282">
                  <c:v>8329.884926368677</c:v>
                </c:pt>
                <c:pt idx="283">
                  <c:v>8307.5854474287844</c:v>
                </c:pt>
                <c:pt idx="284">
                  <c:v>8285.2415730359917</c:v>
                </c:pt>
                <c:pt idx="285">
                  <c:v>8262.8536578210405</c:v>
                </c:pt>
                <c:pt idx="286">
                  <c:v>8240.4220565469514</c:v>
                </c:pt>
                <c:pt idx="287">
                  <c:v>8217.9471240749463</c:v>
                </c:pt>
                <c:pt idx="288">
                  <c:v>8195.4292153304214</c:v>
                </c:pt>
                <c:pt idx="289">
                  <c:v>8172.8686852689643</c:v>
                </c:pt>
                <c:pt idx="290">
                  <c:v>8150.2658888424403</c:v>
                </c:pt>
                <c:pt idx="291">
                  <c:v>8127.6211809651513</c:v>
                </c:pt>
                <c:pt idx="292">
                  <c:v>8104.9349164800942</c:v>
                </c:pt>
                <c:pt idx="293">
                  <c:v>8082.2074501253155</c:v>
                </c:pt>
                <c:pt idx="294">
                  <c:v>8059.4391365003885</c:v>
                </c:pt>
                <c:pt idx="295">
                  <c:v>8036.6303300330192</c:v>
                </c:pt>
                <c:pt idx="296">
                  <c:v>8013.7813849457934</c:v>
                </c:pt>
                <c:pt idx="297">
                  <c:v>7990.8926552230805</c:v>
                </c:pt>
                <c:pt idx="298">
                  <c:v>7967.9644945781019</c:v>
                </c:pt>
                <c:pt idx="299">
                  <c:v>7944.9972564201807</c:v>
                </c:pt>
                <c:pt idx="300">
                  <c:v>7921.9912938221814</c:v>
                </c:pt>
                <c:pt idx="301">
                  <c:v>7898.946959488153</c:v>
                </c:pt>
                <c:pt idx="302">
                  <c:v>7875.8646057211827</c:v>
                </c:pt>
                <c:pt idx="303">
                  <c:v>7852.7445843914784</c:v>
                </c:pt>
                <c:pt idx="304">
                  <c:v>7829.5872469046835</c:v>
                </c:pt>
                <c:pt idx="305">
                  <c:v>7806.3929441704413</c:v>
                </c:pt>
                <c:pt idx="306">
                  <c:v>7783.1620265712154</c:v>
                </c:pt>
                <c:pt idx="307">
                  <c:v>7759.8948439313763</c:v>
                </c:pt>
                <c:pt idx="308">
                  <c:v>7736.5917454865657</c:v>
                </c:pt>
                <c:pt idx="309">
                  <c:v>7713.2530798533498</c:v>
                </c:pt>
                <c:pt idx="310">
                  <c:v>7689.8791949991655</c:v>
                </c:pt>
                <c:pt idx="311">
                  <c:v>7666.4704382125747</c:v>
                </c:pt>
                <c:pt idx="312">
                  <c:v>7643.0271560738338</c:v>
                </c:pt>
                <c:pt idx="313">
                  <c:v>7619.5496944257829</c:v>
                </c:pt>
                <c:pt idx="314">
                  <c:v>7596.038398345072</c:v>
                </c:pt>
                <c:pt idx="315">
                  <c:v>7572.4936121137216</c:v>
                </c:pt>
                <c:pt idx="316">
                  <c:v>7548.9156791910364</c:v>
                </c:pt>
                <c:pt idx="317">
                  <c:v>7525.3049421858686</c:v>
                </c:pt>
                <c:pt idx="318">
                  <c:v>7501.6617428292511</c:v>
                </c:pt>
                <c:pt idx="319">
                  <c:v>7477.986421947392</c:v>
                </c:pt>
                <c:pt idx="320">
                  <c:v>7454.2793194350525</c:v>
                </c:pt>
                <c:pt idx="321">
                  <c:v>7430.5407742293046</c:v>
                </c:pt>
                <c:pt idx="322">
                  <c:v>7406.7711242836776</c:v>
                </c:pt>
                <c:pt idx="323">
                  <c:v>7382.970706542701</c:v>
                </c:pt>
                <c:pt idx="324">
                  <c:v>7359.1398569168487</c:v>
                </c:pt>
                <c:pt idx="325">
                  <c:v>7335.2789102578854</c:v>
                </c:pt>
                <c:pt idx="326">
                  <c:v>7311.3882003346289</c:v>
                </c:pt>
                <c:pt idx="327">
                  <c:v>7287.4680598091236</c:v>
                </c:pt>
                <c:pt idx="328">
                  <c:v>7263.5188202132395</c:v>
                </c:pt>
                <c:pt idx="329">
                  <c:v>7239.5408119256899</c:v>
                </c:pt>
                <c:pt idx="330">
                  <c:v>7215.534364149481</c:v>
                </c:pt>
                <c:pt idx="331">
                  <c:v>7191.4998048897942</c:v>
                </c:pt>
                <c:pt idx="332">
                  <c:v>7167.4374609323004</c:v>
                </c:pt>
                <c:pt idx="333">
                  <c:v>7143.3476578219161</c:v>
                </c:pt>
                <c:pt idx="334">
                  <c:v>7119.2307198419967</c:v>
                </c:pt>
                <c:pt idx="335">
                  <c:v>7095.0869699939803</c:v>
                </c:pt>
                <c:pt idx="336">
                  <c:v>7070.916729977469</c:v>
                </c:pt>
                <c:pt idx="337">
                  <c:v>7046.7203201707662</c:v>
                </c:pt>
                <c:pt idx="338">
                  <c:v>7022.4980596118567</c:v>
                </c:pt>
                <c:pt idx="339">
                  <c:v>6998.2502659798447</c:v>
                </c:pt>
                <c:pt idx="340">
                  <c:v>6973.9772555768395</c:v>
                </c:pt>
                <c:pt idx="341">
                  <c:v>6949.6793433102957</c:v>
                </c:pt>
                <c:pt idx="342">
                  <c:v>6925.3568426758084</c:v>
                </c:pt>
                <c:pt idx="343">
                  <c:v>6901.0100657403627</c:v>
                </c:pt>
                <c:pt idx="344">
                  <c:v>6876.6393231260381</c:v>
                </c:pt>
                <c:pt idx="345">
                  <c:v>6852.244923994167</c:v>
                </c:pt>
                <c:pt idx="346">
                  <c:v>6827.8271760299494</c:v>
                </c:pt>
                <c:pt idx="347">
                  <c:v>6803.3863854275196</c:v>
                </c:pt>
                <c:pt idx="348">
                  <c:v>6778.9228568754688</c:v>
                </c:pt>
                <c:pt idx="349">
                  <c:v>6754.4368935428183</c:v>
                </c:pt>
                <c:pt idx="350">
                  <c:v>6729.9287970654441</c:v>
                </c:pt>
                <c:pt idx="351">
                  <c:v>6705.3988675329529</c:v>
                </c:pt>
                <c:pt idx="352">
                  <c:v>6680.8474034760065</c:v>
                </c:pt>
                <c:pt idx="353">
                  <c:v>6656.2747018540922</c:v>
                </c:pt>
                <c:pt idx="354">
                  <c:v>6631.6810580437368</c:v>
                </c:pt>
                <c:pt idx="355">
                  <c:v>6607.0667658271668</c:v>
                </c:pt>
                <c:pt idx="356">
                  <c:v>6582.4321173814069</c:v>
                </c:pt>
                <c:pt idx="357">
                  <c:v>6557.7774032678144</c:v>
                </c:pt>
                <c:pt idx="358">
                  <c:v>6533.1029124220549</c:v>
                </c:pt>
                <c:pt idx="359">
                  <c:v>6508.4089321445026</c:v>
                </c:pt>
                <c:pt idx="360">
                  <c:v>6483.6957480910769</c:v>
                </c:pt>
                <c:pt idx="361">
                  <c:v>6458.9636442645015</c:v>
                </c:pt>
                <c:pt idx="362">
                  <c:v>6434.2129030059868</c:v>
                </c:pt>
                <c:pt idx="363">
                  <c:v>6409.4438049873343</c:v>
                </c:pt>
                <c:pt idx="364">
                  <c:v>6384.6566292034522</c:v>
                </c:pt>
                <c:pt idx="365">
                  <c:v>6359.8516529652898</c:v>
                </c:pt>
                <c:pt idx="366">
                  <c:v>6335.0291518931717</c:v>
                </c:pt>
                <c:pt idx="367">
                  <c:v>6310.1893999105469</c:v>
                </c:pt>
                <c:pt idx="368">
                  <c:v>6285.332669238127</c:v>
                </c:pt>
                <c:pt idx="369">
                  <c:v>6260.4592303884301</c:v>
                </c:pt>
                <c:pt idx="370">
                  <c:v>6235.5693521607091</c:v>
                </c:pt>
                <c:pt idx="371">
                  <c:v>6210.6633016362712</c:v>
                </c:pt>
                <c:pt idx="372">
                  <c:v>6185.7413441741792</c:v>
                </c:pt>
                <c:pt idx="373">
                  <c:v>6160.8037434073321</c:v>
                </c:pt>
                <c:pt idx="374">
                  <c:v>6135.8507612389139</c:v>
                </c:pt>
                <c:pt idx="375">
                  <c:v>6110.8826578392182</c:v>
                </c:pt>
                <c:pt idx="376">
                  <c:v>6085.8996916428314</c:v>
                </c:pt>
                <c:pt idx="377">
                  <c:v>6060.9021193461749</c:v>
                </c:pt>
                <c:pt idx="378">
                  <c:v>6035.8901959054056</c:v>
                </c:pt>
                <c:pt idx="379">
                  <c:v>6010.8641745346576</c:v>
                </c:pt>
                <c:pt idx="380">
                  <c:v>5985.8243067046315</c:v>
                </c:pt>
                <c:pt idx="381">
                  <c:v>5960.7708421415236</c:v>
                </c:pt>
                <c:pt idx="382">
                  <c:v>5935.7040288262842</c:v>
                </c:pt>
                <c:pt idx="383">
                  <c:v>5910.6241129942036</c:v>
                </c:pt>
                <c:pt idx="384">
                  <c:v>5885.5313391348245</c:v>
                </c:pt>
                <c:pt idx="385">
                  <c:v>5860.4259499921664</c:v>
                </c:pt>
                <c:pt idx="386">
                  <c:v>5835.308186565263</c:v>
                </c:pt>
                <c:pt idx="387">
                  <c:v>5810.1782881090076</c:v>
                </c:pt>
                <c:pt idx="388">
                  <c:v>5785.0364921352957</c:v>
                </c:pt>
                <c:pt idx="389">
                  <c:v>5759.8830344144644</c:v>
                </c:pt>
                <c:pt idx="390">
                  <c:v>5734.718148977021</c:v>
                </c:pt>
                <c:pt idx="391">
                  <c:v>5709.5420681156556</c:v>
                </c:pt>
                <c:pt idx="392">
                  <c:v>5684.3550223875318</c:v>
                </c:pt>
                <c:pt idx="393">
                  <c:v>5659.157240616848</c:v>
                </c:pt>
                <c:pt idx="394">
                  <c:v>5633.94894989767</c:v>
                </c:pt>
                <c:pt idx="395">
                  <c:v>5608.7303755970242</c:v>
                </c:pt>
                <c:pt idx="396">
                  <c:v>5583.5017413582436</c:v>
                </c:pt>
                <c:pt idx="397">
                  <c:v>5558.2632691045683</c:v>
                </c:pt>
                <c:pt idx="398">
                  <c:v>5533.0151790429882</c:v>
                </c:pt>
                <c:pt idx="399">
                  <c:v>5507.7576896683295</c:v>
                </c:pt>
                <c:pt idx="400">
                  <c:v>5482.4910177675674</c:v>
                </c:pt>
                <c:pt idx="401">
                  <c:v>5457.2153784243774</c:v>
                </c:pt>
                <c:pt idx="402">
                  <c:v>5431.9309850238997</c:v>
                </c:pt>
                <c:pt idx="403">
                  <c:v>5406.63804925773</c:v>
                </c:pt>
                <c:pt idx="404">
                  <c:v>5381.3367811291164</c:v>
                </c:pt>
                <c:pt idx="405">
                  <c:v>5356.0273889583641</c:v>
                </c:pt>
                <c:pt idx="406">
                  <c:v>5330.7100793884456</c:v>
                </c:pt>
                <c:pt idx="407">
                  <c:v>5305.3850573908021</c:v>
                </c:pt>
                <c:pt idx="408">
                  <c:v>5280.0525262713381</c:v>
                </c:pt>
                <c:pt idx="409">
                  <c:v>5254.7126876766015</c:v>
                </c:pt>
                <c:pt idx="410">
                  <c:v>5229.3657416001442</c:v>
                </c:pt>
                <c:pt idx="411">
                  <c:v>5204.0118863890575</c:v>
                </c:pt>
                <c:pt idx="412">
                  <c:v>5178.6513187506789</c:v>
                </c:pt>
                <c:pt idx="413">
                  <c:v>5153.2842337594611</c:v>
                </c:pt>
                <c:pt idx="414">
                  <c:v>5127.910824864005</c:v>
                </c:pt>
                <c:pt idx="415">
                  <c:v>5102.5312838942436</c:v>
                </c:pt>
                <c:pt idx="416">
                  <c:v>5077.1458010687811</c:v>
                </c:pt>
                <c:pt idx="417">
                  <c:v>5051.7545650023721</c:v>
                </c:pt>
                <c:pt idx="418">
                  <c:v>5026.3577627135455</c:v>
                </c:pt>
                <c:pt idx="419">
                  <c:v>5000.9555796323593</c:v>
                </c:pt>
                <c:pt idx="420">
                  <c:v>4975.5481996082926</c:v>
                </c:pt>
                <c:pt idx="421">
                  <c:v>4950.13580491826</c:v>
                </c:pt>
                <c:pt idx="422">
                  <c:v>4924.7185762747467</c:v>
                </c:pt>
                <c:pt idx="423">
                  <c:v>4899.2966928340647</c:v>
                </c:pt>
                <c:pt idx="424">
                  <c:v>4873.8703322047195</c:v>
                </c:pt>
                <c:pt idx="425">
                  <c:v>4848.4396704558831</c:v>
                </c:pt>
                <c:pt idx="426">
                  <c:v>4823.004882125977</c:v>
                </c:pt>
                <c:pt idx="427">
                  <c:v>4797.5661402313481</c:v>
                </c:pt>
                <c:pt idx="428">
                  <c:v>4772.1236162750438</c:v>
                </c:pt>
                <c:pt idx="429">
                  <c:v>4746.6774802556793</c:v>
                </c:pt>
                <c:pt idx="430">
                  <c:v>4721.2279006763883</c:v>
                </c:pt>
                <c:pt idx="431">
                  <c:v>4695.7750445538613</c:v>
                </c:pt>
                <c:pt idx="432">
                  <c:v>4670.319077427459</c:v>
                </c:pt>
                <c:pt idx="433">
                  <c:v>4644.8601633684038</c:v>
                </c:pt>
                <c:pt idx="434">
                  <c:v>4619.3984649890426</c:v>
                </c:pt>
                <c:pt idx="435">
                  <c:v>4593.9341434521748</c:v>
                </c:pt>
                <c:pt idx="436">
                  <c:v>4568.4673584804477</c:v>
                </c:pt>
                <c:pt idx="437">
                  <c:v>4542.9982683658091</c:v>
                </c:pt>
                <c:pt idx="438">
                  <c:v>4517.5270299790191</c:v>
                </c:pt>
                <c:pt idx="439">
                  <c:v>4492.0537987792122</c:v>
                </c:pt>
                <c:pt idx="440">
                  <c:v>4466.5787288235142</c:v>
                </c:pt>
                <c:pt idx="441">
                  <c:v>4441.1019727766989</c:v>
                </c:pt>
                <c:pt idx="442">
                  <c:v>4415.6236819208925</c:v>
                </c:pt>
                <c:pt idx="443">
                  <c:v>4390.1440061653166</c:v>
                </c:pt>
                <c:pt idx="444">
                  <c:v>4364.6630940560672</c:v>
                </c:pt>
                <c:pt idx="445">
                  <c:v>4339.1810927859287</c:v>
                </c:pt>
                <c:pt idx="446">
                  <c:v>4313.6981482042156</c:v>
                </c:pt>
                <c:pt idx="447">
                  <c:v>4288.2144048266437</c:v>
                </c:pt>
                <c:pt idx="448">
                  <c:v>4262.7300058452256</c:v>
                </c:pt>
                <c:pt idx="449">
                  <c:v>4237.2450931381882</c:v>
                </c:pt>
                <c:pt idx="450">
                  <c:v>4211.7598072799065</c:v>
                </c:pt>
                <c:pt idx="451">
                  <c:v>4186.2742875508566</c:v>
                </c:pt>
                <c:pt idx="452">
                  <c:v>4160.78867194758</c:v>
                </c:pt>
                <c:pt idx="453">
                  <c:v>4135.3030971926592</c:v>
                </c:pt>
                <c:pt idx="454">
                  <c:v>4109.8176987447023</c:v>
                </c:pt>
                <c:pt idx="455">
                  <c:v>4084.3326108083329</c:v>
                </c:pt>
                <c:pt idx="456">
                  <c:v>4058.8479663441813</c:v>
                </c:pt>
                <c:pt idx="457">
                  <c:v>4033.3638970788793</c:v>
                </c:pt>
                <c:pt idx="458">
                  <c:v>4007.8805335150523</c:v>
                </c:pt>
                <c:pt idx="459">
                  <c:v>3982.3980049413076</c:v>
                </c:pt>
                <c:pt idx="460">
                  <c:v>3956.9164394422173</c:v>
                </c:pt>
                <c:pt idx="461">
                  <c:v>3931.4359639082927</c:v>
                </c:pt>
                <c:pt idx="462">
                  <c:v>3905.9567040459478</c:v>
                </c:pt>
                <c:pt idx="463">
                  <c:v>3880.4787843874533</c:v>
                </c:pt>
                <c:pt idx="464">
                  <c:v>3855.0023283008718</c:v>
                </c:pt>
                <c:pt idx="465">
                  <c:v>3829.5274579999827</c:v>
                </c:pt>
                <c:pt idx="466">
                  <c:v>3804.0542945541838</c:v>
                </c:pt>
                <c:pt idx="467">
                  <c:v>3778.5829578983762</c:v>
                </c:pt>
                <c:pt idx="468">
                  <c:v>3753.1135668428265</c:v>
                </c:pt>
                <c:pt idx="469">
                  <c:v>3727.6462390830065</c:v>
                </c:pt>
                <c:pt idx="470">
                  <c:v>3702.1810912094074</c:v>
                </c:pt>
                <c:pt idx="471">
                  <c:v>3676.718238717327</c:v>
                </c:pt>
                <c:pt idx="472">
                  <c:v>3651.25779601663</c:v>
                </c:pt>
                <c:pt idx="473">
                  <c:v>3625.7998764414765</c:v>
                </c:pt>
                <c:pt idx="474">
                  <c:v>3600.3445922600231</c:v>
                </c:pt>
                <c:pt idx="475">
                  <c:v>3574.8920546840877</c:v>
                </c:pt>
                <c:pt idx="476">
                  <c:v>3549.4423738787823</c:v>
                </c:pt>
                <c:pt idx="477">
                  <c:v>3523.99565897211</c:v>
                </c:pt>
                <c:pt idx="478">
                  <c:v>3498.5520180645267</c:v>
                </c:pt>
                <c:pt idx="479">
                  <c:v>3473.1115582384623</c:v>
                </c:pt>
                <c:pt idx="480">
                  <c:v>3447.6743855678069</c:v>
                </c:pt>
                <c:pt idx="481">
                  <c:v>3422.2406051273529</c:v>
                </c:pt>
                <c:pt idx="482">
                  <c:v>3396.8103210021986</c:v>
                </c:pt>
                <c:pt idx="483">
                  <c:v>3371.3836362971092</c:v>
                </c:pt>
                <c:pt idx="484">
                  <c:v>3345.9606531458335</c:v>
                </c:pt>
                <c:pt idx="485">
                  <c:v>3320.5414727203756</c:v>
                </c:pt>
                <c:pt idx="486">
                  <c:v>3295.1261952402251</c:v>
                </c:pt>
                <c:pt idx="487">
                  <c:v>3269.7149199815367</c:v>
                </c:pt>
                <c:pt idx="488">
                  <c:v>3244.3077452862649</c:v>
                </c:pt>
                <c:pt idx="489">
                  <c:v>3218.9047685712517</c:v>
                </c:pt>
                <c:pt idx="490">
                  <c:v>3193.5060863372637</c:v>
                </c:pt>
                <c:pt idx="491">
                  <c:v>3168.1117941779812</c:v>
                </c:pt>
                <c:pt idx="492">
                  <c:v>3142.7219867889362</c:v>
                </c:pt>
                <c:pt idx="493">
                  <c:v>3117.3367579763999</c:v>
                </c:pt>
                <c:pt idx="494">
                  <c:v>3091.9562006662195</c:v>
                </c:pt>
                <c:pt idx="495">
                  <c:v>3066.5804069126016</c:v>
                </c:pt>
                <c:pt idx="496">
                  <c:v>3041.2094679068432</c:v>
                </c:pt>
                <c:pt idx="497">
                  <c:v>3015.8434739860099</c:v>
                </c:pt>
                <c:pt idx="498">
                  <c:v>2990.4825146415601</c:v>
                </c:pt>
                <c:pt idx="499">
                  <c:v>2965.1266785279131</c:v>
                </c:pt>
                <c:pt idx="500">
                  <c:v>2939.7760534709664</c:v>
                </c:pt>
                <c:pt idx="501">
                  <c:v>2914.4307264765534</c:v>
                </c:pt>
                <c:pt idx="502">
                  <c:v>2889.0907837388472</c:v>
                </c:pt>
                <c:pt idx="503">
                  <c:v>2863.7563106487091</c:v>
                </c:pt>
                <c:pt idx="504">
                  <c:v>2838.427391801979</c:v>
                </c:pt>
                <c:pt idx="505">
                  <c:v>2813.1041110077103</c:v>
                </c:pt>
                <c:pt idx="506">
                  <c:v>2787.7865512963463</c:v>
                </c:pt>
                <c:pt idx="507">
                  <c:v>2762.4747949278399</c:v>
                </c:pt>
                <c:pt idx="508">
                  <c:v>2737.1689233997167</c:v>
                </c:pt>
                <c:pt idx="509">
                  <c:v>2711.8690174550784</c:v>
                </c:pt>
                <c:pt idx="510">
                  <c:v>2686.5751570905472</c:v>
                </c:pt>
                <c:pt idx="511">
                  <c:v>2661.2874215641555</c:v>
                </c:pt>
                <c:pt idx="512">
                  <c:v>2636.0058894031731</c:v>
                </c:pt>
                <c:pt idx="513">
                  <c:v>2610.7306384118779</c:v>
                </c:pt>
                <c:pt idx="514">
                  <c:v>2585.4617456792662</c:v>
                </c:pt>
                <c:pt idx="515">
                  <c:v>2560.1992875867063</c:v>
                </c:pt>
                <c:pt idx="516">
                  <c:v>2534.9433398155297</c:v>
                </c:pt>
                <c:pt idx="517">
                  <c:v>2509.6939773545669</c:v>
                </c:pt>
                <c:pt idx="518">
                  <c:v>2484.4512745076195</c:v>
                </c:pt>
                <c:pt idx="519">
                  <c:v>2459.215304900878</c:v>
                </c:pt>
                <c:pt idx="520">
                  <c:v>2433.9861414902757</c:v>
                </c:pt>
                <c:pt idx="521">
                  <c:v>2408.7638565687867</c:v>
                </c:pt>
                <c:pt idx="522">
                  <c:v>2383.5485217736614</c:v>
                </c:pt>
                <c:pt idx="523">
                  <c:v>2358.3402080936053</c:v>
                </c:pt>
                <c:pt idx="524">
                  <c:v>2333.138985875898</c:v>
                </c:pt>
                <c:pt idx="525">
                  <c:v>2307.9449248334513</c:v>
                </c:pt>
                <c:pt idx="526">
                  <c:v>2282.7580940518096</c:v>
                </c:pt>
                <c:pt idx="527">
                  <c:v>2257.5785619960916</c:v>
                </c:pt>
                <c:pt idx="528">
                  <c:v>2232.4063965178707</c:v>
                </c:pt>
                <c:pt idx="529">
                  <c:v>2207.2416648619992</c:v>
                </c:pt>
                <c:pt idx="530">
                  <c:v>2182.0844336733721</c:v>
                </c:pt>
                <c:pt idx="531">
                  <c:v>2156.9347690036316</c:v>
                </c:pt>
                <c:pt idx="532">
                  <c:v>2131.7927363178155</c:v>
                </c:pt>
                <c:pt idx="533">
                  <c:v>2106.658400500944</c:v>
                </c:pt>
                <c:pt idx="534">
                  <c:v>2081.5318258645516</c:v>
                </c:pt>
                <c:pt idx="535">
                  <c:v>2056.4130761531574</c:v>
                </c:pt>
                <c:pt idx="536">
                  <c:v>2031.3022145506811</c:v>
                </c:pt>
                <c:pt idx="537">
                  <c:v>2006.1993036867984</c:v>
                </c:pt>
                <c:pt idx="538">
                  <c:v>1981.1044056432404</c:v>
                </c:pt>
                <c:pt idx="539">
                  <c:v>1956.0175819600349</c:v>
                </c:pt>
                <c:pt idx="540">
                  <c:v>1930.9388936416915</c:v>
                </c:pt>
                <c:pt idx="541">
                  <c:v>1905.8684011633293</c:v>
                </c:pt>
                <c:pt idx="542">
                  <c:v>1880.8061644767479</c:v>
                </c:pt>
                <c:pt idx="543">
                  <c:v>1855.7522430164422</c:v>
                </c:pt>
                <c:pt idx="544">
                  <c:v>1830.7066957055611</c:v>
                </c:pt>
                <c:pt idx="545">
                  <c:v>1805.6695809618104</c:v>
                </c:pt>
                <c:pt idx="546">
                  <c:v>1780.6409567032999</c:v>
                </c:pt>
                <c:pt idx="547">
                  <c:v>1755.620880354335</c:v>
                </c:pt>
                <c:pt idx="548">
                  <c:v>1730.6094088511538</c:v>
                </c:pt>
                <c:pt idx="549">
                  <c:v>1705.6065986476087</c:v>
                </c:pt>
                <c:pt idx="550">
                  <c:v>1680.6125057207944</c:v>
                </c:pt>
                <c:pt idx="551">
                  <c:v>1655.6271855766208</c:v>
                </c:pt>
                <c:pt idx="552">
                  <c:v>1630.6506932553323</c:v>
                </c:pt>
                <c:pt idx="553">
                  <c:v>1605.6830833369738</c:v>
                </c:pt>
                <c:pt idx="554">
                  <c:v>1580.7244099468032</c:v>
                </c:pt>
                <c:pt idx="555">
                  <c:v>1555.7747267606508</c:v>
                </c:pt>
                <c:pt idx="556">
                  <c:v>1530.8340870102259</c:v>
                </c:pt>
                <c:pt idx="557">
                  <c:v>1505.9025434883717</c:v>
                </c:pt>
                <c:pt idx="558">
                  <c:v>1480.9801485542678</c:v>
                </c:pt>
                <c:pt idx="559">
                  <c:v>1456.0669541385801</c:v>
                </c:pt>
                <c:pt idx="560">
                  <c:v>1431.1630117485613</c:v>
                </c:pt>
                <c:pt idx="561">
                  <c:v>1406.2683724730985</c:v>
                </c:pt>
                <c:pt idx="562">
                  <c:v>1381.383087010312</c:v>
                </c:pt>
                <c:pt idx="563">
                  <c:v>1356.5072057019472</c:v>
                </c:pt>
                <c:pt idx="564">
                  <c:v>1331.6407785224671</c:v>
                </c:pt>
                <c:pt idx="565">
                  <c:v>1306.783855054314</c:v>
                </c:pt>
                <c:pt idx="566">
                  <c:v>1281.9364844857314</c:v>
                </c:pt>
                <c:pt idx="567">
                  <c:v>1257.0987156154747</c:v>
                </c:pt>
                <c:pt idx="568">
                  <c:v>1232.2705968575153</c:v>
                </c:pt>
                <c:pt idx="569">
                  <c:v>1207.452176245697</c:v>
                </c:pt>
                <c:pt idx="570">
                  <c:v>1182.6435014383446</c:v>
                </c:pt>
                <c:pt idx="571">
                  <c:v>1157.8446197228241</c:v>
                </c:pt>
                <c:pt idx="572">
                  <c:v>1133.0555780200564</c:v>
                </c:pt>
                <c:pt idx="573">
                  <c:v>1108.2764228889837</c:v>
                </c:pt>
                <c:pt idx="574">
                  <c:v>1083.5072005309892</c:v>
                </c:pt>
                <c:pt idx="575">
                  <c:v>1058.7479567942703</c:v>
                </c:pt>
                <c:pt idx="576">
                  <c:v>1033.9987371781669</c:v>
                </c:pt>
                <c:pt idx="577">
                  <c:v>1009.2595868374433</c:v>
                </c:pt>
                <c:pt idx="578">
                  <c:v>984.5305505865249</c:v>
                </c:pt>
                <c:pt idx="579">
                  <c:v>959.81167290369081</c:v>
                </c:pt>
                <c:pt idx="580">
                  <c:v>935.10299793522131</c:v>
                </c:pt>
                <c:pt idx="581">
                  <c:v>910.40456949950146</c:v>
                </c:pt>
                <c:pt idx="582">
                  <c:v>885.71643109108118</c:v>
                </c:pt>
                <c:pt idx="583">
                  <c:v>861.03862588469156</c:v>
                </c:pt>
                <c:pt idx="584">
                  <c:v>836.37119673921859</c:v>
                </c:pt>
                <c:pt idx="585">
                  <c:v>811.71418620163388</c:v>
                </c:pt>
                <c:pt idx="586">
                  <c:v>787.06763651088329</c:v>
                </c:pt>
                <c:pt idx="587">
                  <c:v>762.43158960173344</c:v>
                </c:pt>
                <c:pt idx="588">
                  <c:v>737.80608710857689</c:v>
                </c:pt>
                <c:pt idx="589">
                  <c:v>713.19117036919567</c:v>
                </c:pt>
                <c:pt idx="590">
                  <c:v>688.58688042848462</c:v>
                </c:pt>
                <c:pt idx="591">
                  <c:v>663.99325804213322</c:v>
                </c:pt>
                <c:pt idx="592">
                  <c:v>639.41034368026828</c:v>
                </c:pt>
                <c:pt idx="593">
                  <c:v>614.83817753105598</c:v>
                </c:pt>
                <c:pt idx="594">
                  <c:v>590.276799504265</c:v>
                </c:pt>
                <c:pt idx="595">
                  <c:v>565.72624923479009</c:v>
                </c:pt>
                <c:pt idx="596">
                  <c:v>541.1865660861373</c:v>
                </c:pt>
                <c:pt idx="597">
                  <c:v>516.65778915387034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1D32-415D-B733-A789F07348E2}"/>
            </c:ext>
          </c:extLst>
        </c:ser>
        <c:ser>
          <c:idx val="21"/>
          <c:order val="10"/>
          <c:tx>
            <c:strRef>
              <c:f>'booster test at angle with ramj'!$AD$13</c:f>
              <c:strCache>
                <c:ptCount val="1"/>
                <c:pt idx="0">
                  <c:v>  Descent on main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'booster test at angle with ramj'!$Q$1101:$Q$1200</c:f>
              <c:numCache>
                <c:formatCode>General</c:formatCode>
                <c:ptCount val="100"/>
                <c:pt idx="0">
                  <c:v>13580.148094426952</c:v>
                </c:pt>
                <c:pt idx="1">
                  <c:v>13582.890387586393</c:v>
                </c:pt>
                <c:pt idx="2">
                  <c:v>13585.620430590296</c:v>
                </c:pt>
                <c:pt idx="3">
                  <c:v>13588.338268388277</c:v>
                </c:pt>
                <c:pt idx="4">
                  <c:v>13591.043945817044</c:v>
                </c:pt>
                <c:pt idx="5">
                  <c:v>13593.73750760013</c:v>
                </c:pt>
                <c:pt idx="6">
                  <c:v>13596.418998347641</c:v>
                </c:pt>
                <c:pt idx="7">
                  <c:v>13599.08846255601</c:v>
                </c:pt>
                <c:pt idx="8">
                  <c:v>13601.745944607766</c:v>
                </c:pt>
                <c:pt idx="9">
                  <c:v>13604.391488771311</c:v>
                </c:pt>
                <c:pt idx="10">
                  <c:v>13607.025139200696</c:v>
                </c:pt>
                <c:pt idx="11">
                  <c:v>13609.646939935428</c:v>
                </c:pt>
                <c:pt idx="12">
                  <c:v>13612.256934900268</c:v>
                </c:pt>
                <c:pt idx="13">
                  <c:v>13614.855167905042</c:v>
                </c:pt>
                <c:pt idx="14">
                  <c:v>13617.441682644465</c:v>
                </c:pt>
                <c:pt idx="15">
                  <c:v>13620.016522697972</c:v>
                </c:pt>
                <c:pt idx="16">
                  <c:v>13622.579731529557</c:v>
                </c:pt>
                <c:pt idx="17">
                  <c:v>13625.131352487619</c:v>
                </c:pt>
                <c:pt idx="18">
                  <c:v>13627.671428804822</c:v>
                </c:pt>
                <c:pt idx="19">
                  <c:v>13630.200003597956</c:v>
                </c:pt>
                <c:pt idx="20">
                  <c:v>13632.717119867812</c:v>
                </c:pt>
                <c:pt idx="21">
                  <c:v>13635.222820499057</c:v>
                </c:pt>
              </c:numCache>
            </c:numRef>
          </c:xVal>
          <c:yVal>
            <c:numRef>
              <c:f>'booster test at angle with ramj'!$P$1101:$P$1200</c:f>
              <c:numCache>
                <c:formatCode>General</c:formatCode>
                <c:ptCount val="100"/>
                <c:pt idx="0">
                  <c:v>516.65778915387034</c:v>
                </c:pt>
                <c:pt idx="1">
                  <c:v>492.13995726901908</c:v>
                </c:pt>
                <c:pt idx="2">
                  <c:v>467.63310900145029</c:v>
                </c:pt>
                <c:pt idx="3">
                  <c:v>443.13728266320106</c:v>
                </c:pt>
                <c:pt idx="4">
                  <c:v>418.65251631177472</c:v>
                </c:pt>
                <c:pt idx="5">
                  <c:v>394.17884775340059</c:v>
                </c:pt>
                <c:pt idx="6">
                  <c:v>369.71631454625697</c:v>
                </c:pt>
                <c:pt idx="7">
                  <c:v>345.26495400365815</c:v>
                </c:pt>
                <c:pt idx="8">
                  <c:v>320.82480319720577</c:v>
                </c:pt>
                <c:pt idx="9">
                  <c:v>296.39589895990463</c:v>
                </c:pt>
                <c:pt idx="10">
                  <c:v>271.97827788924354</c:v>
                </c:pt>
                <c:pt idx="11">
                  <c:v>247.57197635024127</c:v>
                </c:pt>
                <c:pt idx="12">
                  <c:v>223.17703047845831</c:v>
                </c:pt>
                <c:pt idx="13">
                  <c:v>198.79347618297422</c:v>
                </c:pt>
                <c:pt idx="14">
                  <c:v>174.42134914933155</c:v>
                </c:pt>
                <c:pt idx="15">
                  <c:v>150.06068484244588</c:v>
                </c:pt>
                <c:pt idx="16">
                  <c:v>125.71151850948306</c:v>
                </c:pt>
                <c:pt idx="17">
                  <c:v>101.37388518270336</c:v>
                </c:pt>
                <c:pt idx="18">
                  <c:v>77.047819682273314</c:v>
                </c:pt>
                <c:pt idx="19">
                  <c:v>52.733356619045054</c:v>
                </c:pt>
                <c:pt idx="20">
                  <c:v>28.430530397303993</c:v>
                </c:pt>
                <c:pt idx="21">
                  <c:v>4.13937521748473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1D32-415D-B733-A789F07348E2}"/>
            </c:ext>
          </c:extLst>
        </c:ser>
        <c:ser>
          <c:idx val="7"/>
          <c:order val="11"/>
          <c:tx>
            <c:strRef>
              <c:f>'booster test at angle with ramj'!$AD$5</c:f>
              <c:strCache>
                <c:ptCount val="1"/>
                <c:pt idx="0">
                  <c:v>  Boost phase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'booster test at angle with ramj'!$Q$20:$Q$78</c:f>
              <c:numCache>
                <c:formatCode>General</c:formatCode>
                <c:ptCount val="59"/>
                <c:pt idx="0">
                  <c:v>0</c:v>
                </c:pt>
                <c:pt idx="1">
                  <c:v>0</c:v>
                </c:pt>
                <c:pt idx="2">
                  <c:v>1.0492352667209241E-3</c:v>
                </c:pt>
                <c:pt idx="3">
                  <c:v>5.8996945170807467E-3</c:v>
                </c:pt>
                <c:pt idx="4">
                  <c:v>1.7189719144636809E-2</c:v>
                </c:pt>
                <c:pt idx="5">
                  <c:v>3.6270109811025998E-2</c:v>
                </c:pt>
                <c:pt idx="6">
                  <c:v>6.3735850713751055E-2</c:v>
                </c:pt>
                <c:pt idx="7">
                  <c:v>9.9789858009801363E-2</c:v>
                </c:pt>
                <c:pt idx="8">
                  <c:v>0.14436622357467077</c:v>
                </c:pt>
                <c:pt idx="9">
                  <c:v>0.19727447873663612</c:v>
                </c:pt>
                <c:pt idx="10">
                  <c:v>0.25834275660992723</c:v>
                </c:pt>
                <c:pt idx="11">
                  <c:v>0.32742367193505978</c:v>
                </c:pt>
                <c:pt idx="12">
                  <c:v>1.4339828423709819</c:v>
                </c:pt>
                <c:pt idx="13">
                  <c:v>3.2685652511742749</c:v>
                </c:pt>
                <c:pt idx="14">
                  <c:v>5.7959709272732942</c:v>
                </c:pt>
                <c:pt idx="15">
                  <c:v>9.0004843547793758</c:v>
                </c:pt>
                <c:pt idx="16">
                  <c:v>12.874093533318867</c:v>
                </c:pt>
                <c:pt idx="17">
                  <c:v>17.409722794626258</c:v>
                </c:pt>
                <c:pt idx="18">
                  <c:v>22.60110888633708</c:v>
                </c:pt>
                <c:pt idx="19">
                  <c:v>28.443648348620279</c:v>
                </c:pt>
                <c:pt idx="20">
                  <c:v>34.933026512037223</c:v>
                </c:pt>
                <c:pt idx="21">
                  <c:v>42.064552184917581</c:v>
                </c:pt>
                <c:pt idx="22">
                  <c:v>49.833738376353537</c:v>
                </c:pt>
                <c:pt idx="23">
                  <c:v>58.236951334052669</c:v>
                </c:pt>
                <c:pt idx="24">
                  <c:v>67.271843946181264</c:v>
                </c:pt>
                <c:pt idx="25">
                  <c:v>76.937722000571569</c:v>
                </c:pt>
                <c:pt idx="26">
                  <c:v>87.235419324906402</c:v>
                </c:pt>
                <c:pt idx="27">
                  <c:v>98.166853946923979</c:v>
                </c:pt>
                <c:pt idx="28">
                  <c:v>109.7347114322786</c:v>
                </c:pt>
                <c:pt idx="29">
                  <c:v>121.9422127057416</c:v>
                </c:pt>
                <c:pt idx="30">
                  <c:v>134.79283426081435</c:v>
                </c:pt>
                <c:pt idx="31">
                  <c:v>148.29010687336398</c:v>
                </c:pt>
                <c:pt idx="32">
                  <c:v>162.43750659928622</c:v>
                </c:pt>
                <c:pt idx="33">
                  <c:v>177.23831211618656</c:v>
                </c:pt>
                <c:pt idx="34">
                  <c:v>192.69541646993011</c:v>
                </c:pt>
                <c:pt idx="35">
                  <c:v>208.81097713997468</c:v>
                </c:pt>
                <c:pt idx="36">
                  <c:v>225.58616817559701</c:v>
                </c:pt>
                <c:pt idx="37">
                  <c:v>243.0216288125165</c:v>
                </c:pt>
                <c:pt idx="38">
                  <c:v>261.11839997130647</c:v>
                </c:pt>
                <c:pt idx="39">
                  <c:v>279.87853087333241</c:v>
                </c:pt>
                <c:pt idx="40">
                  <c:v>299.30504077184429</c:v>
                </c:pt>
                <c:pt idx="41">
                  <c:v>319.40197672785854</c:v>
                </c:pt>
                <c:pt idx="42">
                  <c:v>340.17497884167022</c:v>
                </c:pt>
                <c:pt idx="43">
                  <c:v>361.63199336676598</c:v>
                </c:pt>
                <c:pt idx="44">
                  <c:v>383.7841640394571</c:v>
                </c:pt>
                <c:pt idx="45">
                  <c:v>406.64545536406649</c:v>
                </c:pt>
                <c:pt idx="46">
                  <c:v>430.22440765550499</c:v>
                </c:pt>
                <c:pt idx="47">
                  <c:v>454.50054525225289</c:v>
                </c:pt>
                <c:pt idx="48">
                  <c:v>479.40343162106331</c:v>
                </c:pt>
                <c:pt idx="49">
                  <c:v>504.80847220855662</c:v>
                </c:pt>
                <c:pt idx="50">
                  <c:v>530.56041361066184</c:v>
                </c:pt>
                <c:pt idx="51">
                  <c:v>556.52513154365136</c:v>
                </c:pt>
                <c:pt idx="52">
                  <c:v>582.6090902851065</c:v>
                </c:pt>
                <c:pt idx="53">
                  <c:v>608.73948961147403</c:v>
                </c:pt>
                <c:pt idx="54">
                  <c:v>634.85333929848059</c:v>
                </c:pt>
                <c:pt idx="55">
                  <c:v>660.8969505148383</c:v>
                </c:pt>
                <c:pt idx="56">
                  <c:v>686.82534305169202</c:v>
                </c:pt>
                <c:pt idx="57">
                  <c:v>712.60097752562751</c:v>
                </c:pt>
                <c:pt idx="58">
                  <c:v>738.19235275369692</c:v>
                </c:pt>
              </c:numCache>
            </c:numRef>
          </c:xVal>
          <c:yVal>
            <c:numRef>
              <c:f>'booster test at angle with ramj'!$P$20:$P$78</c:f>
              <c:numCache>
                <c:formatCode>General</c:formatCode>
                <c:ptCount val="59"/>
                <c:pt idx="0">
                  <c:v>0</c:v>
                </c:pt>
                <c:pt idx="1">
                  <c:v>0</c:v>
                </c:pt>
                <c:pt idx="2">
                  <c:v>1.8173287910537225E-3</c:v>
                </c:pt>
                <c:pt idx="3">
                  <c:v>1.0218570652719382E-2</c:v>
                </c:pt>
                <c:pt idx="4">
                  <c:v>2.9773466926350366E-2</c:v>
                </c:pt>
                <c:pt idx="5">
                  <c:v>6.2821672988799426E-2</c:v>
                </c:pt>
                <c:pt idx="6">
                  <c:v>0.11039373169984189</c:v>
                </c:pt>
                <c:pt idx="7">
                  <c:v>0.17284110415306</c:v>
                </c:pt>
                <c:pt idx="8">
                  <c:v>0.25004963412817754</c:v>
                </c:pt>
                <c:pt idx="9">
                  <c:v>0.34168942020851978</c:v>
                </c:pt>
                <c:pt idx="10">
                  <c:v>0.44746278021579422</c:v>
                </c:pt>
                <c:pt idx="11">
                  <c:v>0.56711443539228734</c:v>
                </c:pt>
                <c:pt idx="12">
                  <c:v>2.4837311401685729</c:v>
                </c:pt>
                <c:pt idx="13">
                  <c:v>5.6613210828879712</c:v>
                </c:pt>
                <c:pt idx="14">
                  <c:v>10.038916125229441</c:v>
                </c:pt>
                <c:pt idx="15">
                  <c:v>15.589296195206659</c:v>
                </c:pt>
                <c:pt idx="16">
                  <c:v>22.298584101102197</c:v>
                </c:pt>
                <c:pt idx="17">
                  <c:v>30.154524425982693</c:v>
                </c:pt>
                <c:pt idx="18">
                  <c:v>39.146268898532263</c:v>
                </c:pt>
                <c:pt idx="19">
                  <c:v>49.2658440924329</c:v>
                </c:pt>
                <c:pt idx="20">
                  <c:v>60.505776780999057</c:v>
                </c:pt>
                <c:pt idx="21">
                  <c:v>72.857941581909657</c:v>
                </c:pt>
                <c:pt idx="22">
                  <c:v>86.314566798939268</c:v>
                </c:pt>
                <c:pt idx="23">
                  <c:v>100.8693585884953</c:v>
                </c:pt>
                <c:pt idx="24">
                  <c:v>116.51825163363071</c:v>
                </c:pt>
                <c:pt idx="25">
                  <c:v>133.26004352359973</c:v>
                </c:pt>
                <c:pt idx="26">
                  <c:v>151.09617849031375</c:v>
                </c:pt>
                <c:pt idx="27">
                  <c:v>170.02997865526564</c:v>
                </c:pt>
                <c:pt idx="28">
                  <c:v>190.0660955546158</c:v>
                </c:pt>
                <c:pt idx="29">
                  <c:v>211.21010799371547</c:v>
                </c:pt>
                <c:pt idx="30">
                  <c:v>233.46803743594126</c:v>
                </c:pt>
                <c:pt idx="31">
                  <c:v>256.84599936448512</c:v>
                </c:pt>
                <c:pt idx="32">
                  <c:v>281.35001448476845</c:v>
                </c:pt>
                <c:pt idx="33">
                  <c:v>306.9857616329856</c:v>
                </c:pt>
                <c:pt idx="34">
                  <c:v>333.75825171156345</c:v>
                </c:pt>
                <c:pt idx="35">
                  <c:v>361.67122158453941</c:v>
                </c:pt>
                <c:pt idx="36">
                  <c:v>390.72670476491123</c:v>
                </c:pt>
                <c:pt idx="37">
                  <c:v>420.92580844142299</c:v>
                </c:pt>
                <c:pt idx="38">
                  <c:v>452.27033554139433</c:v>
                </c:pt>
                <c:pt idx="39">
                  <c:v>484.76383542034625</c:v>
                </c:pt>
                <c:pt idx="40">
                  <c:v>518.41153757830853</c:v>
                </c:pt>
                <c:pt idx="41">
                  <c:v>553.22045173058302</c:v>
                </c:pt>
                <c:pt idx="42">
                  <c:v>589.2003468174405</c:v>
                </c:pt>
                <c:pt idx="43">
                  <c:v>626.36498615364974</c:v>
                </c:pt>
                <c:pt idx="44">
                  <c:v>664.73367125668801</c:v>
                </c:pt>
                <c:pt idx="45">
                  <c:v>704.33058935754502</c:v>
                </c:pt>
                <c:pt idx="46">
                  <c:v>745.17053271555903</c:v>
                </c:pt>
                <c:pt idx="47">
                  <c:v>787.21803644465945</c:v>
                </c:pt>
                <c:pt idx="48">
                  <c:v>830.35110089055354</c:v>
                </c:pt>
                <c:pt idx="49">
                  <c:v>874.35392195644135</c:v>
                </c:pt>
                <c:pt idx="50">
                  <c:v>918.95759285842416</c:v>
                </c:pt>
                <c:pt idx="51">
                  <c:v>963.92980352255677</c:v>
                </c:pt>
                <c:pt idx="52">
                  <c:v>1009.1085453252874</c:v>
                </c:pt>
                <c:pt idx="53">
                  <c:v>1054.3677245806196</c:v>
                </c:pt>
                <c:pt idx="54">
                  <c:v>1099.5982390197314</c:v>
                </c:pt>
                <c:pt idx="55">
                  <c:v>1144.7070968590338</c:v>
                </c:pt>
                <c:pt idx="56">
                  <c:v>1189.6163900914542</c:v>
                </c:pt>
                <c:pt idx="57">
                  <c:v>1234.2610985976341</c:v>
                </c:pt>
                <c:pt idx="58">
                  <c:v>1278.5866607282101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1D32-415D-B733-A789F07348E2}"/>
            </c:ext>
          </c:extLst>
        </c:ser>
        <c:ser>
          <c:idx val="8"/>
          <c:order val="12"/>
          <c:tx>
            <c:v>ramjet</c:v>
          </c:tx>
          <c:spPr>
            <a:ln>
              <a:solidFill>
                <a:srgbClr val="FF66FF"/>
              </a:solidFill>
            </a:ln>
          </c:spPr>
          <c:marker>
            <c:symbol val="none"/>
          </c:marker>
          <c:xVal>
            <c:numRef>
              <c:f>'booster test at angle with ramj'!$Q$112:$Q$212</c:f>
              <c:numCache>
                <c:formatCode>General</c:formatCode>
                <c:ptCount val="101"/>
                <c:pt idx="0">
                  <c:v>763.57347296980117</c:v>
                </c:pt>
                <c:pt idx="1">
                  <c:v>788.72424267301938</c:v>
                </c:pt>
                <c:pt idx="2">
                  <c:v>813.71871162013974</c:v>
                </c:pt>
                <c:pt idx="3">
                  <c:v>838.72522370192746</c:v>
                </c:pt>
                <c:pt idx="4">
                  <c:v>863.8292359647113</c:v>
                </c:pt>
                <c:pt idx="5">
                  <c:v>889.03011160744722</c:v>
                </c:pt>
                <c:pt idx="6">
                  <c:v>914.327289773443</c:v>
                </c:pt>
                <c:pt idx="7">
                  <c:v>939.72023420786888</c:v>
                </c:pt>
                <c:pt idx="8">
                  <c:v>965.20840754364201</c:v>
                </c:pt>
                <c:pt idx="9">
                  <c:v>990.79127136503939</c:v>
                </c:pt>
                <c:pt idx="10">
                  <c:v>1016.4682862480311</c:v>
                </c:pt>
                <c:pt idx="11">
                  <c:v>1042.2389117928963</c:v>
                </c:pt>
                <c:pt idx="12">
                  <c:v>1068.1026066567695</c:v>
                </c:pt>
                <c:pt idx="13">
                  <c:v>1094.0588285861047</c:v>
                </c:pt>
                <c:pt idx="14">
                  <c:v>1120.1070344490502</c:v>
                </c:pt>
                <c:pt idx="15">
                  <c:v>1146.2466802677316</c:v>
                </c:pt>
                <c:pt idx="16">
                  <c:v>1172.4772212504395</c:v>
                </c:pt>
                <c:pt idx="17">
                  <c:v>1198.7981118237174</c:v>
                </c:pt>
                <c:pt idx="18">
                  <c:v>1225.2088056643477</c:v>
                </c:pt>
                <c:pt idx="19">
                  <c:v>1251.7087557312311</c:v>
                </c:pt>
                <c:pt idx="20">
                  <c:v>1278.2974142971575</c:v>
                </c:pt>
                <c:pt idx="21">
                  <c:v>1304.9742329804631</c:v>
                </c:pt>
                <c:pt idx="22">
                  <c:v>1331.7386627765723</c:v>
                </c:pt>
                <c:pt idx="23">
                  <c:v>1358.5901540894199</c:v>
                </c:pt>
                <c:pt idx="24">
                  <c:v>1385.5281567627517</c:v>
                </c:pt>
                <c:pt idx="25">
                  <c:v>1412.5521201112983</c:v>
                </c:pt>
                <c:pt idx="26">
                  <c:v>1439.6614929518214</c:v>
                </c:pt>
                <c:pt idx="27">
                  <c:v>1466.8557236340275</c:v>
                </c:pt>
                <c:pt idx="28">
                  <c:v>1494.1342600713469</c:v>
                </c:pt>
                <c:pt idx="29">
                  <c:v>1521.4965497715759</c:v>
                </c:pt>
                <c:pt idx="30">
                  <c:v>1548.9420398673765</c:v>
                </c:pt>
                <c:pt idx="31">
                  <c:v>1576.4701771466341</c:v>
                </c:pt>
                <c:pt idx="32">
                  <c:v>1604.0804080826683</c:v>
                </c:pt>
                <c:pt idx="33">
                  <c:v>1631.7721788642941</c:v>
                </c:pt>
                <c:pt idx="34">
                  <c:v>1659.544935425731</c:v>
                </c:pt>
                <c:pt idx="35">
                  <c:v>1687.398123476358</c:v>
                </c:pt>
                <c:pt idx="36">
                  <c:v>1715.3311885303112</c:v>
                </c:pt>
                <c:pt idx="37">
                  <c:v>1743.3435759359209</c:v>
                </c:pt>
                <c:pt idx="38">
                  <c:v>1771.4347309049856</c:v>
                </c:pt>
                <c:pt idx="39">
                  <c:v>1799.6040985418829</c:v>
                </c:pt>
                <c:pt idx="40">
                  <c:v>1827.8511238725112</c:v>
                </c:pt>
                <c:pt idx="41">
                  <c:v>1856.1752518730616</c:v>
                </c:pt>
                <c:pt idx="42">
                  <c:v>1884.5759274986178</c:v>
                </c:pt>
                <c:pt idx="43">
                  <c:v>1913.0525957115815</c:v>
                </c:pt>
                <c:pt idx="44">
                  <c:v>1941.6047015099202</c:v>
                </c:pt>
                <c:pt idx="45">
                  <c:v>1970.2316899552363</c:v>
                </c:pt>
                <c:pt idx="46">
                  <c:v>1998.9330062006545</c:v>
                </c:pt>
                <c:pt idx="47">
                  <c:v>2027.7080955185261</c:v>
                </c:pt>
                <c:pt idx="48">
                  <c:v>2056.5564033279466</c:v>
                </c:pt>
                <c:pt idx="49">
                  <c:v>2085.4773752220876</c:v>
                </c:pt>
                <c:pt idx="50">
                  <c:v>2114.4704569953369</c:v>
                </c:pt>
                <c:pt idx="51">
                  <c:v>2143.5350946702479</c:v>
                </c:pt>
                <c:pt idx="52">
                  <c:v>2172.6707345242962</c:v>
                </c:pt>
                <c:pt idx="53">
                  <c:v>2201.8768231164395</c:v>
                </c:pt>
                <c:pt idx="54">
                  <c:v>2231.1528073134814</c:v>
                </c:pt>
                <c:pt idx="55">
                  <c:v>2260.4981343162353</c:v>
                </c:pt>
                <c:pt idx="56">
                  <c:v>2289.9122516854886</c:v>
                </c:pt>
                <c:pt idx="57">
                  <c:v>2319.3946073677644</c:v>
                </c:pt>
                <c:pt idx="58">
                  <c:v>2348.9446497208787</c:v>
                </c:pt>
                <c:pt idx="59">
                  <c:v>2378.5618275392931</c:v>
                </c:pt>
                <c:pt idx="60">
                  <c:v>2408.2455900792588</c:v>
                </c:pt>
                <c:pt idx="61">
                  <c:v>2437.9953870837553</c:v>
                </c:pt>
                <c:pt idx="62">
                  <c:v>2467.8106688072153</c:v>
                </c:pt>
                <c:pt idx="63">
                  <c:v>2497.6908860400417</c:v>
                </c:pt>
                <c:pt idx="64">
                  <c:v>2527.63549013291</c:v>
                </c:pt>
                <c:pt idx="65">
                  <c:v>2557.6439330208577</c:v>
                </c:pt>
                <c:pt idx="66">
                  <c:v>2587.7156672471579</c:v>
                </c:pt>
                <c:pt idx="67">
                  <c:v>2617.8501459869776</c:v>
                </c:pt>
                <c:pt idx="68">
                  <c:v>2648.0468230708188</c:v>
                </c:pt>
                <c:pt idx="69">
                  <c:v>2678.3051530077391</c:v>
                </c:pt>
                <c:pt idx="70">
                  <c:v>2708.6245910083544</c:v>
                </c:pt>
                <c:pt idx="71">
                  <c:v>2739.0045930076217</c:v>
                </c:pt>
                <c:pt idx="72">
                  <c:v>2769.4446156873983</c:v>
                </c:pt>
                <c:pt idx="73">
                  <c:v>2799.9441164987797</c:v>
                </c:pt>
                <c:pt idx="74">
                  <c:v>2830.5025536842145</c:v>
                </c:pt>
                <c:pt idx="75">
                  <c:v>2861.119386299395</c:v>
                </c:pt>
                <c:pt idx="76">
                  <c:v>2891.7940742349224</c:v>
                </c:pt>
                <c:pt idx="77">
                  <c:v>2922.5260782377468</c:v>
                </c:pt>
                <c:pt idx="78">
                  <c:v>2953.3148599323804</c:v>
                </c:pt>
                <c:pt idx="79">
                  <c:v>2984.1598818418847</c:v>
                </c:pt>
                <c:pt idx="80">
                  <c:v>3015.0606074086286</c:v>
                </c:pt>
                <c:pt idx="81">
                  <c:v>3046.0165010148203</c:v>
                </c:pt>
                <c:pt idx="82">
                  <c:v>3077.0270280028085</c:v>
                </c:pt>
                <c:pt idx="83">
                  <c:v>3108.0916546951566</c:v>
                </c:pt>
                <c:pt idx="84">
                  <c:v>3139.2098484144849</c:v>
                </c:pt>
                <c:pt idx="85">
                  <c:v>3170.3810775030843</c:v>
                </c:pt>
                <c:pt idx="86">
                  <c:v>3201.6048113423008</c:v>
                </c:pt>
                <c:pt idx="87">
                  <c:v>3232.8805203716861</c:v>
                </c:pt>
                <c:pt idx="88">
                  <c:v>3264.2076761079202</c:v>
                </c:pt>
                <c:pt idx="89">
                  <c:v>3295.5857511635027</c:v>
                </c:pt>
                <c:pt idx="90">
                  <c:v>3327.0142192652097</c:v>
                </c:pt>
                <c:pt idx="91">
                  <c:v>3358.4925552723234</c:v>
                </c:pt>
                <c:pt idx="92">
                  <c:v>3390.0202351946273</c:v>
                </c:pt>
                <c:pt idx="93">
                  <c:v>3421.5967362101705</c:v>
                </c:pt>
                <c:pt idx="94">
                  <c:v>3453.2215366828009</c:v>
                </c:pt>
                <c:pt idx="95">
                  <c:v>3484.8941161794655</c:v>
                </c:pt>
                <c:pt idx="96">
                  <c:v>3516.6139554872793</c:v>
                </c:pt>
                <c:pt idx="97">
                  <c:v>3548.3805366303636</c:v>
                </c:pt>
                <c:pt idx="98">
                  <c:v>3580.1933428864522</c:v>
                </c:pt>
                <c:pt idx="99">
                  <c:v>3612.0518588032646</c:v>
                </c:pt>
                <c:pt idx="100">
                  <c:v>3643.9555702146517</c:v>
                </c:pt>
              </c:numCache>
            </c:numRef>
          </c:xVal>
          <c:yVal>
            <c:numRef>
              <c:f>'booster test at angle with ramj'!$P$112:$P$212</c:f>
              <c:numCache>
                <c:formatCode>General</c:formatCode>
                <c:ptCount val="101"/>
                <c:pt idx="0">
                  <c:v>1322.5480504955162</c:v>
                </c:pt>
                <c:pt idx="1">
                  <c:v>1366.1104614709541</c:v>
                </c:pt>
                <c:pt idx="2">
                  <c:v>1409.402151595569</c:v>
                </c:pt>
                <c:pt idx="3">
                  <c:v>1452.7147010413103</c:v>
                </c:pt>
                <c:pt idx="4">
                  <c:v>1496.1961257542839</c:v>
                </c:pt>
                <c:pt idx="5">
                  <c:v>1539.8453227627276</c:v>
                </c:pt>
                <c:pt idx="6">
                  <c:v>1583.6613206343545</c:v>
                </c:pt>
                <c:pt idx="7">
                  <c:v>1627.6431905485535</c:v>
                </c:pt>
                <c:pt idx="8">
                  <c:v>1671.7900017582349</c:v>
                </c:pt>
                <c:pt idx="9">
                  <c:v>1716.1008217000108</c:v>
                </c:pt>
                <c:pt idx="10">
                  <c:v>1760.5747160640547</c:v>
                </c:pt>
                <c:pt idx="11">
                  <c:v>1805.2107488505933</c:v>
                </c:pt>
                <c:pt idx="12">
                  <c:v>1850.0079824262798</c:v>
                </c:pt>
                <c:pt idx="13">
                  <c:v>1894.9654775804217</c:v>
                </c:pt>
                <c:pt idx="14">
                  <c:v>1940.0822935810568</c:v>
                </c:pt>
                <c:pt idx="15">
                  <c:v>1985.3574882308683</c:v>
                </c:pt>
                <c:pt idx="16">
                  <c:v>2030.7901179229359</c:v>
                </c:pt>
                <c:pt idx="17">
                  <c:v>2076.3792376963138</c:v>
                </c:pt>
                <c:pt idx="18">
                  <c:v>2122.1239012914316</c:v>
                </c:pt>
                <c:pt idx="19">
                  <c:v>2168.0231612053121</c:v>
                </c:pt>
                <c:pt idx="20">
                  <c:v>2214.0760687465981</c:v>
                </c:pt>
                <c:pt idx="21">
                  <c:v>2260.2816740903859</c:v>
                </c:pt>
                <c:pt idx="22">
                  <c:v>2306.6390263328572</c:v>
                </c:pt>
                <c:pt idx="23">
                  <c:v>2353.1471735457035</c:v>
                </c:pt>
                <c:pt idx="24">
                  <c:v>2399.8051628303401</c:v>
                </c:pt>
                <c:pt idx="25">
                  <c:v>2446.6120403719019</c:v>
                </c:pt>
                <c:pt idx="26">
                  <c:v>2493.5668514930157</c:v>
                </c:pt>
                <c:pt idx="27">
                  <c:v>2540.6686407073448</c:v>
                </c:pt>
                <c:pt idx="28">
                  <c:v>2587.9164517729009</c:v>
                </c:pt>
                <c:pt idx="29">
                  <c:v>2635.3093277451158</c:v>
                </c:pt>
                <c:pt idx="30">
                  <c:v>2682.8463110296707</c:v>
                </c:pt>
                <c:pt idx="31">
                  <c:v>2730.5264434350761</c:v>
                </c:pt>
                <c:pt idx="32">
                  <c:v>2778.3487662249977</c:v>
                </c:pt>
                <c:pt idx="33">
                  <c:v>2826.3123201703247</c:v>
                </c:pt>
                <c:pt idx="34">
                  <c:v>2874.4161456009751</c:v>
                </c:pt>
                <c:pt idx="35">
                  <c:v>2922.6592824574318</c:v>
                </c:pt>
                <c:pt idx="36">
                  <c:v>2971.0407703420055</c:v>
                </c:pt>
                <c:pt idx="37">
                  <c:v>3019.5596485698238</c:v>
                </c:pt>
                <c:pt idx="38">
                  <c:v>3068.2149562195345</c:v>
                </c:pt>
                <c:pt idx="39">
                  <c:v>3117.0057321837271</c:v>
                </c:pt>
                <c:pt idx="40">
                  <c:v>3165.9310152190606</c:v>
                </c:pt>
                <c:pt idx="41">
                  <c:v>3214.989843996098</c:v>
                </c:pt>
                <c:pt idx="42">
                  <c:v>3264.1812571488445</c:v>
                </c:pt>
                <c:pt idx="43">
                  <c:v>3313.5042933239793</c:v>
                </c:pt>
                <c:pt idx="44">
                  <c:v>3362.9579912297841</c:v>
                </c:pt>
                <c:pt idx="45">
                  <c:v>3412.5413896847585</c:v>
                </c:pt>
                <c:pt idx="46">
                  <c:v>3462.253527665925</c:v>
                </c:pt>
                <c:pt idx="47">
                  <c:v>3512.0934443568108</c:v>
                </c:pt>
                <c:pt idx="48">
                  <c:v>3562.0601791951135</c:v>
                </c:pt>
                <c:pt idx="49">
                  <c:v>3612.1527719200371</c:v>
                </c:pt>
                <c:pt idx="50">
                  <c:v>3662.370262619304</c:v>
                </c:pt>
                <c:pt idx="51">
                  <c:v>3712.7116917758303</c:v>
                </c:pt>
                <c:pt idx="52">
                  <c:v>3763.1761003140709</c:v>
                </c:pt>
                <c:pt idx="53">
                  <c:v>3813.762529646021</c:v>
                </c:pt>
                <c:pt idx="54">
                  <c:v>3864.4700217168811</c:v>
                </c:pt>
                <c:pt idx="55">
                  <c:v>3915.2976190503737</c:v>
                </c:pt>
                <c:pt idx="56">
                  <c:v>3966.2443647937143</c:v>
                </c:pt>
                <c:pt idx="57">
                  <c:v>4017.3093027622331</c:v>
                </c:pt>
                <c:pt idx="58">
                  <c:v>4068.4914774836393</c:v>
                </c:pt>
                <c:pt idx="59">
                  <c:v>4119.7899342419341</c:v>
                </c:pt>
                <c:pt idx="60">
                  <c:v>4171.2037191209647</c:v>
                </c:pt>
                <c:pt idx="61">
                  <c:v>4222.7318790476129</c:v>
                </c:pt>
                <c:pt idx="62">
                  <c:v>4274.3734618346261</c:v>
                </c:pt>
                <c:pt idx="63">
                  <c:v>4326.1275162230768</c:v>
                </c:pt>
                <c:pt idx="64">
                  <c:v>4377.9930919244598</c:v>
                </c:pt>
                <c:pt idx="65">
                  <c:v>4429.9692396624141</c:v>
                </c:pt>
                <c:pt idx="66">
                  <c:v>4482.0550112140736</c:v>
                </c:pt>
                <c:pt idx="67">
                  <c:v>4534.2494594510463</c:v>
                </c:pt>
                <c:pt idx="68">
                  <c:v>4586.5516383800095</c:v>
                </c:pt>
                <c:pt idx="69">
                  <c:v>4638.960603182938</c:v>
                </c:pt>
                <c:pt idx="70">
                  <c:v>4691.4754102569386</c:v>
                </c:pt>
                <c:pt idx="71">
                  <c:v>4744.0951172537134</c:v>
                </c:pt>
                <c:pt idx="72">
                  <c:v>4796.8187831186351</c:v>
                </c:pt>
                <c:pt idx="73">
                  <c:v>4849.6454681294354</c:v>
                </c:pt>
                <c:pt idx="74">
                  <c:v>4902.5742339345106</c:v>
                </c:pt>
                <c:pt idx="75">
                  <c:v>4955.6041435908355</c:v>
                </c:pt>
                <c:pt idx="76">
                  <c:v>5008.7342616014894</c:v>
                </c:pt>
                <c:pt idx="77">
                  <c:v>5061.963653952791</c:v>
                </c:pt>
                <c:pt idx="78">
                  <c:v>5115.2913881510431</c:v>
                </c:pt>
                <c:pt idx="79">
                  <c:v>5168.7165332588793</c:v>
                </c:pt>
                <c:pt idx="80">
                  <c:v>5222.2381599312221</c:v>
                </c:pt>
                <c:pt idx="81">
                  <c:v>5275.855340450842</c:v>
                </c:pt>
                <c:pt idx="82">
                  <c:v>5329.5671487635236</c:v>
                </c:pt>
                <c:pt idx="83">
                  <c:v>5383.3726605128304</c:v>
                </c:pt>
                <c:pt idx="84">
                  <c:v>5437.2709530744769</c:v>
                </c:pt>
                <c:pt idx="85">
                  <c:v>5491.2611055902998</c:v>
                </c:pt>
                <c:pt idx="86">
                  <c:v>5545.3421990018305</c:v>
                </c:pt>
                <c:pt idx="87">
                  <c:v>5599.5133160834666</c:v>
                </c:pt>
                <c:pt idx="88">
                  <c:v>5653.7735414752469</c:v>
                </c:pt>
                <c:pt idx="89">
                  <c:v>5708.1219617152246</c:v>
                </c:pt>
                <c:pt idx="90">
                  <c:v>5762.557665271439</c:v>
                </c:pt>
                <c:pt idx="91">
                  <c:v>5817.0797425734845</c:v>
                </c:pt>
                <c:pt idx="92">
                  <c:v>5871.6872860436843</c:v>
                </c:pt>
                <c:pt idx="93">
                  <c:v>5926.3793901278559</c:v>
                </c:pt>
                <c:pt idx="94">
                  <c:v>5981.15515132568</c:v>
                </c:pt>
                <c:pt idx="95">
                  <c:v>6036.0136682206676</c:v>
                </c:pt>
                <c:pt idx="96">
                  <c:v>6090.9540415097217</c:v>
                </c:pt>
                <c:pt idx="97">
                  <c:v>6145.9753740323031</c:v>
                </c:pt>
                <c:pt idx="98">
                  <c:v>6201.0767707991936</c:v>
                </c:pt>
                <c:pt idx="99">
                  <c:v>6256.2573390208545</c:v>
                </c:pt>
                <c:pt idx="100">
                  <c:v>6311.5161881353915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1D32-415D-B733-A789F07348E2}"/>
            </c:ext>
          </c:extLst>
        </c:ser>
        <c:ser>
          <c:idx val="9"/>
          <c:order val="13"/>
          <c:tx>
            <c:strRef>
              <c:f>'booster test at angle with ramj'!$AD$6</c:f>
              <c:strCache>
                <c:ptCount val="1"/>
                <c:pt idx="0">
                  <c:v>  Separation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6"/>
            <c:spPr>
              <a:noFill/>
              <a:ln w="50800">
                <a:solidFill>
                  <a:srgbClr val="FF0000"/>
                </a:solidFill>
              </a:ln>
              <a:effectLst/>
            </c:spPr>
          </c:marker>
          <c:dPt>
            <c:idx val="0"/>
            <c:marker>
              <c:symbol val="none"/>
            </c:marker>
            <c:bubble3D val="0"/>
            <c:spPr>
              <a:ln w="1905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2-1D32-415D-B733-A789F07348E2}"/>
              </c:ext>
            </c:extLst>
          </c:dPt>
          <c:xVal>
            <c:numRef>
              <c:f>'booster test at angle with ramj'!$AG$6</c:f>
              <c:numCache>
                <c:formatCode>General</c:formatCode>
                <c:ptCount val="1"/>
                <c:pt idx="0">
                  <c:v>763.57347296980117</c:v>
                </c:pt>
              </c:numCache>
            </c:numRef>
          </c:xVal>
          <c:yVal>
            <c:numRef>
              <c:f>'booster test at angle with ramj'!$AF$6</c:f>
              <c:numCache>
                <c:formatCode>General</c:formatCode>
                <c:ptCount val="1"/>
                <c:pt idx="0">
                  <c:v>1322.5480504955162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1D32-415D-B733-A789F07348E2}"/>
            </c:ext>
          </c:extLst>
        </c:ser>
        <c:ser>
          <c:idx val="10"/>
          <c:order val="14"/>
          <c:tx>
            <c:strRef>
              <c:f>'booster test at angle with ramj'!$AD$10</c:f>
              <c:strCache>
                <c:ptCount val="1"/>
                <c:pt idx="0">
                  <c:v>  Drogue parachute ejection</c:v>
                </c:pt>
              </c:strCache>
            </c:strRef>
          </c:tx>
          <c:marker>
            <c:symbol val="diamond"/>
            <c:size val="16"/>
            <c:spPr>
              <a:noFill/>
              <a:ln w="50800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dPt>
            <c:idx val="0"/>
            <c:marker>
              <c:symbol val="none"/>
            </c:marker>
            <c:bubble3D val="0"/>
            <c:spPr>
              <a:ln w="1905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6-1D32-415D-B733-A789F07348E2}"/>
              </c:ext>
            </c:extLst>
          </c:dPt>
          <c:xVal>
            <c:numRef>
              <c:f>'booster test at angle with ramj'!$AG$10</c:f>
              <c:numCache>
                <c:formatCode>General</c:formatCode>
                <c:ptCount val="1"/>
                <c:pt idx="0">
                  <c:v>8824.9551091144658</c:v>
                </c:pt>
              </c:numCache>
            </c:numRef>
          </c:xVal>
          <c:yVal>
            <c:numRef>
              <c:f>'booster test at angle with ramj'!$AF$10</c:f>
              <c:numCache>
                <c:formatCode>General</c:formatCode>
                <c:ptCount val="1"/>
                <c:pt idx="0">
                  <c:v>11826.742110772318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1D32-415D-B733-A789F07348E2}"/>
            </c:ext>
          </c:extLst>
        </c:ser>
        <c:ser>
          <c:idx val="11"/>
          <c:order val="15"/>
          <c:tx>
            <c:strRef>
              <c:f>'booster test at angle with ramj'!$AD$12</c:f>
              <c:strCache>
                <c:ptCount val="1"/>
                <c:pt idx="0">
                  <c:v>  Main parachute unfold</c:v>
                </c:pt>
              </c:strCache>
            </c:strRef>
          </c:tx>
          <c:marker>
            <c:symbol val="diamond"/>
            <c:size val="16"/>
            <c:spPr>
              <a:noFill/>
              <a:ln w="50800">
                <a:solidFill>
                  <a:srgbClr val="7030A0"/>
                </a:solidFill>
              </a:ln>
              <a:effectLst/>
            </c:spPr>
          </c:marker>
          <c:dPt>
            <c:idx val="0"/>
            <c:marker>
              <c:symbol val="none"/>
            </c:marker>
            <c:bubble3D val="0"/>
            <c:spPr>
              <a:ln w="1905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A-1D32-415D-B733-A789F07348E2}"/>
              </c:ext>
            </c:extLst>
          </c:dPt>
          <c:xVal>
            <c:numRef>
              <c:f>'booster test at angle with ramj'!$AG$12</c:f>
              <c:numCache>
                <c:formatCode>General</c:formatCode>
                <c:ptCount val="1"/>
                <c:pt idx="0">
                  <c:v>13580.148094426952</c:v>
                </c:pt>
              </c:numCache>
            </c:numRef>
          </c:xVal>
          <c:yVal>
            <c:numRef>
              <c:f>'booster test at angle with ramj'!$AF$12</c:f>
              <c:numCache>
                <c:formatCode>General</c:formatCode>
                <c:ptCount val="1"/>
                <c:pt idx="0">
                  <c:v>516.65778915387034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1D32-415D-B733-A789F07348E2}"/>
            </c:ext>
          </c:extLst>
        </c:ser>
        <c:ser>
          <c:idx val="1"/>
          <c:order val="16"/>
          <c:tx>
            <c:strRef>
              <c:f>'booster test at angle with ramj'!$AD$9</c:f>
              <c:strCache>
                <c:ptCount val="1"/>
                <c:pt idx="0">
                  <c:v>  Unpowered acsent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'booster test at angle with ramj'!$Q$212:$Q$503</c:f>
              <c:numCache>
                <c:formatCode>General</c:formatCode>
                <c:ptCount val="292"/>
                <c:pt idx="0">
                  <c:v>3643.9555702146517</c:v>
                </c:pt>
                <c:pt idx="1">
                  <c:v>3675.9039642565067</c:v>
                </c:pt>
                <c:pt idx="2">
                  <c:v>3707.8243689250603</c:v>
                </c:pt>
                <c:pt idx="3">
                  <c:v>3739.5722409080004</c:v>
                </c:pt>
                <c:pt idx="4">
                  <c:v>3771.0754484691247</c:v>
                </c:pt>
                <c:pt idx="5">
                  <c:v>3802.3337056569239</c:v>
                </c:pt>
                <c:pt idx="6">
                  <c:v>3833.3465631304557</c:v>
                </c:pt>
                <c:pt idx="7">
                  <c:v>3864.1138150691704</c:v>
                </c:pt>
                <c:pt idx="8">
                  <c:v>3894.6355109021042</c:v>
                </c:pt>
                <c:pt idx="9">
                  <c:v>3924.9119467701548</c:v>
                </c:pt>
                <c:pt idx="10">
                  <c:v>3954.9436559315977</c:v>
                </c:pt>
                <c:pt idx="11">
                  <c:v>3984.7313983954218</c:v>
                </c:pt>
                <c:pt idx="12">
                  <c:v>4014.276149948731</c:v>
                </c:pt>
                <c:pt idx="13">
                  <c:v>4043.5790907016089</c:v>
                </c:pt>
                <c:pt idx="14">
                  <c:v>4072.6415932683685</c:v>
                </c:pt>
                <c:pt idx="15">
                  <c:v>4101.4652106985777</c:v>
                </c:pt>
                <c:pt idx="16">
                  <c:v>4130.0516642646498</c:v>
                </c:pt>
                <c:pt idx="17">
                  <c:v>4158.4028312052569</c:v>
                </c:pt>
                <c:pt idx="18">
                  <c:v>4186.5207325156061</c:v>
                </c:pt>
                <c:pt idx="19">
                  <c:v>4214.4075208669756</c:v>
                </c:pt>
                <c:pt idx="20">
                  <c:v>4242.065468728988</c:v>
                </c:pt>
                <c:pt idx="21">
                  <c:v>4269.4969567591434</c:v>
                </c:pt>
                <c:pt idx="22">
                  <c:v>4296.7044625152939</c:v>
                </c:pt>
                <c:pt idx="23">
                  <c:v>4323.6905495381361</c:v>
                </c:pt>
                <c:pt idx="24">
                  <c:v>4350.4578568425613</c:v>
                </c:pt>
                <c:pt idx="25">
                  <c:v>4377.0090888489412</c:v>
                </c:pt>
                <c:pt idx="26">
                  <c:v>4403.3470057781506</c:v>
                </c:pt>
                <c:pt idx="27">
                  <c:v>4429.4744145274626</c:v>
                </c:pt>
                <c:pt idx="28">
                  <c:v>4455.3941600383687</c:v>
                </c:pt>
                <c:pt idx="29">
                  <c:v>4481.1091171619018</c:v>
                </c:pt>
                <c:pt idx="30">
                  <c:v>4506.6221830221957</c:v>
                </c:pt>
                <c:pt idx="31">
                  <c:v>4531.9362698747491</c:v>
                </c:pt>
                <c:pt idx="32">
                  <c:v>4557.0542984521981</c:v>
                </c:pt>
                <c:pt idx="33">
                  <c:v>4581.9791917872544</c:v>
                </c:pt>
                <c:pt idx="34">
                  <c:v>4606.713869499873</c:v>
                </c:pt>
                <c:pt idx="35">
                  <c:v>4631.261242533561</c:v>
                </c:pt>
                <c:pt idx="36">
                  <c:v>4655.6242083240395</c:v>
                </c:pt>
                <c:pt idx="37">
                  <c:v>4679.8056152660338</c:v>
                </c:pt>
                <c:pt idx="38">
                  <c:v>4703.808202345328</c:v>
                </c:pt>
                <c:pt idx="39">
                  <c:v>4727.6346019796038</c:v>
                </c:pt>
                <c:pt idx="40">
                  <c:v>4751.2873952952114</c:v>
                </c:pt>
                <c:pt idx="41">
                  <c:v>4774.7691378461914</c:v>
                </c:pt>
                <c:pt idx="42">
                  <c:v>4798.0823603222361</c:v>
                </c:pt>
                <c:pt idx="43">
                  <c:v>4821.2295690887695</c:v>
                </c:pt>
                <c:pt idx="44">
                  <c:v>4844.2132466874809</c:v>
                </c:pt>
                <c:pt idx="45">
                  <c:v>4867.0358523003279</c:v>
                </c:pt>
                <c:pt idx="46">
                  <c:v>4889.6998221794011</c:v>
                </c:pt>
                <c:pt idx="47">
                  <c:v>4912.2075700449404</c:v>
                </c:pt>
                <c:pt idx="48">
                  <c:v>4934.5614874536277</c:v>
                </c:pt>
                <c:pt idx="49">
                  <c:v>4956.7639441392103</c:v>
                </c:pt>
                <c:pt idx="50">
                  <c:v>4978.8172883273601</c:v>
                </c:pt>
                <c:pt idx="51">
                  <c:v>5000.7238470265975</c:v>
                </c:pt>
                <c:pt idx="52">
                  <c:v>5022.4859262969967</c:v>
                </c:pt>
                <c:pt idx="53">
                  <c:v>5044.1058114982998</c:v>
                </c:pt>
                <c:pt idx="54">
                  <c:v>5065.5857675189791</c:v>
                </c:pt>
                <c:pt idx="55">
                  <c:v>5086.9280389876985</c:v>
                </c:pt>
                <c:pt idx="56">
                  <c:v>5108.1348504685557</c:v>
                </c:pt>
                <c:pt idx="57">
                  <c:v>5129.2084066413927</c:v>
                </c:pt>
                <c:pt idx="58">
                  <c:v>5150.1508924684131</c:v>
                </c:pt>
                <c:pt idx="59">
                  <c:v>5170.964473348251</c:v>
                </c:pt>
                <c:pt idx="60">
                  <c:v>5191.6512952585917</c:v>
                </c:pt>
                <c:pt idx="61">
                  <c:v>5212.2134848883643</c:v>
                </c:pt>
                <c:pt idx="62">
                  <c:v>5232.6531497604792</c:v>
                </c:pt>
                <c:pt idx="63">
                  <c:v>5252.9723783460176</c:v>
                </c:pt>
                <c:pt idx="64">
                  <c:v>5273.1732544551678</c:v>
                </c:pt>
                <c:pt idx="65">
                  <c:v>5293.2578793630446</c:v>
                </c:pt>
                <c:pt idx="66">
                  <c:v>5313.228363774926</c:v>
                </c:pt>
                <c:pt idx="67">
                  <c:v>5333.0868025480959</c:v>
                </c:pt>
                <c:pt idx="68">
                  <c:v>5352.8352650165334</c:v>
                </c:pt>
                <c:pt idx="69">
                  <c:v>5372.4757946359878</c:v>
                </c:pt>
                <c:pt idx="70">
                  <c:v>5392.0104087458421</c:v>
                </c:pt>
                <c:pt idx="71">
                  <c:v>5411.4410983846537</c:v>
                </c:pt>
                <c:pt idx="72">
                  <c:v>5430.7698281552784</c:v>
                </c:pt>
                <c:pt idx="73">
                  <c:v>5449.9985361360095</c:v>
                </c:pt>
                <c:pt idx="74">
                  <c:v>5469.1291338343417</c:v>
                </c:pt>
                <c:pt idx="75">
                  <c:v>5488.1635061801271</c:v>
                </c:pt>
                <c:pt idx="76">
                  <c:v>5507.1035115550812</c:v>
                </c:pt>
                <c:pt idx="77">
                  <c:v>5525.9509818557526</c:v>
                </c:pt>
                <c:pt idx="78">
                  <c:v>5544.707722587229</c:v>
                </c:pt>
                <c:pt idx="79">
                  <c:v>5563.3755129850097</c:v>
                </c:pt>
                <c:pt idx="80">
                  <c:v>5581.9561061626237</c:v>
                </c:pt>
                <c:pt idx="81">
                  <c:v>5600.4512292827148</c:v>
                </c:pt>
                <c:pt idx="82">
                  <c:v>5618.8625837494546</c:v>
                </c:pt>
                <c:pt idx="83">
                  <c:v>5637.1918454202687</c:v>
                </c:pt>
                <c:pt idx="84">
                  <c:v>5655.4406648350014</c:v>
                </c:pt>
                <c:pt idx="85">
                  <c:v>5673.6106674607454</c:v>
                </c:pt>
                <c:pt idx="86">
                  <c:v>5691.7034539506967</c:v>
                </c:pt>
                <c:pt idx="87">
                  <c:v>5709.7206004154823</c:v>
                </c:pt>
                <c:pt idx="88">
                  <c:v>5727.6636587055355</c:v>
                </c:pt>
                <c:pt idx="89">
                  <c:v>5745.5341567031683</c:v>
                </c:pt>
                <c:pt idx="90">
                  <c:v>5763.3336128125893</c:v>
                </c:pt>
                <c:pt idx="91">
                  <c:v>5781.0635577417643</c:v>
                </c:pt>
                <c:pt idx="92">
                  <c:v>5798.7255255001237</c:v>
                </c:pt>
                <c:pt idx="93">
                  <c:v>5816.3210272282104</c:v>
                </c:pt>
                <c:pt idx="94">
                  <c:v>5833.8515413333726</c:v>
                </c:pt>
                <c:pt idx="95">
                  <c:v>5851.3185133236329</c:v>
                </c:pt>
                <c:pt idx="96">
                  <c:v>5868.7233557844838</c:v>
                </c:pt>
                <c:pt idx="97">
                  <c:v>5886.0674484239044</c:v>
                </c:pt>
                <c:pt idx="98">
                  <c:v>5903.3521381776718</c:v>
                </c:pt>
                <c:pt idx="99">
                  <c:v>5920.5787393680157</c:v>
                </c:pt>
                <c:pt idx="100">
                  <c:v>5937.7485339092</c:v>
                </c:pt>
                <c:pt idx="101">
                  <c:v>5954.8627715541415</c:v>
                </c:pt>
                <c:pt idx="102">
                  <c:v>5971.9226701766438</c:v>
                </c:pt>
                <c:pt idx="103">
                  <c:v>5988.9294160842755</c:v>
                </c:pt>
                <c:pt idx="104">
                  <c:v>6005.8841643573551</c:v>
                </c:pt>
                <c:pt idx="105">
                  <c:v>6022.7880392098923</c:v>
                </c:pt>
                <c:pt idx="106">
                  <c:v>6039.6421343687043</c:v>
                </c:pt>
                <c:pt idx="107">
                  <c:v>6056.4475134672648</c:v>
                </c:pt>
                <c:pt idx="108">
                  <c:v>6073.2051979596981</c:v>
                </c:pt>
                <c:pt idx="109">
                  <c:v>6089.9161460259138</c:v>
                </c:pt>
                <c:pt idx="110">
                  <c:v>6106.5812565271908</c:v>
                </c:pt>
                <c:pt idx="111">
                  <c:v>6123.2013912824141</c:v>
                </c:pt>
                <c:pt idx="112">
                  <c:v>6139.7773851738957</c:v>
                </c:pt>
                <c:pt idx="113">
                  <c:v>6156.3100472611513</c:v>
                </c:pt>
                <c:pt idx="114">
                  <c:v>6172.800161794119</c:v>
                </c:pt>
                <c:pt idx="115">
                  <c:v>6189.2484891748145</c:v>
                </c:pt>
                <c:pt idx="116">
                  <c:v>6205.6557668707937</c:v>
                </c:pt>
                <c:pt idx="117">
                  <c:v>6222.0227102833942</c:v>
                </c:pt>
                <c:pt idx="118">
                  <c:v>6238.350013573493</c:v>
                </c:pt>
                <c:pt idx="119">
                  <c:v>6254.6383504473297</c:v>
                </c:pt>
                <c:pt idx="120">
                  <c:v>6270.8883749047773</c:v>
                </c:pt>
                <c:pt idx="121">
                  <c:v>6287.1007219522562</c:v>
                </c:pt>
                <c:pt idx="122">
                  <c:v>6303.2760082823543</c:v>
                </c:pt>
                <c:pt idx="123">
                  <c:v>6319.4148329220652</c:v>
                </c:pt>
                <c:pt idx="124">
                  <c:v>6335.5177778514362</c:v>
                </c:pt>
                <c:pt idx="125">
                  <c:v>6351.5854085942901</c:v>
                </c:pt>
                <c:pt idx="126">
                  <c:v>6367.6182747825842</c:v>
                </c:pt>
                <c:pt idx="127">
                  <c:v>6383.6169106958569</c:v>
                </c:pt>
                <c:pt idx="128">
                  <c:v>6399.5818357771323</c:v>
                </c:pt>
                <c:pt idx="129">
                  <c:v>6415.5135551265566</c:v>
                </c:pt>
                <c:pt idx="130">
                  <c:v>6431.4125599739573</c:v>
                </c:pt>
                <c:pt idx="131">
                  <c:v>6447.2793281314516</c:v>
                </c:pt>
                <c:pt idx="132">
                  <c:v>6463.1143244271552</c:v>
                </c:pt>
                <c:pt idx="133">
                  <c:v>6478.9180011209719</c:v>
                </c:pt>
                <c:pt idx="134">
                  <c:v>6494.6907983033989</c:v>
                </c:pt>
                <c:pt idx="135">
                  <c:v>6510.4331442782104</c:v>
                </c:pt>
                <c:pt idx="136">
                  <c:v>6526.1454559298472</c:v>
                </c:pt>
                <c:pt idx="137">
                  <c:v>6541.8281390762731</c:v>
                </c:pt>
                <c:pt idx="138">
                  <c:v>6557.4815888080302</c:v>
                </c:pt>
                <c:pt idx="139">
                  <c:v>6573.1061898141734</c:v>
                </c:pt>
                <c:pt idx="140">
                  <c:v>6588.7023166957315</c:v>
                </c:pt>
                <c:pt idx="141">
                  <c:v>6604.2703342672912</c:v>
                </c:pt>
                <c:pt idx="142">
                  <c:v>6619.8105978472904</c:v>
                </c:pt>
                <c:pt idx="143">
                  <c:v>6635.3234535375541</c:v>
                </c:pt>
                <c:pt idx="144">
                  <c:v>6650.8092384925794</c:v>
                </c:pt>
                <c:pt idx="145">
                  <c:v>6666.268281134563</c:v>
                </c:pt>
                <c:pt idx="146">
                  <c:v>6681.7009013562501</c:v>
                </c:pt>
                <c:pt idx="147">
                  <c:v>6697.1074108036455</c:v>
                </c:pt>
                <c:pt idx="148">
                  <c:v>6712.4881131558122</c:v>
                </c:pt>
                <c:pt idx="149">
                  <c:v>6727.8433043525056</c:v>
                </c:pt>
                <c:pt idx="150">
                  <c:v>6743.1732728115549</c:v>
                </c:pt>
                <c:pt idx="151">
                  <c:v>6758.4782996388485</c:v>
                </c:pt>
                <c:pt idx="152">
                  <c:v>6773.7586588312661</c:v>
                </c:pt>
                <c:pt idx="153">
                  <c:v>6789.0146174728625</c:v>
                </c:pt>
                <c:pt idx="154">
                  <c:v>6804.2464359246042</c:v>
                </c:pt>
                <c:pt idx="155">
                  <c:v>6819.4543680079369</c:v>
                </c:pt>
                <c:pt idx="156">
                  <c:v>6834.6386611824464</c:v>
                </c:pt>
                <c:pt idx="157">
                  <c:v>6849.7995567178705</c:v>
                </c:pt>
                <c:pt idx="158">
                  <c:v>6864.937289860698</c:v>
                </c:pt>
                <c:pt idx="159">
                  <c:v>6880.0520899955854</c:v>
                </c:pt>
                <c:pt idx="160">
                  <c:v>6895.1441808018053</c:v>
                </c:pt>
                <c:pt idx="161">
                  <c:v>6910.2137804049307</c:v>
                </c:pt>
                <c:pt idx="162">
                  <c:v>6925.2611015239536</c:v>
                </c:pt>
                <c:pt idx="163">
                  <c:v>6940.2863516140233</c:v>
                </c:pt>
                <c:pt idx="164">
                  <c:v>6955.28973300498</c:v>
                </c:pt>
                <c:pt idx="165">
                  <c:v>6970.271443035851</c:v>
                </c:pt>
                <c:pt idx="166">
                  <c:v>6985.2316741854738</c:v>
                </c:pt>
                <c:pt idx="167">
                  <c:v>7000.1706141993909</c:v>
                </c:pt>
                <c:pt idx="168">
                  <c:v>7015.0884462131662</c:v>
                </c:pt>
                <c:pt idx="169">
                  <c:v>7029.9853488722656</c:v>
                </c:pt>
                <c:pt idx="170">
                  <c:v>7044.8614964486205</c:v>
                </c:pt>
                <c:pt idx="171">
                  <c:v>7059.7170589540092</c:v>
                </c:pt>
                <c:pt idx="172">
                  <c:v>7074.5522022503756</c:v>
                </c:pt>
                <c:pt idx="173">
                  <c:v>7089.3670881571907</c:v>
                </c:pt>
                <c:pt idx="174">
                  <c:v>7104.1618745559745</c:v>
                </c:pt>
                <c:pt idx="175">
                  <c:v>7118.9367154920747</c:v>
                </c:pt>
                <c:pt idx="176">
                  <c:v>7133.6917612737998</c:v>
                </c:pt>
                <c:pt idx="177">
                  <c:v>7148.4271585690085</c:v>
                </c:pt>
                <c:pt idx="178">
                  <c:v>7163.1430504992341</c:v>
                </c:pt>
                <c:pt idx="179">
                  <c:v>7177.8395767314341</c:v>
                </c:pt>
                <c:pt idx="180">
                  <c:v>7192.5168735674451</c:v>
                </c:pt>
                <c:pt idx="181">
                  <c:v>7207.1750740312218</c:v>
                </c:pt>
                <c:pt idx="182">
                  <c:v>7221.8143079539268</c:v>
                </c:pt>
                <c:pt idx="183">
                  <c:v>7236.4347020569503</c:v>
                </c:pt>
                <c:pt idx="184">
                  <c:v>7251.0363800329178</c:v>
                </c:pt>
                <c:pt idx="185">
                  <c:v>7265.6194626247561</c:v>
                </c:pt>
                <c:pt idx="186">
                  <c:v>7280.1840677028713</c:v>
                </c:pt>
                <c:pt idx="187">
                  <c:v>7294.7303103405038</c:v>
                </c:pt>
                <c:pt idx="188">
                  <c:v>7309.2583028873059</c:v>
                </c:pt>
                <c:pt idx="189">
                  <c:v>7323.7681550412026</c:v>
                </c:pt>
                <c:pt idx="190">
                  <c:v>7338.259973918578</c:v>
                </c:pt>
                <c:pt idx="191">
                  <c:v>7352.7338641228425</c:v>
                </c:pt>
                <c:pt idx="192">
                  <c:v>7367.1899278114133</c:v>
                </c:pt>
                <c:pt idx="193">
                  <c:v>7381.6282647611642</c:v>
                </c:pt>
                <c:pt idx="194">
                  <c:v>7396.0489724323779</c:v>
                </c:pt>
                <c:pt idx="195">
                  <c:v>7410.4521460312371</c:v>
                </c:pt>
                <c:pt idx="196">
                  <c:v>7424.8378785708965</c:v>
                </c:pt>
                <c:pt idx="197">
                  <c:v>7439.2062609311661</c:v>
                </c:pt>
                <c:pt idx="198">
                  <c:v>7453.5573819168421</c:v>
                </c:pt>
                <c:pt idx="199">
                  <c:v>7467.8913283147149</c:v>
                </c:pt>
                <c:pt idx="200">
                  <c:v>7482.2081849492815</c:v>
                </c:pt>
                <c:pt idx="201">
                  <c:v>7496.5080347371932</c:v>
                </c:pt>
                <c:pt idx="202">
                  <c:v>7510.7909587404638</c:v>
                </c:pt>
                <c:pt idx="203">
                  <c:v>7525.0570362184671</c:v>
                </c:pt>
                <c:pt idx="204">
                  <c:v>7539.3063446787401</c:v>
                </c:pt>
                <c:pt idx="205">
                  <c:v>7553.5389599266218</c:v>
                </c:pt>
                <c:pt idx="206">
                  <c:v>7567.7549561137448</c:v>
                </c:pt>
                <c:pt idx="207">
                  <c:v>7581.9544057854009</c:v>
                </c:pt>
                <c:pt idx="208">
                  <c:v>7596.1373799268013</c:v>
                </c:pt>
                <c:pt idx="209">
                  <c:v>7610.3039480082452</c:v>
                </c:pt>
                <c:pt idx="210">
                  <c:v>7624.454178029222</c:v>
                </c:pt>
                <c:pt idx="211">
                  <c:v>7638.5881365614532</c:v>
                </c:pt>
                <c:pt idx="212">
                  <c:v>7652.705888790897</c:v>
                </c:pt>
                <c:pt idx="213">
                  <c:v>7666.8074985587264</c:v>
                </c:pt>
                <c:pt idx="214">
                  <c:v>7680.8930284012986</c:v>
                </c:pt>
                <c:pt idx="215">
                  <c:v>7694.9625395891226</c:v>
                </c:pt>
                <c:pt idx="216">
                  <c:v>7709.0160921648421</c:v>
                </c:pt>
                <c:pt idx="217">
                  <c:v>7723.0537449802441</c:v>
                </c:pt>
                <c:pt idx="218">
                  <c:v>7737.0755557323046</c:v>
                </c:pt>
                <c:pt idx="219">
                  <c:v>7751.0815809982814</c:v>
                </c:pt>
                <c:pt idx="220">
                  <c:v>7765.0718762698671</c:v>
                </c:pt>
                <c:pt idx="221">
                  <c:v>7779.0464959864075</c:v>
                </c:pt>
                <c:pt idx="222">
                  <c:v>7793.0054935671988</c:v>
                </c:pt>
                <c:pt idx="223">
                  <c:v>7806.9489214428677</c:v>
                </c:pt>
                <c:pt idx="224">
                  <c:v>7820.8768310858532</c:v>
                </c:pt>
                <c:pt idx="225">
                  <c:v>7834.7892730399853</c:v>
                </c:pt>
                <c:pt idx="226">
                  <c:v>7848.6862969491804</c:v>
                </c:pt>
                <c:pt idx="227">
                  <c:v>7862.5679515852535</c:v>
                </c:pt>
                <c:pt idx="228">
                  <c:v>7876.4342848748611</c:v>
                </c:pt>
                <c:pt idx="229">
                  <c:v>7890.2853439255796</c:v>
                </c:pt>
                <c:pt idx="230">
                  <c:v>7904.1211750511256</c:v>
                </c:pt>
                <c:pt idx="231">
                  <c:v>7917.9418237957298</c:v>
                </c:pt>
                <c:pt idx="232">
                  <c:v>7931.7473349576721</c:v>
                </c:pt>
                <c:pt idx="233">
                  <c:v>7945.5377526119801</c:v>
                </c:pt>
                <c:pt idx="234">
                  <c:v>7959.3131201323058</c:v>
                </c:pt>
                <c:pt idx="235">
                  <c:v>7973.073480211985</c:v>
                </c:pt>
                <c:pt idx="236">
                  <c:v>7986.8188748842886</c:v>
                </c:pt>
                <c:pt idx="237">
                  <c:v>8000.5493455418755</c:v>
                </c:pt>
                <c:pt idx="238">
                  <c:v>8014.2649329554515</c:v>
                </c:pt>
                <c:pt idx="239">
                  <c:v>8027.9656772916487</c:v>
                </c:pt>
                <c:pt idx="240">
                  <c:v>8041.6516181301313</c:v>
                </c:pt>
                <c:pt idx="241">
                  <c:v>8055.3227964323733</c:v>
                </c:pt>
                <c:pt idx="242">
                  <c:v>8068.9792632132103</c:v>
                </c:pt>
                <c:pt idx="243">
                  <c:v>8082.6210841790635</c:v>
                </c:pt>
                <c:pt idx="244">
                  <c:v>8096.2483308205137</c:v>
                </c:pt>
                <c:pt idx="245">
                  <c:v>8109.861073571521</c:v>
                </c:pt>
                <c:pt idx="246">
                  <c:v>8123.4593818042713</c:v>
                </c:pt>
                <c:pt idx="247">
                  <c:v>8137.0433238314245</c:v>
                </c:pt>
                <c:pt idx="248">
                  <c:v>8150.6129669084003</c:v>
                </c:pt>
                <c:pt idx="249">
                  <c:v>8164.1683772357064</c:v>
                </c:pt>
                <c:pt idx="250">
                  <c:v>8177.709619961317</c:v>
                </c:pt>
                <c:pt idx="251">
                  <c:v>8191.2367591830898</c:v>
                </c:pt>
                <c:pt idx="252">
                  <c:v>8204.7498579512339</c:v>
                </c:pt>
                <c:pt idx="253">
                  <c:v>8218.2489782708271</c:v>
                </c:pt>
                <c:pt idx="254">
                  <c:v>8231.7341811043789</c:v>
                </c:pt>
                <c:pt idx="255">
                  <c:v>8245.2055263744442</c:v>
                </c:pt>
                <c:pt idx="256">
                  <c:v>8258.663072966292</c:v>
                </c:pt>
                <c:pt idx="257">
                  <c:v>8272.1068787306212</c:v>
                </c:pt>
                <c:pt idx="258">
                  <c:v>8285.5370004863325</c:v>
                </c:pt>
                <c:pt idx="259">
                  <c:v>8298.9534940233516</c:v>
                </c:pt>
                <c:pt idx="260">
                  <c:v>8312.3564141055067</c:v>
                </c:pt>
                <c:pt idx="261">
                  <c:v>8325.7458144734701</c:v>
                </c:pt>
                <c:pt idx="262">
                  <c:v>8339.1217478477392</c:v>
                </c:pt>
                <c:pt idx="263">
                  <c:v>8352.4842659316873</c:v>
                </c:pt>
                <c:pt idx="264">
                  <c:v>8365.8334194146682</c:v>
                </c:pt>
                <c:pt idx="265">
                  <c:v>8379.1692579751725</c:v>
                </c:pt>
                <c:pt idx="266">
                  <c:v>8392.4918302840488</c:v>
                </c:pt>
                <c:pt idx="267">
                  <c:v>8405.8011840077816</c:v>
                </c:pt>
                <c:pt idx="268">
                  <c:v>8419.0973658118219</c:v>
                </c:pt>
                <c:pt idx="269">
                  <c:v>8432.3804213639851</c:v>
                </c:pt>
                <c:pt idx="270">
                  <c:v>8445.6503953378979</c:v>
                </c:pt>
                <c:pt idx="271">
                  <c:v>8458.9073314165144</c:v>
                </c:pt>
                <c:pt idx="272">
                  <c:v>8472.1512722956832</c:v>
                </c:pt>
                <c:pt idx="273">
                  <c:v>8485.3822596877781</c:v>
                </c:pt>
                <c:pt idx="274">
                  <c:v>8498.6003343253833</c:v>
                </c:pt>
                <c:pt idx="275">
                  <c:v>8511.8055359650443</c:v>
                </c:pt>
                <c:pt idx="276">
                  <c:v>8524.9979033910677</c:v>
                </c:pt>
                <c:pt idx="277">
                  <c:v>8538.1774744193899</c:v>
                </c:pt>
                <c:pt idx="278">
                  <c:v>8551.3442859014976</c:v>
                </c:pt>
                <c:pt idx="279">
                  <c:v>8564.4983737284092</c:v>
                </c:pt>
                <c:pt idx="280">
                  <c:v>8577.6397728347074</c:v>
                </c:pt>
                <c:pt idx="281">
                  <c:v>8590.7685172026431</c:v>
                </c:pt>
                <c:pt idx="282">
                  <c:v>8603.8846398662827</c:v>
                </c:pt>
                <c:pt idx="283">
                  <c:v>8616.9881729157205</c:v>
                </c:pt>
                <c:pt idx="284">
                  <c:v>8630.0791475013393</c:v>
                </c:pt>
                <c:pt idx="285">
                  <c:v>8643.1575938381393</c:v>
                </c:pt>
                <c:pt idx="286">
                  <c:v>8656.2235412101072</c:v>
                </c:pt>
                <c:pt idx="287">
                  <c:v>8669.2770179746567</c:v>
                </c:pt>
                <c:pt idx="288">
                  <c:v>8682.3180515671065</c:v>
                </c:pt>
                <c:pt idx="289">
                  <c:v>8695.3466685052299</c:v>
                </c:pt>
                <c:pt idx="290">
                  <c:v>8708.3628943938402</c:v>
                </c:pt>
                <c:pt idx="291">
                  <c:v>8721.366753929442</c:v>
                </c:pt>
              </c:numCache>
            </c:numRef>
          </c:xVal>
          <c:yVal>
            <c:numRef>
              <c:f>'booster test at angle with ramj'!$P$212:$P$503</c:f>
              <c:numCache>
                <c:formatCode>General</c:formatCode>
                <c:ptCount val="292"/>
                <c:pt idx="0">
                  <c:v>6311.5161881353915</c:v>
                </c:pt>
                <c:pt idx="1">
                  <c:v>6366.8524298361153</c:v>
                </c:pt>
                <c:pt idx="2">
                  <c:v>6422.1156675202092</c:v>
                </c:pt>
                <c:pt idx="3">
                  <c:v>6477.0065417593069</c:v>
                </c:pt>
                <c:pt idx="4">
                  <c:v>6531.3758278230025</c:v>
                </c:pt>
                <c:pt idx="5">
                  <c:v>6585.2235542084281</c:v>
                </c:pt>
                <c:pt idx="6">
                  <c:v>6638.5496640935007</c:v>
                </c:pt>
                <c:pt idx="7">
                  <c:v>6691.3545779548704</c:v>
                </c:pt>
                <c:pt idx="8">
                  <c:v>6743.6391633374142</c:v>
                </c:pt>
                <c:pt idx="9">
                  <c:v>6795.4047173062527</c:v>
                </c:pt>
                <c:pt idx="10">
                  <c:v>6846.6529476076057</c:v>
                </c:pt>
                <c:pt idx="11">
                  <c:v>6897.385952687132</c:v>
                </c:pt>
                <c:pt idx="12">
                  <c:v>6947.6062007693045</c:v>
                </c:pt>
                <c:pt idx="13">
                  <c:v>6997.3165082187752</c:v>
                </c:pt>
                <c:pt idx="14">
                  <c:v>7046.520017396072</c:v>
                </c:pt>
                <c:pt idx="15">
                  <c:v>7095.2201742087082</c:v>
                </c:pt>
                <c:pt idx="16">
                  <c:v>7143.4207055455945</c:v>
                </c:pt>
                <c:pt idx="17">
                  <c:v>7191.1255967679617</c:v>
                </c:pt>
                <c:pt idx="18">
                  <c:v>7238.3390694142754</c:v>
                </c:pt>
                <c:pt idx="19">
                  <c:v>7285.0655592602925</c:v>
                </c:pt>
                <c:pt idx="20">
                  <c:v>7331.3096948588</c:v>
                </c:pt>
                <c:pt idx="21">
                  <c:v>7377.0762766670414</c:v>
                </c:pt>
                <c:pt idx="22">
                  <c:v>7422.3702568536582</c:v>
                </c:pt>
                <c:pt idx="23">
                  <c:v>7467.1967198613702</c:v>
                </c:pt>
                <c:pt idx="24">
                  <c:v>7511.5608637868181</c:v>
                </c:pt>
                <c:pt idx="25">
                  <c:v>7555.4679826250958</c:v>
                </c:pt>
                <c:pt idx="26">
                  <c:v>7598.9234494136608</c:v>
                </c:pt>
                <c:pt idx="27">
                  <c:v>7641.9327002985547</c:v>
                </c:pt>
                <c:pt idx="28">
                  <c:v>7684.501219535282</c:v>
                </c:pt>
                <c:pt idx="29">
                  <c:v>7726.6345254272364</c:v>
                </c:pt>
                <c:pt idx="30">
                  <c:v>7768.3381571962573</c:v>
                </c:pt>
                <c:pt idx="31">
                  <c:v>7809.6176627727</c:v>
                </c:pt>
                <c:pt idx="32">
                  <c:v>7850.4785874862418</c:v>
                </c:pt>
                <c:pt idx="33">
                  <c:v>7890.9264636335001</c:v>
                </c:pt>
                <c:pt idx="34">
                  <c:v>7930.9668008942881</c:v>
                </c:pt>
                <c:pt idx="35">
                  <c:v>7970.6050775649592</c:v>
                </c:pt>
                <c:pt idx="36">
                  <c:v>8009.8467325746751</c:v>
                </c:pt>
                <c:pt idx="37">
                  <c:v>8048.6971081294532</c:v>
                </c:pt>
                <c:pt idx="38">
                  <c:v>8087.1613527852742</c:v>
                </c:pt>
                <c:pt idx="39">
                  <c:v>8125.2444268601712</c:v>
                </c:pt>
                <c:pt idx="40">
                  <c:v>8162.9511920990835</c:v>
                </c:pt>
                <c:pt idx="41">
                  <c:v>8200.2864532832737</c:v>
                </c:pt>
                <c:pt idx="42">
                  <c:v>8237.2549594461052</c:v>
                </c:pt>
                <c:pt idx="43">
                  <c:v>8273.8614048122399</c:v>
                </c:pt>
                <c:pt idx="44">
                  <c:v>8310.1104296682879</c:v>
                </c:pt>
                <c:pt idx="45">
                  <c:v>8346.0066211707708</c:v>
                </c:pt>
                <c:pt idx="46">
                  <c:v>8381.5545140958857</c:v>
                </c:pt>
                <c:pt idx="47">
                  <c:v>8416.7585915352829</c:v>
                </c:pt>
                <c:pt idx="48">
                  <c:v>8451.623285541853</c:v>
                </c:pt>
                <c:pt idx="49">
                  <c:v>8486.1529777292653</c:v>
                </c:pt>
                <c:pt idx="50">
                  <c:v>8520.351999828832</c:v>
                </c:pt>
                <c:pt idx="51">
                  <c:v>8554.224634207023</c:v>
                </c:pt>
                <c:pt idx="52">
                  <c:v>8587.7751143468195</c:v>
                </c:pt>
                <c:pt idx="53">
                  <c:v>8621.007625295857</c:v>
                </c:pt>
                <c:pt idx="54">
                  <c:v>8653.9263040841997</c:v>
                </c:pt>
                <c:pt idx="55">
                  <c:v>8686.5352401143682</c:v>
                </c:pt>
                <c:pt idx="56">
                  <c:v>8718.8384755261322</c:v>
                </c:pt>
                <c:pt idx="57">
                  <c:v>8750.8400055384063</c:v>
                </c:pt>
                <c:pt idx="58">
                  <c:v>8782.5437787704595</c:v>
                </c:pt>
                <c:pt idx="59">
                  <c:v>8813.9536975445153</c:v>
                </c:pt>
                <c:pt idx="60">
                  <c:v>8845.073618171682</c:v>
                </c:pt>
                <c:pt idx="61">
                  <c:v>8875.9073512230498</c:v>
                </c:pt>
                <c:pt idx="62">
                  <c:v>8906.458661787663</c:v>
                </c:pt>
                <c:pt idx="63">
                  <c:v>8936.7312697189627</c:v>
                </c:pt>
                <c:pt idx="64">
                  <c:v>8966.7288711528709</c:v>
                </c:pt>
                <c:pt idx="65">
                  <c:v>8996.4551713738529</c:v>
                </c:pt>
                <c:pt idx="66">
                  <c:v>9025.9138725461071</c:v>
                </c:pt>
                <c:pt idx="67">
                  <c:v>9055.1086359330184</c:v>
                </c:pt>
                <c:pt idx="68">
                  <c:v>9084.0430676155938</c:v>
                </c:pt>
                <c:pt idx="69">
                  <c:v>9112.7207181536505</c:v>
                </c:pt>
                <c:pt idx="70">
                  <c:v>9141.1450824312433</c:v>
                </c:pt>
                <c:pt idx="71">
                  <c:v>9169.3195995907754</c:v>
                </c:pt>
                <c:pt idx="72">
                  <c:v>9197.2476530484746</c:v>
                </c:pt>
                <c:pt idx="73">
                  <c:v>9224.9325705848241</c:v>
                </c:pt>
                <c:pt idx="74">
                  <c:v>9252.3776245039389</c:v>
                </c:pt>
                <c:pt idx="75">
                  <c:v>9279.5860318561681</c:v>
                </c:pt>
                <c:pt idx="76">
                  <c:v>9306.560954718545</c:v>
                </c:pt>
                <c:pt idx="77">
                  <c:v>9333.3055005280257</c:v>
                </c:pt>
                <c:pt idx="78">
                  <c:v>9359.8227224627317</c:v>
                </c:pt>
                <c:pt idx="79">
                  <c:v>9386.1156198667231</c:v>
                </c:pt>
                <c:pt idx="80">
                  <c:v>9412.1871387141018</c:v>
                </c:pt>
                <c:pt idx="81">
                  <c:v>9438.0401721084963</c:v>
                </c:pt>
                <c:pt idx="82">
                  <c:v>9463.6775608142525</c:v>
                </c:pt>
                <c:pt idx="83">
                  <c:v>9489.1020938158763</c:v>
                </c:pt>
                <c:pt idx="84">
                  <c:v>9514.3165089025115</c:v>
                </c:pt>
                <c:pt idx="85">
                  <c:v>9539.3234932744672</c:v>
                </c:pt>
                <c:pt idx="86">
                  <c:v>9564.1256841689956</c:v>
                </c:pt>
                <c:pt idx="87">
                  <c:v>9588.7256695027245</c:v>
                </c:pt>
                <c:pt idx="88">
                  <c:v>9613.1259885283362</c:v>
                </c:pt>
                <c:pt idx="89">
                  <c:v>9637.3291325032678</c:v>
                </c:pt>
                <c:pt idx="90">
                  <c:v>9661.3375645860797</c:v>
                </c:pt>
                <c:pt idx="91">
                  <c:v>9685.1537494093554</c:v>
                </c:pt>
                <c:pt idx="92">
                  <c:v>9708.7801407449206</c:v>
                </c:pt>
                <c:pt idx="93">
                  <c:v>9732.2191461386919</c:v>
                </c:pt>
                <c:pt idx="94">
                  <c:v>9755.4731139259293</c:v>
                </c:pt>
                <c:pt idx="95">
                  <c:v>9778.5443334435022</c:v>
                </c:pt>
                <c:pt idx="96">
                  <c:v>9801.4350354422022</c:v>
                </c:pt>
                <c:pt idx="97">
                  <c:v>9824.1473925957453</c:v>
                </c:pt>
                <c:pt idx="98">
                  <c:v>9846.683520093904</c:v>
                </c:pt>
                <c:pt idx="99">
                  <c:v>9869.0454763088583</c:v>
                </c:pt>
                <c:pt idx="100">
                  <c:v>9891.2352635247407</c:v>
                </c:pt>
                <c:pt idx="101">
                  <c:v>9913.2548287212612</c:v>
                </c:pt>
                <c:pt idx="102">
                  <c:v>9935.1060644030749</c:v>
                </c:pt>
                <c:pt idx="103">
                  <c:v>9956.7908094673385</c:v>
                </c:pt>
                <c:pt idx="104">
                  <c:v>9978.3108501025854</c:v>
                </c:pt>
                <c:pt idx="105">
                  <c:v>9999.6679207127163</c:v>
                </c:pt>
                <c:pt idx="106">
                  <c:v>10020.863704860507</c:v>
                </c:pt>
                <c:pt idx="107">
                  <c:v>10041.899836225588</c:v>
                </c:pt>
                <c:pt idx="108">
                  <c:v>10062.777883936173</c:v>
                </c:pt>
                <c:pt idx="109">
                  <c:v>10083.499326818532</c:v>
                </c:pt>
                <c:pt idx="110">
                  <c:v>10104.065559250903</c:v>
                </c:pt>
                <c:pt idx="111">
                  <c:v>10124.477919794706</c:v>
                </c:pt>
                <c:pt idx="112">
                  <c:v>10144.737704321393</c:v>
                </c:pt>
                <c:pt idx="113">
                  <c:v>10164.846167809001</c:v>
                </c:pt>
                <c:pt idx="114">
                  <c:v>10184.804525992351</c:v>
                </c:pt>
                <c:pt idx="115">
                  <c:v>10204.613956929586</c:v>
                </c:pt>
                <c:pt idx="116">
                  <c:v>10224.275602490543</c:v>
                </c:pt>
                <c:pt idx="117">
                  <c:v>10243.790569771736</c:v>
                </c:pt>
                <c:pt idx="118">
                  <c:v>10263.159932442415</c:v>
                </c:pt>
                <c:pt idx="119">
                  <c:v>10282.384732025794</c:v>
                </c:pt>
                <c:pt idx="120">
                  <c:v>10301.465979119312</c:v>
                </c:pt>
                <c:pt idx="121">
                  <c:v>10320.404654557497</c:v>
                </c:pt>
                <c:pt idx="122">
                  <c:v>10339.20171052074</c:v>
                </c:pt>
                <c:pt idx="123">
                  <c:v>10357.858071593097</c:v>
                </c:pt>
                <c:pt idx="124">
                  <c:v>10376.374635771996</c:v>
                </c:pt>
                <c:pt idx="125">
                  <c:v>10394.752275432558</c:v>
                </c:pt>
                <c:pt idx="126">
                  <c:v>10412.991838249045</c:v>
                </c:pt>
                <c:pt idx="127">
                  <c:v>10431.094148075785</c:v>
                </c:pt>
                <c:pt idx="128">
                  <c:v>10449.060005789795</c:v>
                </c:pt>
                <c:pt idx="129">
                  <c:v>10466.890190097145</c:v>
                </c:pt>
                <c:pt idx="130">
                  <c:v>10484.585458305002</c:v>
                </c:pt>
                <c:pt idx="131">
                  <c:v>10502.146547061173</c:v>
                </c:pt>
                <c:pt idx="132">
                  <c:v>10519.574173062818</c:v>
                </c:pt>
                <c:pt idx="133">
                  <c:v>10536.869033735966</c:v>
                </c:pt>
                <c:pt idx="134">
                  <c:v>10554.031807887288</c:v>
                </c:pt>
                <c:pt idx="135">
                  <c:v>10571.063156329565</c:v>
                </c:pt>
                <c:pt idx="136">
                  <c:v>10587.963722482147</c:v>
                </c:pt>
                <c:pt idx="137">
                  <c:v>10604.734132947671</c:v>
                </c:pt>
                <c:pt idx="138">
                  <c:v>10621.37499806618</c:v>
                </c:pt>
                <c:pt idx="139">
                  <c:v>10637.886912447762</c:v>
                </c:pt>
                <c:pt idx="140">
                  <c:v>10654.270455484753</c:v>
                </c:pt>
                <c:pt idx="141">
                  <c:v>10670.526191844448</c:v>
                </c:pt>
                <c:pt idx="142">
                  <c:v>10686.65467194329</c:v>
                </c:pt>
                <c:pt idx="143">
                  <c:v>10702.656432403362</c:v>
                </c:pt>
                <c:pt idx="144">
                  <c:v>10718.53199649204</c:v>
                </c:pt>
                <c:pt idx="145">
                  <c:v>10734.281874499935</c:v>
                </c:pt>
                <c:pt idx="146">
                  <c:v>10749.906564101142</c:v>
                </c:pt>
                <c:pt idx="147">
                  <c:v>10765.406550790414</c:v>
                </c:pt>
                <c:pt idx="148">
                  <c:v>10780.782308311482</c:v>
                </c:pt>
                <c:pt idx="149">
                  <c:v>10796.034299026205</c:v>
                </c:pt>
                <c:pt idx="150">
                  <c:v>10811.162974268314</c:v>
                </c:pt>
                <c:pt idx="151">
                  <c:v>10826.168774684884</c:v>
                </c:pt>
                <c:pt idx="152">
                  <c:v>10841.052130566082</c:v>
                </c:pt>
                <c:pt idx="153">
                  <c:v>10855.813462163695</c:v>
                </c:pt>
                <c:pt idx="154">
                  <c:v>10870.453179998893</c:v>
                </c:pt>
                <c:pt idx="155">
                  <c:v>10884.971685159699</c:v>
                </c:pt>
                <c:pt idx="156">
                  <c:v>10899.369369588576</c:v>
                </c:pt>
                <c:pt idx="157">
                  <c:v>10913.646616360549</c:v>
                </c:pt>
                <c:pt idx="158">
                  <c:v>10927.803799952231</c:v>
                </c:pt>
                <c:pt idx="159">
                  <c:v>10941.841286502133</c:v>
                </c:pt>
                <c:pt idx="160">
                  <c:v>10955.759434062598</c:v>
                </c:pt>
                <c:pt idx="161">
                  <c:v>10969.558592843689</c:v>
                </c:pt>
                <c:pt idx="162">
                  <c:v>10983.239105449338</c:v>
                </c:pt>
                <c:pt idx="163">
                  <c:v>10996.801307106081</c:v>
                </c:pt>
                <c:pt idx="164">
                  <c:v>11010.245525884617</c:v>
                </c:pt>
                <c:pt idx="165">
                  <c:v>11023.572082914507</c:v>
                </c:pt>
                <c:pt idx="166">
                  <c:v>11036.781292592237</c:v>
                </c:pt>
                <c:pt idx="167">
                  <c:v>11049.873462782913</c:v>
                </c:pt>
                <c:pt idx="168">
                  <c:v>11062.848895015799</c:v>
                </c:pt>
                <c:pt idx="169">
                  <c:v>11075.707884673946</c:v>
                </c:pt>
                <c:pt idx="170">
                  <c:v>11088.450721178093</c:v>
                </c:pt>
                <c:pt idx="171">
                  <c:v>11101.077688165069</c:v>
                </c:pt>
                <c:pt idx="172">
                  <c:v>11113.589063660882</c:v>
                </c:pt>
                <c:pt idx="173">
                  <c:v>11125.985120248655</c:v>
                </c:pt>
                <c:pt idx="174">
                  <c:v>11138.266125231627</c:v>
                </c:pt>
                <c:pt idx="175">
                  <c:v>11150.432340791345</c:v>
                </c:pt>
                <c:pt idx="176">
                  <c:v>11162.484024141238</c:v>
                </c:pt>
                <c:pt idx="177">
                  <c:v>11174.421427675697</c:v>
                </c:pt>
                <c:pt idx="178">
                  <c:v>11186.244799114838</c:v>
                </c:pt>
                <c:pt idx="179">
                  <c:v>11197.954381645059</c:v>
                </c:pt>
                <c:pt idx="180">
                  <c:v>11209.55041405554</c:v>
                </c:pt>
                <c:pt idx="181">
                  <c:v>11221.033130870816</c:v>
                </c:pt>
                <c:pt idx="182">
                  <c:v>11232.402762479524</c:v>
                </c:pt>
                <c:pt idx="183">
                  <c:v>11243.659535259469</c:v>
                </c:pt>
                <c:pt idx="184">
                  <c:v>11254.803671699103</c:v>
                </c:pt>
                <c:pt idx="185">
                  <c:v>11265.835390515518</c:v>
                </c:pt>
                <c:pt idx="186">
                  <c:v>11276.754906769078</c:v>
                </c:pt>
                <c:pt idx="187">
                  <c:v>11287.562431974768</c:v>
                </c:pt>
                <c:pt idx="188">
                  <c:v>11298.258174210359</c:v>
                </c:pt>
                <c:pt idx="189">
                  <c:v>11308.842338221491</c:v>
                </c:pt>
                <c:pt idx="190">
                  <c:v>11319.315125523737</c:v>
                </c:pt>
                <c:pt idx="191">
                  <c:v>11329.676734501756</c:v>
                </c:pt>
                <c:pt idx="192">
                  <c:v>11339.927360505599</c:v>
                </c:pt>
                <c:pt idx="193">
                  <c:v>11350.067195944252</c:v>
                </c:pt>
                <c:pt idx="194">
                  <c:v>11360.096430376483</c:v>
                </c:pt>
                <c:pt idx="195">
                  <c:v>11370.015250599077</c:v>
                </c:pt>
                <c:pt idx="196">
                  <c:v>11379.82384073251</c:v>
                </c:pt>
                <c:pt idx="197">
                  <c:v>11389.52238230414</c:v>
                </c:pt>
                <c:pt idx="198">
                  <c:v>11399.111054328974</c:v>
                </c:pt>
                <c:pt idx="199">
                  <c:v>11408.59003338808</c:v>
                </c:pt>
                <c:pt idx="200">
                  <c:v>11417.959493704688</c:v>
                </c:pt>
                <c:pt idx="201">
                  <c:v>11427.21960721805</c:v>
                </c:pt>
                <c:pt idx="202">
                  <c:v>11436.37054365511</c:v>
                </c:pt>
                <c:pt idx="203">
                  <c:v>11445.412470600033</c:v>
                </c:pt>
                <c:pt idx="204">
                  <c:v>11454.345553561658</c:v>
                </c:pt>
                <c:pt idx="205">
                  <c:v>11463.16995603891</c:v>
                </c:pt>
                <c:pt idx="206">
                  <c:v>11471.885839584222</c:v>
                </c:pt>
                <c:pt idx="207">
                  <c:v>11480.493363865031</c:v>
                </c:pt>
                <c:pt idx="208">
                  <c:v>11488.992686723368</c:v>
                </c:pt>
                <c:pt idx="209">
                  <c:v>11497.383964233608</c:v>
                </c:pt>
                <c:pt idx="210">
                  <c:v>11505.667350758415</c:v>
                </c:pt>
                <c:pt idx="211">
                  <c:v>11513.842999002914</c:v>
                </c:pt>
                <c:pt idx="212">
                  <c:v>11521.911060067167</c:v>
                </c:pt>
                <c:pt idx="213">
                  <c:v>11529.871683496938</c:v>
                </c:pt>
                <c:pt idx="214">
                  <c:v>11537.725017332841</c:v>
                </c:pt>
                <c:pt idx="215">
                  <c:v>11545.471208157875</c:v>
                </c:pt>
                <c:pt idx="216">
                  <c:v>11553.1104011434</c:v>
                </c:pt>
                <c:pt idx="217">
                  <c:v>11560.642740093585</c:v>
                </c:pt>
                <c:pt idx="218">
                  <c:v>11568.068367488364</c:v>
                </c:pt>
                <c:pt idx="219">
                  <c:v>11575.387424524943</c:v>
                </c:pt>
                <c:pt idx="220">
                  <c:v>11582.600051157886</c:v>
                </c:pt>
                <c:pt idx="221">
                  <c:v>11589.706386137816</c:v>
                </c:pt>
                <c:pt idx="222">
                  <c:v>11596.706567048768</c:v>
                </c:pt>
                <c:pt idx="223">
                  <c:v>11603.600730344238</c:v>
                </c:pt>
                <c:pt idx="224">
                  <c:v>11610.389011381931</c:v>
                </c:pt>
                <c:pt idx="225">
                  <c:v>11617.071544457271</c:v>
                </c:pt>
                <c:pt idx="226">
                  <c:v>11623.648462835707</c:v>
                </c:pt>
                <c:pt idx="227">
                  <c:v>11630.119898783818</c:v>
                </c:pt>
                <c:pt idx="228">
                  <c:v>11636.485983599279</c:v>
                </c:pt>
                <c:pt idx="229">
                  <c:v>11642.746847639706</c:v>
                </c:pt>
                <c:pt idx="230">
                  <c:v>11648.902620350416</c:v>
                </c:pt>
                <c:pt idx="231">
                  <c:v>11654.953430291132</c:v>
                </c:pt>
                <c:pt idx="232">
                  <c:v>11660.899405161663</c:v>
                </c:pt>
                <c:pt idx="233">
                  <c:v>11666.740671826594</c:v>
                </c:pt>
                <c:pt idx="234">
                  <c:v>11672.477356339019</c:v>
                </c:pt>
                <c:pt idx="235">
                  <c:v>11678.109583963333</c:v>
                </c:pt>
                <c:pt idx="236">
                  <c:v>11683.637479197136</c:v>
                </c:pt>
                <c:pt idx="237">
                  <c:v>11689.061165792258</c:v>
                </c:pt>
                <c:pt idx="238">
                  <c:v>11694.380766774955</c:v>
                </c:pt>
                <c:pt idx="239">
                  <c:v>11699.596404465286</c:v>
                </c:pt>
                <c:pt idx="240">
                  <c:v>11704.708200495721</c:v>
                </c:pt>
                <c:pt idx="241">
                  <c:v>11709.71627655824</c:v>
                </c:pt>
                <c:pt idx="242">
                  <c:v>11714.620757578326</c:v>
                </c:pt>
                <c:pt idx="243">
                  <c:v>11719.421773259359</c:v>
                </c:pt>
                <c:pt idx="244">
                  <c:v>11724.119454599619</c:v>
                </c:pt>
                <c:pt idx="245">
                  <c:v>11728.713931309017</c:v>
                </c:pt>
                <c:pt idx="246">
                  <c:v>11733.205331828081</c:v>
                </c:pt>
                <c:pt idx="247">
                  <c:v>11737.593783349752</c:v>
                </c:pt>
                <c:pt idx="248">
                  <c:v>11741.879411841215</c:v>
                </c:pt>
                <c:pt idx="249">
                  <c:v>11746.062342065743</c:v>
                </c:pt>
                <c:pt idx="250">
                  <c:v>11750.142697604535</c:v>
                </c:pt>
                <c:pt idx="251">
                  <c:v>11754.120600878567</c:v>
                </c:pt>
                <c:pt idx="252">
                  <c:v>11757.996173170441</c:v>
                </c:pt>
                <c:pt idx="253">
                  <c:v>11761.769534646239</c:v>
                </c:pt>
                <c:pt idx="254">
                  <c:v>11765.440804377367</c:v>
                </c:pt>
                <c:pt idx="255">
                  <c:v>11769.01010036241</c:v>
                </c:pt>
                <c:pt idx="256">
                  <c:v>11772.477539548958</c:v>
                </c:pt>
                <c:pt idx="257">
                  <c:v>11775.843237855452</c:v>
                </c:pt>
                <c:pt idx="258">
                  <c:v>11779.107310192998</c:v>
                </c:pt>
                <c:pt idx="259">
                  <c:v>11782.269870487184</c:v>
                </c:pt>
                <c:pt idx="260">
                  <c:v>11785.33103169987</c:v>
                </c:pt>
                <c:pt idx="261">
                  <c:v>11788.290905850979</c:v>
                </c:pt>
                <c:pt idx="262">
                  <c:v>11791.149604040245</c:v>
                </c:pt>
                <c:pt idx="263">
                  <c:v>11793.907236468962</c:v>
                </c:pt>
                <c:pt idx="264">
                  <c:v>11796.563912461701</c:v>
                </c:pt>
                <c:pt idx="265">
                  <c:v>11799.119740487997</c:v>
                </c:pt>
                <c:pt idx="266">
                  <c:v>11801.574828184015</c:v>
                </c:pt>
                <c:pt idx="267">
                  <c:v>11803.929282374183</c:v>
                </c:pt>
                <c:pt idx="268">
                  <c:v>11806.183209092786</c:v>
                </c:pt>
                <c:pt idx="269">
                  <c:v>11808.336713605528</c:v>
                </c:pt>
                <c:pt idx="270">
                  <c:v>11810.389900431062</c:v>
                </c:pt>
                <c:pt idx="271">
                  <c:v>11812.342873362468</c:v>
                </c:pt>
                <c:pt idx="272">
                  <c:v>11814.195735488693</c:v>
                </c:pt>
                <c:pt idx="273">
                  <c:v>11815.948589215943</c:v>
                </c:pt>
                <c:pt idx="274">
                  <c:v>11817.601536289028</c:v>
                </c:pt>
                <c:pt idx="275">
                  <c:v>11819.154677812656</c:v>
                </c:pt>
                <c:pt idx="276">
                  <c:v>11820.608114272665</c:v>
                </c:pt>
                <c:pt idx="277">
                  <c:v>11821.961945557212</c:v>
                </c:pt>
                <c:pt idx="278">
                  <c:v>11823.216270977888</c:v>
                </c:pt>
                <c:pt idx="279">
                  <c:v>11824.371189290783</c:v>
                </c:pt>
                <c:pt idx="280">
                  <c:v>11825.426798717481</c:v>
                </c:pt>
                <c:pt idx="281">
                  <c:v>11826.383196965982</c:v>
                </c:pt>
                <c:pt idx="282">
                  <c:v>11827.240481251571</c:v>
                </c:pt>
                <c:pt idx="283">
                  <c:v>11827.998748317592</c:v>
                </c:pt>
                <c:pt idx="284">
                  <c:v>11828.658094456168</c:v>
                </c:pt>
                <c:pt idx="285">
                  <c:v>11829.218615528833</c:v>
                </c:pt>
                <c:pt idx="286">
                  <c:v>11829.68040698708</c:v>
                </c:pt>
                <c:pt idx="287">
                  <c:v>11830.043563892837</c:v>
                </c:pt>
                <c:pt idx="288">
                  <c:v>11830.308180938857</c:v>
                </c:pt>
                <c:pt idx="289">
                  <c:v>11830.474352469006</c:v>
                </c:pt>
                <c:pt idx="290">
                  <c:v>11830.542172498483</c:v>
                </c:pt>
                <c:pt idx="291">
                  <c:v>11830.511734733929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1D32-415D-B733-A789F07348E2}"/>
            </c:ext>
          </c:extLst>
        </c:ser>
        <c:ser>
          <c:idx val="2"/>
          <c:order val="17"/>
          <c:tx>
            <c:strRef>
              <c:f>'booster test at angle with ramj'!$AD$6</c:f>
              <c:strCache>
                <c:ptCount val="1"/>
                <c:pt idx="0">
                  <c:v>  Separation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6"/>
            <c:spPr>
              <a:noFill/>
              <a:ln w="50800">
                <a:solidFill>
                  <a:srgbClr val="FF0000"/>
                </a:solidFill>
              </a:ln>
              <a:effectLst/>
            </c:spPr>
          </c:marker>
          <c:xVal>
            <c:numRef>
              <c:f>'booster test at angle with ramj'!$AG$6</c:f>
              <c:numCache>
                <c:formatCode>General</c:formatCode>
                <c:ptCount val="1"/>
                <c:pt idx="0">
                  <c:v>763.57347296980117</c:v>
                </c:pt>
              </c:numCache>
            </c:numRef>
          </c:xVal>
          <c:yVal>
            <c:numRef>
              <c:f>'booster test at angle with ramj'!$AF$6</c:f>
              <c:numCache>
                <c:formatCode>General</c:formatCode>
                <c:ptCount val="1"/>
                <c:pt idx="0">
                  <c:v>1322.5480504955162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1D32-415D-B733-A789F07348E2}"/>
            </c:ext>
          </c:extLst>
        </c:ser>
        <c:ser>
          <c:idx val="3"/>
          <c:order val="18"/>
          <c:tx>
            <c:strRef>
              <c:f>'booster test at angle with ramj'!$AD$8</c:f>
              <c:strCache>
                <c:ptCount val="1"/>
                <c:pt idx="0">
                  <c:v>Power cut off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6"/>
            <c:spPr>
              <a:noFill/>
              <a:ln w="50800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xVal>
            <c:numRef>
              <c:f>'booster test at angle with ramj'!$AG$10</c:f>
              <c:numCache>
                <c:formatCode>General</c:formatCode>
                <c:ptCount val="1"/>
                <c:pt idx="0">
                  <c:v>8824.9551091144658</c:v>
                </c:pt>
              </c:numCache>
            </c:numRef>
          </c:xVal>
          <c:yVal>
            <c:numRef>
              <c:f>'booster test at angle with ramj'!$AF$10</c:f>
              <c:numCache>
                <c:formatCode>General</c:formatCode>
                <c:ptCount val="1"/>
                <c:pt idx="0">
                  <c:v>11826.742110772318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1D32-415D-B733-A789F07348E2}"/>
            </c:ext>
          </c:extLst>
        </c:ser>
        <c:ser>
          <c:idx val="4"/>
          <c:order val="19"/>
          <c:tx>
            <c:strRef>
              <c:f>'booster test at angle with ramj'!$AD$12</c:f>
              <c:strCache>
                <c:ptCount val="1"/>
                <c:pt idx="0">
                  <c:v>  Main parachute unfold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6"/>
            <c:spPr>
              <a:noFill/>
              <a:ln w="50800">
                <a:solidFill>
                  <a:srgbClr val="7030A0"/>
                </a:solidFill>
              </a:ln>
              <a:effectLst/>
            </c:spPr>
          </c:marker>
          <c:xVal>
            <c:numRef>
              <c:f>'booster test at angle with ramj'!$AG$12</c:f>
              <c:numCache>
                <c:formatCode>General</c:formatCode>
                <c:ptCount val="1"/>
                <c:pt idx="0">
                  <c:v>13580.148094426952</c:v>
                </c:pt>
              </c:numCache>
            </c:numRef>
          </c:xVal>
          <c:yVal>
            <c:numRef>
              <c:f>'booster test at angle with ramj'!$AF$12</c:f>
              <c:numCache>
                <c:formatCode>General</c:formatCode>
                <c:ptCount val="1"/>
                <c:pt idx="0">
                  <c:v>516.65778915387034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1D32-415D-B733-A789F07348E2}"/>
            </c:ext>
          </c:extLst>
        </c:ser>
        <c:ser>
          <c:idx val="5"/>
          <c:order val="20"/>
          <c:tx>
            <c:strRef>
              <c:f>'booster test at angle with ramj'!$AD$11</c:f>
              <c:strCache>
                <c:ptCount val="1"/>
                <c:pt idx="0">
                  <c:v>  Descent on Drogue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'booster test at angle with ramj'!$Q$504:$Q$1101</c:f>
              <c:numCache>
                <c:formatCode>General</c:formatCode>
                <c:ptCount val="598"/>
                <c:pt idx="0">
                  <c:v>8734.3582709049333</c:v>
                </c:pt>
                <c:pt idx="1">
                  <c:v>8747.3374682143512</c:v>
                </c:pt>
                <c:pt idx="2">
                  <c:v>8760.3043678576796</c:v>
                </c:pt>
                <c:pt idx="3">
                  <c:v>8773.2589909457038</c:v>
                </c:pt>
                <c:pt idx="4">
                  <c:v>8786.2013577049111</c:v>
                </c:pt>
                <c:pt idx="5">
                  <c:v>8799.1314874824475</c:v>
                </c:pt>
                <c:pt idx="6">
                  <c:v>8812.0493987511236</c:v>
                </c:pt>
                <c:pt idx="7">
                  <c:v>8824.9551091144658</c:v>
                </c:pt>
                <c:pt idx="8">
                  <c:v>8837.8486353118169</c:v>
                </c:pt>
                <c:pt idx="9">
                  <c:v>8850.729993223491</c:v>
                </c:pt>
                <c:pt idx="10">
                  <c:v>8863.599197875963</c:v>
                </c:pt>
                <c:pt idx="11">
                  <c:v>8876.4562634471222</c:v>
                </c:pt>
                <c:pt idx="12">
                  <c:v>8889.3012032715578</c:v>
                </c:pt>
                <c:pt idx="13">
                  <c:v>8902.1340298458999</c:v>
                </c:pt>
                <c:pt idx="14">
                  <c:v>8914.9547548342016</c:v>
                </c:pt>
                <c:pt idx="15">
                  <c:v>8927.7633890733705</c:v>
                </c:pt>
                <c:pt idx="16">
                  <c:v>8940.559942578644</c:v>
                </c:pt>
                <c:pt idx="17">
                  <c:v>8953.3444245491064</c:v>
                </c:pt>
                <c:pt idx="18">
                  <c:v>8966.1168433732601</c:v>
                </c:pt>
                <c:pt idx="19">
                  <c:v>8978.8772066346264</c:v>
                </c:pt>
                <c:pt idx="20">
                  <c:v>8991.6255211174066</c:v>
                </c:pt>
                <c:pt idx="21">
                  <c:v>9004.361792812173</c:v>
                </c:pt>
                <c:pt idx="22">
                  <c:v>9017.0860269216118</c:v>
                </c:pt>
                <c:pt idx="23">
                  <c:v>9029.7982278663076</c:v>
                </c:pt>
                <c:pt idx="24">
                  <c:v>9042.4983992905691</c:v>
                </c:pt>
                <c:pt idx="25">
                  <c:v>9055.1865440682941</c:v>
                </c:pt>
                <c:pt idx="26">
                  <c:v>9067.8626643088883</c:v>
                </c:pt>
                <c:pt idx="27">
                  <c:v>9080.5267613632113</c:v>
                </c:pt>
                <c:pt idx="28">
                  <c:v>9093.178835829578</c:v>
                </c:pt>
                <c:pt idx="29">
                  <c:v>9105.8188875597898</c:v>
                </c:pt>
                <c:pt idx="30">
                  <c:v>9118.4469156652158</c:v>
                </c:pt>
                <c:pt idx="31">
                  <c:v>9131.06291852291</c:v>
                </c:pt>
                <c:pt idx="32">
                  <c:v>9143.6668937817703</c:v>
                </c:pt>
                <c:pt idx="33">
                  <c:v>9156.2588383687398</c:v>
                </c:pt>
                <c:pt idx="34">
                  <c:v>9168.8387484950472</c:v>
                </c:pt>
                <c:pt idx="35">
                  <c:v>9181.406619662479</c:v>
                </c:pt>
                <c:pt idx="36">
                  <c:v>9193.9624466697078</c:v>
                </c:pt>
                <c:pt idx="37">
                  <c:v>9206.5062236186423</c:v>
                </c:pt>
                <c:pt idx="38">
                  <c:v>9219.0379439208227</c:v>
                </c:pt>
                <c:pt idx="39">
                  <c:v>9231.5576003038586</c:v>
                </c:pt>
                <c:pt idx="40">
                  <c:v>9244.065184817895</c:v>
                </c:pt>
                <c:pt idx="41">
                  <c:v>9256.5606888421244</c:v>
                </c:pt>
                <c:pt idx="42">
                  <c:v>9269.044103091328</c:v>
                </c:pt>
                <c:pt idx="43">
                  <c:v>9281.5154176224551</c:v>
                </c:pt>
                <c:pt idx="44">
                  <c:v>9293.974621841242</c:v>
                </c:pt>
                <c:pt idx="45">
                  <c:v>9306.421704508859</c:v>
                </c:pt>
                <c:pt idx="46">
                  <c:v>9318.8566537485949</c:v>
                </c:pt>
                <c:pt idx="47">
                  <c:v>9331.2794570525766</c:v>
                </c:pt>
                <c:pt idx="48">
                  <c:v>9343.6901012885155</c:v>
                </c:pt>
                <c:pt idx="49">
                  <c:v>9356.0885727064888</c:v>
                </c:pt>
                <c:pt idx="50">
                  <c:v>9368.4748569457552</c:v>
                </c:pt>
                <c:pt idx="51">
                  <c:v>9380.848939041598</c:v>
                </c:pt>
                <c:pt idx="52">
                  <c:v>9393.2108034321918</c:v>
                </c:pt>
                <c:pt idx="53">
                  <c:v>9405.5604339655074</c:v>
                </c:pt>
                <c:pt idx="54">
                  <c:v>9417.8978139062365</c:v>
                </c:pt>
                <c:pt idx="55">
                  <c:v>9430.2229259427477</c:v>
                </c:pt>
                <c:pt idx="56">
                  <c:v>9442.5357521940641</c:v>
                </c:pt>
                <c:pt idx="57">
                  <c:v>9454.8362742168665</c:v>
                </c:pt>
                <c:pt idx="58">
                  <c:v>9467.1244730125218</c:v>
                </c:pt>
                <c:pt idx="59">
                  <c:v>9479.4003290341279</c:v>
                </c:pt>
                <c:pt idx="60">
                  <c:v>9491.6638221935864</c:v>
                </c:pt>
                <c:pt idx="61">
                  <c:v>9503.9149318686905</c:v>
                </c:pt>
                <c:pt idx="62">
                  <c:v>9516.1536369102305</c:v>
                </c:pt>
                <c:pt idx="63">
                  <c:v>9528.3799156491204</c:v>
                </c:pt>
                <c:pt idx="64">
                  <c:v>9540.5937459035358</c:v>
                </c:pt>
                <c:pt idx="65">
                  <c:v>9552.7951049860712</c:v>
                </c:pt>
                <c:pt idx="66">
                  <c:v>9564.9839697109019</c:v>
                </c:pt>
                <c:pt idx="67">
                  <c:v>9577.1603164009684</c:v>
                </c:pt>
                <c:pt idx="68">
                  <c:v>9589.3241208951677</c:v>
                </c:pt>
                <c:pt idx="69">
                  <c:v>9601.4753585555445</c:v>
                </c:pt>
                <c:pt idx="70">
                  <c:v>9613.6140042745028</c:v>
                </c:pt>
                <c:pt idx="71">
                  <c:v>9625.7400324820173</c:v>
                </c:pt>
                <c:pt idx="72">
                  <c:v>9637.8534171528481</c:v>
                </c:pt>
                <c:pt idx="73">
                  <c:v>9649.9541318137617</c:v>
                </c:pt>
                <c:pt idx="74">
                  <c:v>9662.0421495507526</c:v>
                </c:pt>
                <c:pt idx="75">
                  <c:v>9674.1174430162609</c:v>
                </c:pt>
                <c:pt idx="76">
                  <c:v>9686.1799844363977</c:v>
                </c:pt>
                <c:pt idx="77">
                  <c:v>9698.2297456181586</c:v>
                </c:pt>
                <c:pt idx="78">
                  <c:v>9710.2666979566366</c:v>
                </c:pt>
                <c:pt idx="79">
                  <c:v>9722.2908124422283</c:v>
                </c:pt>
                <c:pt idx="80">
                  <c:v>9734.3020596678343</c:v>
                </c:pt>
                <c:pt idx="81">
                  <c:v>9746.3004098360452</c:v>
                </c:pt>
                <c:pt idx="82">
                  <c:v>9758.2858327663271</c:v>
                </c:pt>
                <c:pt idx="83">
                  <c:v>9770.2582979021845</c:v>
                </c:pt>
                <c:pt idx="84">
                  <c:v>9782.2177743183165</c:v>
                </c:pt>
                <c:pt idx="85">
                  <c:v>9794.1642307277525</c:v>
                </c:pt>
                <c:pt idx="86">
                  <c:v>9806.097635488979</c:v>
                </c:pt>
                <c:pt idx="87">
                  <c:v>9818.017956613041</c:v>
                </c:pt>
                <c:pt idx="88">
                  <c:v>9829.9251617706268</c:v>
                </c:pt>
                <c:pt idx="89">
                  <c:v>9841.819218299137</c:v>
                </c:pt>
                <c:pt idx="90">
                  <c:v>9853.7000932097199</c:v>
                </c:pt>
                <c:pt idx="91">
                  <c:v>9865.5677548607146</c:v>
                </c:pt>
                <c:pt idx="92">
                  <c:v>9877.4221792875906</c:v>
                </c:pt>
                <c:pt idx="93">
                  <c:v>9889.2633532203545</c:v>
                </c:pt>
                <c:pt idx="94">
                  <c:v>9901.0912678022851</c:v>
                </c:pt>
                <c:pt idx="95">
                  <c:v>9912.9059139460296</c:v>
                </c:pt>
                <c:pt idx="96">
                  <c:v>9924.7072823263916</c:v>
                </c:pt>
                <c:pt idx="97">
                  <c:v>9936.4953633763034</c:v>
                </c:pt>
                <c:pt idx="98">
                  <c:v>9948.2701472826757</c:v>
                </c:pt>
                <c:pt idx="99">
                  <c:v>9960.0316239821241</c:v>
                </c:pt>
                <c:pt idx="100">
                  <c:v>9971.7797831565658</c:v>
                </c:pt>
                <c:pt idx="101">
                  <c:v>9983.5146142287103</c:v>
                </c:pt>
                <c:pt idx="102">
                  <c:v>9995.2361063574372</c:v>
                </c:pt>
                <c:pt idx="103">
                  <c:v>10006.944248433067</c:v>
                </c:pt>
                <c:pt idx="104">
                  <c:v>10018.639029072545</c:v>
                </c:pt>
                <c:pt idx="105">
                  <c:v>10030.320436614529</c:v>
                </c:pt>
                <c:pt idx="106">
                  <c:v>10041.988459114395</c:v>
                </c:pt>
                <c:pt idx="107">
                  <c:v>10053.643084339166</c:v>
                </c:pt>
                <c:pt idx="108">
                  <c:v>10065.284299762376</c:v>
                </c:pt>
                <c:pt idx="109">
                  <c:v>10076.912092558858</c:v>
                </c:pt>
                <c:pt idx="110">
                  <c:v>10088.526449599491</c:v>
                </c:pt>
                <c:pt idx="111">
                  <c:v>10100.127357445881</c:v>
                </c:pt>
                <c:pt idx="112">
                  <c:v>10111.714802345012</c:v>
                </c:pt>
                <c:pt idx="113">
                  <c:v>10123.288770223849</c:v>
                </c:pt>
                <c:pt idx="114">
                  <c:v>10134.849246683916</c:v>
                </c:pt>
                <c:pt idx="115">
                  <c:v>10146.396216995847</c:v>
                </c:pt>
                <c:pt idx="116">
                  <c:v>10157.92966609392</c:v>
                </c:pt>
                <c:pt idx="117">
                  <c:v>10169.449578570579</c:v>
                </c:pt>
                <c:pt idx="118">
                  <c:v>10180.95593867095</c:v>
                </c:pt>
                <c:pt idx="119">
                  <c:v>10192.448730287362</c:v>
                </c:pt>
                <c:pt idx="120">
                  <c:v>10203.927936953871</c:v>
                </c:pt>
                <c:pt idx="121">
                  <c:v>10215.393541840795</c:v>
                </c:pt>
                <c:pt idx="122">
                  <c:v>10226.845527749279</c:v>
                </c:pt>
                <c:pt idx="123">
                  <c:v>10238.283877105874</c:v>
                </c:pt>
                <c:pt idx="124">
                  <c:v>10249.708571957155</c:v>
                </c:pt>
                <c:pt idx="125">
                  <c:v>10261.119593964373</c:v>
                </c:pt>
                <c:pt idx="126">
                  <c:v>10272.516924398156</c:v>
                </c:pt>
                <c:pt idx="127">
                  <c:v>10283.90054413325</c:v>
                </c:pt>
                <c:pt idx="128">
                  <c:v>10295.270433643322</c:v>
                </c:pt>
                <c:pt idx="129">
                  <c:v>10306.626572995823</c:v>
                </c:pt>
                <c:pt idx="130">
                  <c:v>10317.968941846915</c:v>
                </c:pt>
                <c:pt idx="131">
                  <c:v>10329.297519436472</c:v>
                </c:pt>
                <c:pt idx="132">
                  <c:v>10340.612284583151</c:v>
                </c:pt>
                <c:pt idx="133">
                  <c:v>10351.913215679557</c:v>
                </c:pt>
                <c:pt idx="134">
                  <c:v>10363.200290687486</c:v>
                </c:pt>
                <c:pt idx="135">
                  <c:v>10374.473487133264</c:v>
                </c:pt>
                <c:pt idx="136">
                  <c:v>10385.732782103179</c:v>
                </c:pt>
                <c:pt idx="137">
                  <c:v>10396.978152239028</c:v>
                </c:pt>
                <c:pt idx="138">
                  <c:v>10408.209573733751</c:v>
                </c:pt>
                <c:pt idx="139">
                  <c:v>10419.4270223272</c:v>
                </c:pt>
                <c:pt idx="140">
                  <c:v>10430.630473302002</c:v>
                </c:pt>
                <c:pt idx="141">
                  <c:v>10441.819901479565</c:v>
                </c:pt>
                <c:pt idx="142">
                  <c:v>10452.995281216186</c:v>
                </c:pt>
                <c:pt idx="143">
                  <c:v>10464.156586399315</c:v>
                </c:pt>
                <c:pt idx="144">
                  <c:v>10475.303790443928</c:v>
                </c:pt>
                <c:pt idx="145">
                  <c:v>10486.436866289056</c:v>
                </c:pt>
                <c:pt idx="146">
                  <c:v>10497.555786394447</c:v>
                </c:pt>
                <c:pt idx="147">
                  <c:v>10508.660522737378</c:v>
                </c:pt>
                <c:pt idx="148">
                  <c:v>10519.751046809617</c:v>
                </c:pt>
                <c:pt idx="149">
                  <c:v>10530.827329614534</c:v>
                </c:pt>
                <c:pt idx="150">
                  <c:v>10541.889341664377</c:v>
                </c:pt>
                <c:pt idx="151">
                  <c:v>10552.937052977702</c:v>
                </c:pt>
                <c:pt idx="152">
                  <c:v>10563.970433076975</c:v>
                </c:pt>
                <c:pt idx="153">
                  <c:v>10574.989450986328</c:v>
                </c:pt>
                <c:pt idx="154">
                  <c:v>10585.994075229502</c:v>
                </c:pt>
                <c:pt idx="155">
                  <c:v>10596.984273827957</c:v>
                </c:pt>
                <c:pt idx="156">
                  <c:v>10607.960014299149</c:v>
                </c:pt>
                <c:pt idx="157">
                  <c:v>10618.921263655011</c:v>
                </c:pt>
                <c:pt idx="158">
                  <c:v>10629.867988400589</c:v>
                </c:pt>
                <c:pt idx="159">
                  <c:v>10640.800154532881</c:v>
                </c:pt>
                <c:pt idx="160">
                  <c:v>10651.717727539863</c:v>
                </c:pt>
                <c:pt idx="161">
                  <c:v>10662.620672399695</c:v>
                </c:pt>
                <c:pt idx="162">
                  <c:v>10673.508953580133</c:v>
                </c:pt>
                <c:pt idx="163">
                  <c:v>10684.382535038123</c:v>
                </c:pt>
                <c:pt idx="164">
                  <c:v>10695.241380219604</c:v>
                </c:pt>
                <c:pt idx="165">
                  <c:v>10706.085452059502</c:v>
                </c:pt>
                <c:pt idx="166">
                  <c:v>10716.914712981928</c:v>
                </c:pt>
                <c:pt idx="167">
                  <c:v>10727.729124900585</c:v>
                </c:pt>
                <c:pt idx="168">
                  <c:v>10738.528649219363</c:v>
                </c:pt>
                <c:pt idx="169">
                  <c:v>10749.313246833162</c:v>
                </c:pt>
                <c:pt idx="170">
                  <c:v>10760.082878128909</c:v>
                </c:pt>
                <c:pt idx="171">
                  <c:v>10770.837502986786</c:v>
                </c:pt>
                <c:pt idx="172">
                  <c:v>10781.57708078167</c:v>
                </c:pt>
                <c:pt idx="173">
                  <c:v>10792.301570384789</c:v>
                </c:pt>
                <c:pt idx="174">
                  <c:v>10803.010930165581</c:v>
                </c:pt>
                <c:pt idx="175">
                  <c:v>10813.705117993781</c:v>
                </c:pt>
                <c:pt idx="176">
                  <c:v>10824.384091241705</c:v>
                </c:pt>
                <c:pt idx="177">
                  <c:v>10835.047806786768</c:v>
                </c:pt>
                <c:pt idx="178">
                  <c:v>10845.696221014201</c:v>
                </c:pt>
                <c:pt idx="179">
                  <c:v>10856.329289819994</c:v>
                </c:pt>
                <c:pt idx="180">
                  <c:v>10866.946968614058</c:v>
                </c:pt>
                <c:pt idx="181">
                  <c:v>10877.549212323596</c:v>
                </c:pt>
                <c:pt idx="182">
                  <c:v>10888.135975396695</c:v>
                </c:pt>
                <c:pt idx="183">
                  <c:v>10898.707211806142</c:v>
                </c:pt>
                <c:pt idx="184">
                  <c:v>10909.262875053444</c:v>
                </c:pt>
                <c:pt idx="185">
                  <c:v>10919.802918173073</c:v>
                </c:pt>
                <c:pt idx="186">
                  <c:v>10930.327293736929</c:v>
                </c:pt>
                <c:pt idx="187">
                  <c:v>10940.835953859019</c:v>
                </c:pt>
                <c:pt idx="188">
                  <c:v>10951.328850200345</c:v>
                </c:pt>
                <c:pt idx="189">
                  <c:v>10961.805933974012</c:v>
                </c:pt>
                <c:pt idx="190">
                  <c:v>10972.267155950554</c:v>
                </c:pt>
                <c:pt idx="191">
                  <c:v>10982.712466463467</c:v>
                </c:pt>
                <c:pt idx="192">
                  <c:v>10993.141815414954</c:v>
                </c:pt>
                <c:pt idx="193">
                  <c:v>11003.555152281891</c:v>
                </c:pt>
                <c:pt idx="194">
                  <c:v>11013.952426121992</c:v>
                </c:pt>
                <c:pt idx="195">
                  <c:v>11024.333585580185</c:v>
                </c:pt>
                <c:pt idx="196">
                  <c:v>11034.698578895197</c:v>
                </c:pt>
                <c:pt idx="197">
                  <c:v>11045.04735390635</c:v>
                </c:pt>
                <c:pt idx="198">
                  <c:v>11055.379858060545</c:v>
                </c:pt>
                <c:pt idx="199">
                  <c:v>11065.696038419468</c:v>
                </c:pt>
                <c:pt idx="200">
                  <c:v>11075.995841666978</c:v>
                </c:pt>
                <c:pt idx="201">
                  <c:v>11086.279214116705</c:v>
                </c:pt>
                <c:pt idx="202">
                  <c:v>11096.546101719838</c:v>
                </c:pt>
                <c:pt idx="203">
                  <c:v>11106.796450073107</c:v>
                </c:pt>
                <c:pt idx="204">
                  <c:v>11117.030204426956</c:v>
                </c:pt>
                <c:pt idx="205">
                  <c:v>11127.247309693907</c:v>
                </c:pt>
                <c:pt idx="206">
                  <c:v>11137.447710457105</c:v>
                </c:pt>
                <c:pt idx="207">
                  <c:v>11147.631350979051</c:v>
                </c:pt>
                <c:pt idx="208">
                  <c:v>11157.798175210512</c:v>
                </c:pt>
                <c:pt idx="209">
                  <c:v>11167.948126799607</c:v>
                </c:pt>
                <c:pt idx="210">
                  <c:v>11178.081149101074</c:v>
                </c:pt>
                <c:pt idx="211">
                  <c:v>11188.197185185692</c:v>
                </c:pt>
                <c:pt idx="212">
                  <c:v>11198.296177849894</c:v>
                </c:pt>
                <c:pt idx="213">
                  <c:v>11208.37806962552</c:v>
                </c:pt>
                <c:pt idx="214">
                  <c:v>11218.442802789748</c:v>
                </c:pt>
                <c:pt idx="215">
                  <c:v>11228.490319375176</c:v>
                </c:pt>
                <c:pt idx="216">
                  <c:v>11238.52056118005</c:v>
                </c:pt>
                <c:pt idx="217">
                  <c:v>11248.533469778657</c:v>
                </c:pt>
                <c:pt idx="218">
                  <c:v>11258.528986531846</c:v>
                </c:pt>
                <c:pt idx="219">
                  <c:v>11268.507052597706</c:v>
                </c:pt>
                <c:pt idx="220">
                  <c:v>11278.467608942372</c:v>
                </c:pt>
                <c:pt idx="221">
                  <c:v>11288.410596350965</c:v>
                </c:pt>
                <c:pt idx="222">
                  <c:v>11298.335955438662</c:v>
                </c:pt>
                <c:pt idx="223">
                  <c:v>11308.243626661897</c:v>
                </c:pt>
                <c:pt idx="224">
                  <c:v>11318.133550329669</c:v>
                </c:pt>
                <c:pt idx="225">
                  <c:v>11328.005666614974</c:v>
                </c:pt>
                <c:pt idx="226">
                  <c:v>11337.859915566351</c:v>
                </c:pt>
                <c:pt idx="227">
                  <c:v>11347.696237119522</c:v>
                </c:pt>
                <c:pt idx="228">
                  <c:v>11357.514571109152</c:v>
                </c:pt>
                <c:pt idx="229">
                  <c:v>11367.314857280684</c:v>
                </c:pt>
                <c:pt idx="230">
                  <c:v>11377.097035302286</c:v>
                </c:pt>
                <c:pt idx="231">
                  <c:v>11386.86104477687</c:v>
                </c:pt>
                <c:pt idx="232">
                  <c:v>11396.606825254199</c:v>
                </c:pt>
                <c:pt idx="233">
                  <c:v>11406.334316243076</c:v>
                </c:pt>
                <c:pt idx="234">
                  <c:v>11416.043457223588</c:v>
                </c:pt>
                <c:pt idx="235">
                  <c:v>11425.734187659442</c:v>
                </c:pt>
                <c:pt idx="236">
                  <c:v>11435.406447010335</c:v>
                </c:pt>
                <c:pt idx="237">
                  <c:v>11445.0601747444</c:v>
                </c:pt>
                <c:pt idx="238">
                  <c:v>11454.695310350695</c:v>
                </c:pt>
                <c:pt idx="239">
                  <c:v>11464.311793351735</c:v>
                </c:pt>
                <c:pt idx="240">
                  <c:v>11473.909563316072</c:v>
                </c:pt>
                <c:pt idx="241">
                  <c:v>11483.488559870899</c:v>
                </c:pt>
                <c:pt idx="242">
                  <c:v>11493.048722714695</c:v>
                </c:pt>
                <c:pt idx="243">
                  <c:v>11502.589991629884</c:v>
                </c:pt>
                <c:pt idx="244">
                  <c:v>11512.112306495515</c:v>
                </c:pt>
                <c:pt idx="245">
                  <c:v>11521.615607299964</c:v>
                </c:pt>
                <c:pt idx="246">
                  <c:v>11531.099834153623</c:v>
                </c:pt>
                <c:pt idx="247">
                  <c:v>11540.564927301617</c:v>
                </c:pt>
                <c:pt idx="248">
                  <c:v>11550.010827136492</c:v>
                </c:pt>
                <c:pt idx="249">
                  <c:v>11559.437474210914</c:v>
                </c:pt>
                <c:pt idx="250">
                  <c:v>11568.84480925034</c:v>
                </c:pt>
                <c:pt idx="251">
                  <c:v>11578.232773165682</c:v>
                </c:pt>
                <c:pt idx="252">
                  <c:v>11587.601307065928</c:v>
                </c:pt>
                <c:pt idx="253">
                  <c:v>11596.950352270751</c:v>
                </c:pt>
                <c:pt idx="254">
                  <c:v>11606.27985031249</c:v>
                </c:pt>
                <c:pt idx="255">
                  <c:v>11615.589742937633</c:v>
                </c:pt>
                <c:pt idx="256">
                  <c:v>11624.879972129627</c:v>
                </c:pt>
                <c:pt idx="257">
                  <c:v>11634.150480132901</c:v>
                </c:pt>
                <c:pt idx="258">
                  <c:v>11643.401209465968</c:v>
                </c:pt>
                <c:pt idx="259">
                  <c:v>11652.632102933732</c:v>
                </c:pt>
                <c:pt idx="260">
                  <c:v>11661.843103639721</c:v>
                </c:pt>
                <c:pt idx="261">
                  <c:v>11671.034154998244</c:v>
                </c:pt>
                <c:pt idx="262">
                  <c:v>11680.205200746468</c:v>
                </c:pt>
                <c:pt idx="263">
                  <c:v>11689.356184956418</c:v>
                </c:pt>
                <c:pt idx="264">
                  <c:v>11698.487052046881</c:v>
                </c:pt>
                <c:pt idx="265">
                  <c:v>11707.59774679522</c:v>
                </c:pt>
                <c:pt idx="266">
                  <c:v>11716.688214349088</c:v>
                </c:pt>
                <c:pt idx="267">
                  <c:v>11725.758400238037</c:v>
                </c:pt>
                <c:pt idx="268">
                  <c:v>11734.808250385027</c:v>
                </c:pt>
                <c:pt idx="269">
                  <c:v>11743.837711117811</c:v>
                </c:pt>
                <c:pt idx="270">
                  <c:v>11752.846729180212</c:v>
                </c:pt>
                <c:pt idx="271">
                  <c:v>11761.835251743272</c:v>
                </c:pt>
                <c:pt idx="272">
                  <c:v>11770.803226416283</c:v>
                </c:pt>
                <c:pt idx="273">
                  <c:v>11779.750601257678</c:v>
                </c:pt>
                <c:pt idx="274">
                  <c:v>11788.677324785795</c:v>
                </c:pt>
                <c:pt idx="275">
                  <c:v>11797.583345989502</c:v>
                </c:pt>
                <c:pt idx="276">
                  <c:v>11806.468614338677</c:v>
                </c:pt>
                <c:pt idx="277">
                  <c:v>11815.33307979454</c:v>
                </c:pt>
                <c:pt idx="278">
                  <c:v>11824.176692819843</c:v>
                </c:pt>
                <c:pt idx="279">
                  <c:v>11832.999404388898</c:v>
                </c:pt>
                <c:pt idx="280">
                  <c:v>11841.801165997451</c:v>
                </c:pt>
                <c:pt idx="281">
                  <c:v>11850.581929672397</c:v>
                </c:pt>
                <c:pt idx="282">
                  <c:v>11859.34164798133</c:v>
                </c:pt>
                <c:pt idx="283">
                  <c:v>11868.080274041922</c:v>
                </c:pt>
                <c:pt idx="284">
                  <c:v>11876.797761531137</c:v>
                </c:pt>
                <c:pt idx="285">
                  <c:v>11885.49406469427</c:v>
                </c:pt>
                <c:pt idx="286">
                  <c:v>11894.169138353809</c:v>
                </c:pt>
                <c:pt idx="287">
                  <c:v>11902.822937918114</c:v>
                </c:pt>
                <c:pt idx="288">
                  <c:v>11911.455419389926</c:v>
                </c:pt>
                <c:pt idx="289">
                  <c:v>11920.06653937468</c:v>
                </c:pt>
                <c:pt idx="290">
                  <c:v>11928.656255088637</c:v>
                </c:pt>
                <c:pt idx="291">
                  <c:v>11937.224524366826</c:v>
                </c:pt>
                <c:pt idx="292">
                  <c:v>11945.771305670793</c:v>
                </c:pt>
                <c:pt idx="293">
                  <c:v>11954.296558096163</c:v>
                </c:pt>
                <c:pt idx="294">
                  <c:v>11962.80024138</c:v>
                </c:pt>
                <c:pt idx="295">
                  <c:v>11971.282315907978</c:v>
                </c:pt>
                <c:pt idx="296">
                  <c:v>11979.742742721344</c:v>
                </c:pt>
                <c:pt idx="297">
                  <c:v>11988.181483523689</c:v>
                </c:pt>
                <c:pt idx="298">
                  <c:v>11996.598500687513</c:v>
                </c:pt>
                <c:pt idx="299">
                  <c:v>12004.993757260594</c:v>
                </c:pt>
                <c:pt idx="300">
                  <c:v>12013.367216972145</c:v>
                </c:pt>
                <c:pt idx="301">
                  <c:v>12021.718844238771</c:v>
                </c:pt>
                <c:pt idx="302">
                  <c:v>12030.048604170219</c:v>
                </c:pt>
                <c:pt idx="303">
                  <c:v>12038.356462574922</c:v>
                </c:pt>
                <c:pt idx="304">
                  <c:v>12046.642385965341</c:v>
                </c:pt>
                <c:pt idx="305">
                  <c:v>12054.906341563083</c:v>
                </c:pt>
                <c:pt idx="306">
                  <c:v>12063.148297303833</c:v>
                </c:pt>
                <c:pt idx="307">
                  <c:v>12071.368221842062</c:v>
                </c:pt>
                <c:pt idx="308">
                  <c:v>12079.566084555534</c:v>
                </c:pt>
                <c:pt idx="309">
                  <c:v>12087.741855549599</c:v>
                </c:pt>
                <c:pt idx="310">
                  <c:v>12095.895505661283</c:v>
                </c:pt>
                <c:pt idx="311">
                  <c:v>12104.027006463162</c:v>
                </c:pt>
                <c:pt idx="312">
                  <c:v>12112.136330267042</c:v>
                </c:pt>
                <c:pt idx="313">
                  <c:v>12120.223450127411</c:v>
                </c:pt>
                <c:pt idx="314">
                  <c:v>12128.288339844703</c:v>
                </c:pt>
                <c:pt idx="315">
                  <c:v>12136.330973968345</c:v>
                </c:pt>
                <c:pt idx="316">
                  <c:v>12144.351327799599</c:v>
                </c:pt>
                <c:pt idx="317">
                  <c:v>12152.349377394206</c:v>
                </c:pt>
                <c:pt idx="318">
                  <c:v>12160.325099564812</c:v>
                </c:pt>
                <c:pt idx="319">
                  <c:v>12168.278471883206</c:v>
                </c:pt>
                <c:pt idx="320">
                  <c:v>12176.209472682347</c:v>
                </c:pt>
                <c:pt idx="321">
                  <c:v>12184.11808105819</c:v>
                </c:pt>
                <c:pt idx="322">
                  <c:v>12192.004276871319</c:v>
                </c:pt>
                <c:pt idx="323">
                  <c:v>12199.868040748379</c:v>
                </c:pt>
                <c:pt idx="324">
                  <c:v>12207.709354083303</c:v>
                </c:pt>
                <c:pt idx="325">
                  <c:v>12215.528199038361</c:v>
                </c:pt>
                <c:pt idx="326">
                  <c:v>12223.324558544999</c:v>
                </c:pt>
                <c:pt idx="327">
                  <c:v>12231.098416304496</c:v>
                </c:pt>
                <c:pt idx="328">
                  <c:v>12238.849756788428</c:v>
                </c:pt>
                <c:pt idx="329">
                  <c:v>12246.578565238948</c:v>
                </c:pt>
                <c:pt idx="330">
                  <c:v>12254.284827668873</c:v>
                </c:pt>
                <c:pt idx="331">
                  <c:v>12261.968530861594</c:v>
                </c:pt>
                <c:pt idx="332">
                  <c:v>12269.629662370797</c:v>
                </c:pt>
                <c:pt idx="333">
                  <c:v>12277.268210520015</c:v>
                </c:pt>
                <c:pt idx="334">
                  <c:v>12284.88416440199</c:v>
                </c:pt>
                <c:pt idx="335">
                  <c:v>12292.477513877873</c:v>
                </c:pt>
                <c:pt idx="336">
                  <c:v>12300.048249576239</c:v>
                </c:pt>
                <c:pt idx="337">
                  <c:v>12307.596362891938</c:v>
                </c:pt>
                <c:pt idx="338">
                  <c:v>12315.121845984784</c:v>
                </c:pt>
                <c:pt idx="339">
                  <c:v>12322.624691778065</c:v>
                </c:pt>
                <c:pt idx="340">
                  <c:v>12330.104893956899</c:v>
                </c:pt>
                <c:pt idx="341">
                  <c:v>12337.562446966434</c:v>
                </c:pt>
                <c:pt idx="342">
                  <c:v>12344.997346009881</c:v>
                </c:pt>
                <c:pt idx="343">
                  <c:v>12352.409587046393</c:v>
                </c:pt>
                <c:pt idx="344">
                  <c:v>12359.799166788804</c:v>
                </c:pt>
                <c:pt idx="345">
                  <c:v>12367.1660827012</c:v>
                </c:pt>
                <c:pt idx="346">
                  <c:v>12374.510332996364</c:v>
                </c:pt>
                <c:pt idx="347">
                  <c:v>12381.831916633062</c:v>
                </c:pt>
                <c:pt idx="348">
                  <c:v>12389.130833313193</c:v>
                </c:pt>
                <c:pt idx="349">
                  <c:v>12396.4070834788</c:v>
                </c:pt>
                <c:pt idx="350">
                  <c:v>12403.660668308954</c:v>
                </c:pt>
                <c:pt idx="351">
                  <c:v>12410.891589716495</c:v>
                </c:pt>
                <c:pt idx="352">
                  <c:v>12418.099850344646</c:v>
                </c:pt>
                <c:pt idx="353">
                  <c:v>12425.285453563511</c:v>
                </c:pt>
                <c:pt idx="354">
                  <c:v>12432.448403466433</c:v>
                </c:pt>
                <c:pt idx="355">
                  <c:v>12439.588704866248</c:v>
                </c:pt>
                <c:pt idx="356">
                  <c:v>12446.706363291411</c:v>
                </c:pt>
                <c:pt idx="357">
                  <c:v>12453.801384982011</c:v>
                </c:pt>
                <c:pt idx="358">
                  <c:v>12460.873776885681</c:v>
                </c:pt>
                <c:pt idx="359">
                  <c:v>12467.923546653385</c:v>
                </c:pt>
                <c:pt idx="360">
                  <c:v>12474.950702635117</c:v>
                </c:pt>
                <c:pt idx="361">
                  <c:v>12481.955253875483</c:v>
                </c:pt>
                <c:pt idx="362">
                  <c:v>12488.937210109198</c:v>
                </c:pt>
                <c:pt idx="363">
                  <c:v>12495.896581756468</c:v>
                </c:pt>
                <c:pt idx="364">
                  <c:v>12502.8333799183</c:v>
                </c:pt>
                <c:pt idx="365">
                  <c:v>12509.747616371709</c:v>
                </c:pt>
                <c:pt idx="366">
                  <c:v>12516.639303564838</c:v>
                </c:pt>
                <c:pt idx="367">
                  <c:v>12523.508454611994</c:v>
                </c:pt>
                <c:pt idx="368">
                  <c:v>12530.35508328861</c:v>
                </c:pt>
                <c:pt idx="369">
                  <c:v>12537.179204026119</c:v>
                </c:pt>
                <c:pt idx="370">
                  <c:v>12543.980831906756</c:v>
                </c:pt>
                <c:pt idx="371">
                  <c:v>12550.75998265829</c:v>
                </c:pt>
                <c:pt idx="372">
                  <c:v>12557.51667264868</c:v>
                </c:pt>
                <c:pt idx="373">
                  <c:v>12564.250918880671</c:v>
                </c:pt>
                <c:pt idx="374">
                  <c:v>12570.962738986316</c:v>
                </c:pt>
                <c:pt idx="375">
                  <c:v>12577.652151221451</c:v>
                </c:pt>
                <c:pt idx="376">
                  <c:v>12584.319174460097</c:v>
                </c:pt>
                <c:pt idx="377">
                  <c:v>12590.963828188813</c:v>
                </c:pt>
                <c:pt idx="378">
                  <c:v>12597.586132500996</c:v>
                </c:pt>
                <c:pt idx="379">
                  <c:v>12604.186108091126</c:v>
                </c:pt>
                <c:pt idx="380">
                  <c:v>12610.763776248968</c:v>
                </c:pt>
                <c:pt idx="381">
                  <c:v>12617.31915885373</c:v>
                </c:pt>
                <c:pt idx="382">
                  <c:v>12623.852278368167</c:v>
                </c:pt>
                <c:pt idx="383">
                  <c:v>12630.363157832662</c:v>
                </c:pt>
                <c:pt idx="384">
                  <c:v>12636.85182085925</c:v>
                </c:pt>
                <c:pt idx="385">
                  <c:v>12643.318291625626</c:v>
                </c:pt>
                <c:pt idx="386">
                  <c:v>12649.762594869107</c:v>
                </c:pt>
                <c:pt idx="387">
                  <c:v>12656.184755880568</c:v>
                </c:pt>
                <c:pt idx="388">
                  <c:v>12662.584800498345</c:v>
                </c:pt>
                <c:pt idx="389">
                  <c:v>12668.962755102129</c:v>
                </c:pt>
                <c:pt idx="390">
                  <c:v>12675.318646606813</c:v>
                </c:pt>
                <c:pt idx="391">
                  <c:v>12681.652502456333</c:v>
                </c:pt>
                <c:pt idx="392">
                  <c:v>12687.964350617491</c:v>
                </c:pt>
                <c:pt idx="393">
                  <c:v>12694.254219573751</c:v>
                </c:pt>
                <c:pt idx="394">
                  <c:v>12700.522138319033</c:v>
                </c:pt>
                <c:pt idx="395">
                  <c:v>12706.76813635148</c:v>
                </c:pt>
                <c:pt idx="396">
                  <c:v>12712.992243667233</c:v>
                </c:pt>
                <c:pt idx="397">
                  <c:v>12719.194490754178</c:v>
                </c:pt>
                <c:pt idx="398">
                  <c:v>12725.374908585702</c:v>
                </c:pt>
                <c:pt idx="399">
                  <c:v>12731.533528614436</c:v>
                </c:pt>
                <c:pt idx="400">
                  <c:v>12737.670382766</c:v>
                </c:pt>
                <c:pt idx="401">
                  <c:v>12743.785503432746</c:v>
                </c:pt>
                <c:pt idx="402">
                  <c:v>12749.878923467495</c:v>
                </c:pt>
                <c:pt idx="403">
                  <c:v>12755.950676177297</c:v>
                </c:pt>
                <c:pt idx="404">
                  <c:v>12762.00079531717</c:v>
                </c:pt>
                <c:pt idx="405">
                  <c:v>12768.029315083864</c:v>
                </c:pt>
                <c:pt idx="406">
                  <c:v>12774.036270109627</c:v>
                </c:pt>
                <c:pt idx="407">
                  <c:v>12780.021695455978</c:v>
                </c:pt>
                <c:pt idx="408">
                  <c:v>12785.985626607497</c:v>
                </c:pt>
                <c:pt idx="409">
                  <c:v>12791.92809946562</c:v>
                </c:pt>
                <c:pt idx="410">
                  <c:v>12797.849150342461</c:v>
                </c:pt>
                <c:pt idx="411">
                  <c:v>12803.748815954634</c:v>
                </c:pt>
                <c:pt idx="412">
                  <c:v>12809.627133417105</c:v>
                </c:pt>
                <c:pt idx="413">
                  <c:v>12815.484140237057</c:v>
                </c:pt>
                <c:pt idx="414">
                  <c:v>12821.31987430777</c:v>
                </c:pt>
                <c:pt idx="415">
                  <c:v>12827.134373902538</c:v>
                </c:pt>
                <c:pt idx="416">
                  <c:v>12832.927677668587</c:v>
                </c:pt>
                <c:pt idx="417">
                  <c:v>12838.699824621041</c:v>
                </c:pt>
                <c:pt idx="418">
                  <c:v>12844.450854136883</c:v>
                </c:pt>
                <c:pt idx="419">
                  <c:v>12850.180805948978</c:v>
                </c:pt>
                <c:pt idx="420">
                  <c:v>12855.889720140087</c:v>
                </c:pt>
                <c:pt idx="421">
                  <c:v>12861.577637136939</c:v>
                </c:pt>
                <c:pt idx="422">
                  <c:v>12867.244597704312</c:v>
                </c:pt>
                <c:pt idx="423">
                  <c:v>12872.890642939152</c:v>
                </c:pt>
                <c:pt idx="424">
                  <c:v>12878.515814264731</c:v>
                </c:pt>
                <c:pt idx="425">
                  <c:v>12884.120153424819</c:v>
                </c:pt>
                <c:pt idx="426">
                  <c:v>12889.703702477907</c:v>
                </c:pt>
                <c:pt idx="427">
                  <c:v>12895.266503791452</c:v>
                </c:pt>
                <c:pt idx="428">
                  <c:v>12900.808600036162</c:v>
                </c:pt>
                <c:pt idx="429">
                  <c:v>12906.330034180317</c:v>
                </c:pt>
                <c:pt idx="430">
                  <c:v>12911.830849484124</c:v>
                </c:pt>
                <c:pt idx="431">
                  <c:v>12917.311089494113</c:v>
                </c:pt>
                <c:pt idx="432">
                  <c:v>12922.770798037562</c:v>
                </c:pt>
                <c:pt idx="433">
                  <c:v>12928.210019216971</c:v>
                </c:pt>
                <c:pt idx="434">
                  <c:v>12933.628797404568</c:v>
                </c:pt>
                <c:pt idx="435">
                  <c:v>12939.027177236861</c:v>
                </c:pt>
                <c:pt idx="436">
                  <c:v>12944.405203609223</c:v>
                </c:pt>
                <c:pt idx="437">
                  <c:v>12949.762921670521</c:v>
                </c:pt>
                <c:pt idx="438">
                  <c:v>12955.100376817787</c:v>
                </c:pt>
                <c:pt idx="439">
                  <c:v>12960.417614690934</c:v>
                </c:pt>
                <c:pt idx="440">
                  <c:v>12965.714681167505</c:v>
                </c:pt>
                <c:pt idx="441">
                  <c:v>12970.991622357476</c:v>
                </c:pt>
                <c:pt idx="442">
                  <c:v>12976.248484598094</c:v>
                </c:pt>
                <c:pt idx="443">
                  <c:v>12981.485314448762</c:v>
                </c:pt>
                <c:pt idx="444">
                  <c:v>12986.702158685965</c:v>
                </c:pt>
                <c:pt idx="445">
                  <c:v>12991.899064298246</c:v>
                </c:pt>
                <c:pt idx="446">
                  <c:v>12997.076078481223</c:v>
                </c:pt>
                <c:pt idx="447">
                  <c:v>13002.233248632647</c:v>
                </c:pt>
                <c:pt idx="448">
                  <c:v>13007.370622347515</c:v>
                </c:pt>
                <c:pt idx="449">
                  <c:v>13012.488247413216</c:v>
                </c:pt>
                <c:pt idx="450">
                  <c:v>13017.586171804736</c:v>
                </c:pt>
                <c:pt idx="451">
                  <c:v>13022.664443679896</c:v>
                </c:pt>
                <c:pt idx="452">
                  <c:v>13027.723111374646</c:v>
                </c:pt>
                <c:pt idx="453">
                  <c:v>13032.762223398398</c:v>
                </c:pt>
                <c:pt idx="454">
                  <c:v>13037.781828429414</c:v>
                </c:pt>
                <c:pt idx="455">
                  <c:v>13042.781975310227</c:v>
                </c:pt>
                <c:pt idx="456">
                  <c:v>13047.762713043121</c:v>
                </c:pt>
                <c:pt idx="457">
                  <c:v>13052.724090785652</c:v>
                </c:pt>
                <c:pt idx="458">
                  <c:v>13057.666157846221</c:v>
                </c:pt>
                <c:pt idx="459">
                  <c:v>13062.588963679678</c:v>
                </c:pt>
                <c:pt idx="460">
                  <c:v>13067.492557882999</c:v>
                </c:pt>
                <c:pt idx="461">
                  <c:v>13072.376990190982</c:v>
                </c:pt>
                <c:pt idx="462">
                  <c:v>13077.242310472009</c:v>
                </c:pt>
                <c:pt idx="463">
                  <c:v>13082.08856872385</c:v>
                </c:pt>
                <c:pt idx="464">
                  <c:v>13086.915815069506</c:v>
                </c:pt>
                <c:pt idx="465">
                  <c:v>13091.724099753108</c:v>
                </c:pt>
                <c:pt idx="466">
                  <c:v>13096.513473135863</c:v>
                </c:pt>
                <c:pt idx="467">
                  <c:v>13101.283985692036</c:v>
                </c:pt>
                <c:pt idx="468">
                  <c:v>13106.035688004989</c:v>
                </c:pt>
                <c:pt idx="469">
                  <c:v>13110.768630763263</c:v>
                </c:pt>
                <c:pt idx="470">
                  <c:v>13115.482864756705</c:v>
                </c:pt>
                <c:pt idx="471">
                  <c:v>13120.17844087264</c:v>
                </c:pt>
                <c:pt idx="472">
                  <c:v>13124.855410092097</c:v>
                </c:pt>
                <c:pt idx="473">
                  <c:v>13129.513823486068</c:v>
                </c:pt>
                <c:pt idx="474">
                  <c:v>13134.15373221182</c:v>
                </c:pt>
                <c:pt idx="475">
                  <c:v>13138.775187509258</c:v>
                </c:pt>
                <c:pt idx="476">
                  <c:v>13143.378240697321</c:v>
                </c:pt>
                <c:pt idx="477">
                  <c:v>13147.962943170429</c:v>
                </c:pt>
                <c:pt idx="478">
                  <c:v>13152.529346394982</c:v>
                </c:pt>
                <c:pt idx="479">
                  <c:v>13157.077501905889</c:v>
                </c:pt>
                <c:pt idx="480">
                  <c:v>13161.607461303154</c:v>
                </c:pt>
                <c:pt idx="481">
                  <c:v>13166.119276248501</c:v>
                </c:pt>
                <c:pt idx="482">
                  <c:v>13170.612998462038</c:v>
                </c:pt>
                <c:pt idx="483">
                  <c:v>13175.088679718981</c:v>
                </c:pt>
                <c:pt idx="484">
                  <c:v>13179.546371846403</c:v>
                </c:pt>
                <c:pt idx="485">
                  <c:v>13183.986126720036</c:v>
                </c:pt>
                <c:pt idx="486">
                  <c:v>13188.407996261114</c:v>
                </c:pt>
                <c:pt idx="487">
                  <c:v>13192.812032433261</c:v>
                </c:pt>
                <c:pt idx="488">
                  <c:v>13197.198287239418</c:v>
                </c:pt>
                <c:pt idx="489">
                  <c:v>13201.566812718813</c:v>
                </c:pt>
                <c:pt idx="490">
                  <c:v>13205.917660943975</c:v>
                </c:pt>
                <c:pt idx="491">
                  <c:v>13210.250884017785</c:v>
                </c:pt>
                <c:pt idx="492">
                  <c:v>13214.566534070578</c:v>
                </c:pt>
                <c:pt idx="493">
                  <c:v>13218.864663257275</c:v>
                </c:pt>
                <c:pt idx="494">
                  <c:v>13223.145323754557</c:v>
                </c:pt>
                <c:pt idx="495">
                  <c:v>13227.408567758092</c:v>
                </c:pt>
                <c:pt idx="496">
                  <c:v>13231.654447479781</c:v>
                </c:pt>
                <c:pt idx="497">
                  <c:v>13235.883015145067</c:v>
                </c:pt>
                <c:pt idx="498">
                  <c:v>13240.094322990268</c:v>
                </c:pt>
                <c:pt idx="499">
                  <c:v>13244.288423259946</c:v>
                </c:pt>
                <c:pt idx="500">
                  <c:v>13248.465368204334</c:v>
                </c:pt>
                <c:pt idx="501">
                  <c:v>13252.625210076782</c:v>
                </c:pt>
                <c:pt idx="502">
                  <c:v>13256.768001131248</c:v>
                </c:pt>
                <c:pt idx="503">
                  <c:v>13260.893793619833</c:v>
                </c:pt>
                <c:pt idx="504">
                  <c:v>13265.002639790342</c:v>
                </c:pt>
                <c:pt idx="505">
                  <c:v>13269.094591883893</c:v>
                </c:pt>
                <c:pt idx="506">
                  <c:v>13273.169702132556</c:v>
                </c:pt>
                <c:pt idx="507">
                  <c:v>13277.228022757028</c:v>
                </c:pt>
                <c:pt idx="508">
                  <c:v>13281.269605964353</c:v>
                </c:pt>
                <c:pt idx="509">
                  <c:v>13285.294503945663</c:v>
                </c:pt>
                <c:pt idx="510">
                  <c:v>13289.302768873968</c:v>
                </c:pt>
                <c:pt idx="511">
                  <c:v>13293.294452901977</c:v>
                </c:pt>
                <c:pt idx="512">
                  <c:v>13297.26960815995</c:v>
                </c:pt>
                <c:pt idx="513">
                  <c:v>13301.228286753587</c:v>
                </c:pt>
                <c:pt idx="514">
                  <c:v>13305.170540761952</c:v>
                </c:pt>
                <c:pt idx="515">
                  <c:v>13309.096422235431</c:v>
                </c:pt>
                <c:pt idx="516">
                  <c:v>13313.00598319372</c:v>
                </c:pt>
                <c:pt idx="517">
                  <c:v>13316.899275623848</c:v>
                </c:pt>
                <c:pt idx="518">
                  <c:v>13320.776351478238</c:v>
                </c:pt>
                <c:pt idx="519">
                  <c:v>13324.63726267279</c:v>
                </c:pt>
                <c:pt idx="520">
                  <c:v>13328.482061085</c:v>
                </c:pt>
                <c:pt idx="521">
                  <c:v>13332.31079855212</c:v>
                </c:pt>
                <c:pt idx="522">
                  <c:v>13336.123526869334</c:v>
                </c:pt>
                <c:pt idx="523">
                  <c:v>13339.920297787976</c:v>
                </c:pt>
                <c:pt idx="524">
                  <c:v>13343.701163013769</c:v>
                </c:pt>
                <c:pt idx="525">
                  <c:v>13347.46617420511</c:v>
                </c:pt>
                <c:pt idx="526">
                  <c:v>13351.215382971366</c:v>
                </c:pt>
                <c:pt idx="527">
                  <c:v>13354.948840871213</c:v>
                </c:pt>
                <c:pt idx="528">
                  <c:v>13358.666599410999</c:v>
                </c:pt>
                <c:pt idx="529">
                  <c:v>13362.368710043138</c:v>
                </c:pt>
                <c:pt idx="530">
                  <c:v>13366.055224164529</c:v>
                </c:pt>
                <c:pt idx="531">
                  <c:v>13369.726193115008</c:v>
                </c:pt>
                <c:pt idx="532">
                  <c:v>13373.381668175824</c:v>
                </c:pt>
                <c:pt idx="533">
                  <c:v>13377.021700568142</c:v>
                </c:pt>
                <c:pt idx="534">
                  <c:v>13380.646341451584</c:v>
                </c:pt>
                <c:pt idx="535">
                  <c:v>13384.255641922777</c:v>
                </c:pt>
                <c:pt idx="536">
                  <c:v>13387.849653013947</c:v>
                </c:pt>
                <c:pt idx="537">
                  <c:v>13391.428425691529</c:v>
                </c:pt>
                <c:pt idx="538">
                  <c:v>13394.992010854803</c:v>
                </c:pt>
                <c:pt idx="539">
                  <c:v>13398.540459334561</c:v>
                </c:pt>
                <c:pt idx="540">
                  <c:v>13402.073821891794</c:v>
                </c:pt>
                <c:pt idx="541">
                  <c:v>13405.592149216405</c:v>
                </c:pt>
                <c:pt idx="542">
                  <c:v>13409.095491925953</c:v>
                </c:pt>
                <c:pt idx="543">
                  <c:v>13412.58390056441</c:v>
                </c:pt>
                <c:pt idx="544">
                  <c:v>13416.057425600951</c:v>
                </c:pt>
                <c:pt idx="545">
                  <c:v>13419.516117428768</c:v>
                </c:pt>
                <c:pt idx="546">
                  <c:v>13422.960026363897</c:v>
                </c:pt>
                <c:pt idx="547">
                  <c:v>13426.389202644081</c:v>
                </c:pt>
                <c:pt idx="548">
                  <c:v>13429.803696427651</c:v>
                </c:pt>
                <c:pt idx="549">
                  <c:v>13433.203557792427</c:v>
                </c:pt>
                <c:pt idx="550">
                  <c:v>13436.588836734642</c:v>
                </c:pt>
                <c:pt idx="551">
                  <c:v>13439.959583167889</c:v>
                </c:pt>
                <c:pt idx="552">
                  <c:v>13443.315846922096</c:v>
                </c:pt>
                <c:pt idx="553">
                  <c:v>13446.657677742509</c:v>
                </c:pt>
                <c:pt idx="554">
                  <c:v>13449.985125288706</c:v>
                </c:pt>
                <c:pt idx="555">
                  <c:v>13453.298239133628</c:v>
                </c:pt>
                <c:pt idx="556">
                  <c:v>13456.597068762634</c:v>
                </c:pt>
                <c:pt idx="557">
                  <c:v>13459.881663572573</c:v>
                </c:pt>
                <c:pt idx="558">
                  <c:v>13463.152072870875</c:v>
                </c:pt>
                <c:pt idx="559">
                  <c:v>13466.408345874665</c:v>
                </c:pt>
                <c:pt idx="560">
                  <c:v>13469.650531709893</c:v>
                </c:pt>
                <c:pt idx="561">
                  <c:v>13472.878679410491</c:v>
                </c:pt>
                <c:pt idx="562">
                  <c:v>13476.092837914604</c:v>
                </c:pt>
                <c:pt idx="563">
                  <c:v>13479.293056059996</c:v>
                </c:pt>
                <c:pt idx="564">
                  <c:v>13482.479382585352</c:v>
                </c:pt>
                <c:pt idx="565">
                  <c:v>13485.651866133387</c:v>
                </c:pt>
                <c:pt idx="566">
                  <c:v>13488.810555250981</c:v>
                </c:pt>
                <c:pt idx="567">
                  <c:v>13491.955498388457</c:v>
                </c:pt>
                <c:pt idx="568">
                  <c:v>13495.08674389885</c:v>
                </c:pt>
                <c:pt idx="569">
                  <c:v>13498.204340037202</c:v>
                </c:pt>
                <c:pt idx="570">
                  <c:v>13501.308334959875</c:v>
                </c:pt>
                <c:pt idx="571">
                  <c:v>13504.398776723872</c:v>
                </c:pt>
                <c:pt idx="572">
                  <c:v>13507.475713286191</c:v>
                </c:pt>
                <c:pt idx="573">
                  <c:v>13510.539192503169</c:v>
                </c:pt>
                <c:pt idx="574">
                  <c:v>13513.589262129874</c:v>
                </c:pt>
                <c:pt idx="575">
                  <c:v>13516.625969819484</c:v>
                </c:pt>
                <c:pt idx="576">
                  <c:v>13519.649363122702</c:v>
                </c:pt>
                <c:pt idx="577">
                  <c:v>13522.659489487172</c:v>
                </c:pt>
                <c:pt idx="578">
                  <c:v>13525.656396256918</c:v>
                </c:pt>
                <c:pt idx="579">
                  <c:v>13528.640130671798</c:v>
                </c:pt>
                <c:pt idx="580">
                  <c:v>13531.610739866966</c:v>
                </c:pt>
                <c:pt idx="581">
                  <c:v>13534.568270872356</c:v>
                </c:pt>
                <c:pt idx="582">
                  <c:v>13537.512770612177</c:v>
                </c:pt>
                <c:pt idx="583">
                  <c:v>13540.444285904416</c:v>
                </c:pt>
                <c:pt idx="584">
                  <c:v>13543.362863460366</c:v>
                </c:pt>
                <c:pt idx="585">
                  <c:v>13546.268549884164</c:v>
                </c:pt>
                <c:pt idx="586">
                  <c:v>13549.161391672331</c:v>
                </c:pt>
                <c:pt idx="587">
                  <c:v>13552.041435213345</c:v>
                </c:pt>
                <c:pt idx="588">
                  <c:v>13554.908726787206</c:v>
                </c:pt>
                <c:pt idx="589">
                  <c:v>13557.763312565032</c:v>
                </c:pt>
                <c:pt idx="590">
                  <c:v>13560.605238608654</c:v>
                </c:pt>
                <c:pt idx="591">
                  <c:v>13563.434550870234</c:v>
                </c:pt>
                <c:pt idx="592">
                  <c:v>13566.251295191882</c:v>
                </c:pt>
                <c:pt idx="593">
                  <c:v>13569.0555173053</c:v>
                </c:pt>
                <c:pt idx="594">
                  <c:v>13571.847262831427</c:v>
                </c:pt>
                <c:pt idx="595">
                  <c:v>13574.626577280098</c:v>
                </c:pt>
                <c:pt idx="596">
                  <c:v>13577.393506049721</c:v>
                </c:pt>
                <c:pt idx="597">
                  <c:v>13580.148094426952</c:v>
                </c:pt>
              </c:numCache>
            </c:numRef>
          </c:xVal>
          <c:yVal>
            <c:numRef>
              <c:f>'booster test at angle with ramj'!$P$504:$P$1101</c:f>
              <c:numCache>
                <c:formatCode>General</c:formatCode>
                <c:ptCount val="598"/>
                <c:pt idx="0">
                  <c:v>11830.383132593453</c:v>
                </c:pt>
                <c:pt idx="1">
                  <c:v>11830.156459226559</c:v>
                </c:pt>
                <c:pt idx="2">
                  <c:v>11829.831807533963</c:v>
                </c:pt>
                <c:pt idx="3">
                  <c:v>11829.409270187327</c:v>
                </c:pt>
                <c:pt idx="4">
                  <c:v>11828.888939648876</c:v>
                </c:pt>
                <c:pt idx="5">
                  <c:v>11828.270908190907</c:v>
                </c:pt>
                <c:pt idx="6">
                  <c:v>11827.555267915202</c:v>
                </c:pt>
                <c:pt idx="7">
                  <c:v>11826.742110772318</c:v>
                </c:pt>
                <c:pt idx="8">
                  <c:v>11825.831528580769</c:v>
                </c:pt>
                <c:pt idx="9">
                  <c:v>11824.823613046095</c:v>
                </c:pt>
                <c:pt idx="10">
                  <c:v>11823.718455779808</c:v>
                </c:pt>
                <c:pt idx="11">
                  <c:v>11822.516148318224</c:v>
                </c:pt>
                <c:pt idx="12">
                  <c:v>11821.216782141169</c:v>
                </c:pt>
                <c:pt idx="13">
                  <c:v>11819.820448690572</c:v>
                </c:pt>
                <c:pt idx="14">
                  <c:v>11818.327239388911</c:v>
                </c:pt>
                <c:pt idx="15">
                  <c:v>11816.737245657554</c:v>
                </c:pt>
                <c:pt idx="16">
                  <c:v>11815.050558934954</c:v>
                </c:pt>
                <c:pt idx="17">
                  <c:v>11813.267270694723</c:v>
                </c:pt>
                <c:pt idx="18">
                  <c:v>11811.387472463566</c:v>
                </c:pt>
                <c:pt idx="19">
                  <c:v>11809.411255839075</c:v>
                </c:pt>
                <c:pt idx="20">
                  <c:v>11807.338712507399</c:v>
                </c:pt>
                <c:pt idx="21">
                  <c:v>11805.169934260757</c:v>
                </c:pt>
                <c:pt idx="22">
                  <c:v>11802.905013014823</c:v>
                </c:pt>
                <c:pt idx="23">
                  <c:v>11800.544040825955</c:v>
                </c:pt>
                <c:pt idx="24">
                  <c:v>11798.087109908291</c:v>
                </c:pt>
                <c:pt idx="25">
                  <c:v>11795.534312650683</c:v>
                </c:pt>
                <c:pt idx="26">
                  <c:v>11792.885741633498</c:v>
                </c:pt>
                <c:pt idx="27">
                  <c:v>11790.141489645246</c:v>
                </c:pt>
                <c:pt idx="28">
                  <c:v>11787.301649699075</c:v>
                </c:pt>
                <c:pt idx="29">
                  <c:v>11784.366315049096</c:v>
                </c:pt>
                <c:pt idx="30">
                  <c:v>11781.335579206559</c:v>
                </c:pt>
                <c:pt idx="31">
                  <c:v>11778.209535955868</c:v>
                </c:pt>
                <c:pt idx="32">
                  <c:v>11774.988279370427</c:v>
                </c:pt>
                <c:pt idx="33">
                  <c:v>11771.671903828335</c:v>
                </c:pt>
                <c:pt idx="34">
                  <c:v>11768.26050402791</c:v>
                </c:pt>
                <c:pt idx="35">
                  <c:v>11764.754175003045</c:v>
                </c:pt>
                <c:pt idx="36">
                  <c:v>11761.153012138397</c:v>
                </c:pt>
                <c:pt idx="37">
                  <c:v>11757.457111184407</c:v>
                </c:pt>
                <c:pt idx="38">
                  <c:v>11753.666568272152</c:v>
                </c:pt>
                <c:pt idx="39">
                  <c:v>11749.781479928011</c:v>
                </c:pt>
                <c:pt idx="40">
                  <c:v>11745.801943088167</c:v>
                </c:pt>
                <c:pt idx="41">
                  <c:v>11741.72805511293</c:v>
                </c:pt>
                <c:pt idx="42">
                  <c:v>11737.559913800875</c:v>
                </c:pt>
                <c:pt idx="43">
                  <c:v>11733.297617402808</c:v>
                </c:pt>
                <c:pt idx="44">
                  <c:v>11728.941264635549</c:v>
                </c:pt>
                <c:pt idx="45">
                  <c:v>11724.490954695522</c:v>
                </c:pt>
                <c:pt idx="46">
                  <c:v>11719.946787272176</c:v>
                </c:pt>
                <c:pt idx="47">
                  <c:v>11715.308862561207</c:v>
                </c:pt>
                <c:pt idx="48">
                  <c:v>11710.577281277596</c:v>
                </c:pt>
                <c:pt idx="49">
                  <c:v>11705.752144668464</c:v>
                </c:pt>
                <c:pt idx="50">
                  <c:v>11700.833554525725</c:v>
                </c:pt>
                <c:pt idx="51">
                  <c:v>11695.821613198561</c:v>
                </c:pt>
                <c:pt idx="52">
                  <c:v>11690.716423605692</c:v>
                </c:pt>
                <c:pt idx="53">
                  <c:v>11685.518089247462</c:v>
                </c:pt>
                <c:pt idx="54">
                  <c:v>11680.226714217722</c:v>
                </c:pt>
                <c:pt idx="55">
                  <c:v>11674.842403215525</c:v>
                </c:pt>
                <c:pt idx="56">
                  <c:v>11669.365261556617</c:v>
                </c:pt>
                <c:pt idx="57">
                  <c:v>11663.795395184734</c:v>
                </c:pt>
                <c:pt idx="58">
                  <c:v>11658.132910682702</c:v>
                </c:pt>
                <c:pt idx="59">
                  <c:v>11652.377915283327</c:v>
                </c:pt>
                <c:pt idx="60">
                  <c:v>11646.530516880106</c:v>
                </c:pt>
                <c:pt idx="61">
                  <c:v>11640.590824037712</c:v>
                </c:pt>
                <c:pt idx="62">
                  <c:v>11634.558946002297</c:v>
                </c:pt>
                <c:pt idx="63">
                  <c:v>11628.434992711584</c:v>
                </c:pt>
                <c:pt idx="64">
                  <c:v>11622.219074804758</c:v>
                </c:pt>
                <c:pt idx="65">
                  <c:v>11615.911303632158</c:v>
                </c:pt>
                <c:pt idx="66">
                  <c:v>11609.51179126476</c:v>
                </c:pt>
                <c:pt idx="67">
                  <c:v>11603.020650503462</c:v>
                </c:pt>
                <c:pt idx="68">
                  <c:v>11596.437994888161</c:v>
                </c:pt>
                <c:pt idx="69">
                  <c:v>11589.763938706639</c:v>
                </c:pt>
                <c:pt idx="70">
                  <c:v>11582.998597003223</c:v>
                </c:pt>
                <c:pt idx="71">
                  <c:v>11576.142085587268</c:v>
                </c:pt>
                <c:pt idx="72">
                  <c:v>11569.194521041414</c:v>
                </c:pt>
                <c:pt idx="73">
                  <c:v>11562.156020729659</c:v>
                </c:pt>
                <c:pt idx="74">
                  <c:v>11555.026702805217</c:v>
                </c:pt>
                <c:pt idx="75">
                  <c:v>11547.806686218177</c:v>
                </c:pt>
                <c:pt idx="76">
                  <c:v>11540.496090722965</c:v>
                </c:pt>
                <c:pt idx="77">
                  <c:v>11533.095036885603</c:v>
                </c:pt>
                <c:pt idx="78">
                  <c:v>11525.603646090762</c:v>
                </c:pt>
                <c:pt idx="79">
                  <c:v>11518.022040548622</c:v>
                </c:pt>
                <c:pt idx="80">
                  <c:v>11510.35034330153</c:v>
                </c:pt>
                <c:pt idx="81">
                  <c:v>11502.588678230466</c:v>
                </c:pt>
                <c:pt idx="82">
                  <c:v>11494.737170061297</c:v>
                </c:pt>
                <c:pt idx="83">
                  <c:v>11486.795944370855</c:v>
                </c:pt>
                <c:pt idx="84">
                  <c:v>11478.765127592804</c:v>
                </c:pt>
                <c:pt idx="85">
                  <c:v>11470.644847023317</c:v>
                </c:pt>
                <c:pt idx="86">
                  <c:v>11462.435230826566</c:v>
                </c:pt>
                <c:pt idx="87">
                  <c:v>11454.136408040016</c:v>
                </c:pt>
                <c:pt idx="88">
                  <c:v>11445.748508579523</c:v>
                </c:pt>
                <c:pt idx="89">
                  <c:v>11437.271663244255</c:v>
                </c:pt>
                <c:pt idx="90">
                  <c:v>11428.706003721418</c:v>
                </c:pt>
                <c:pt idx="91">
                  <c:v>11420.051661389367</c:v>
                </c:pt>
                <c:pt idx="92">
                  <c:v>11411.308762697248</c:v>
                </c:pt>
                <c:pt idx="93">
                  <c:v>11402.477426827478</c:v>
                </c:pt>
                <c:pt idx="94">
                  <c:v>11393.557770088501</c:v>
                </c:pt>
                <c:pt idx="95">
                  <c:v>11384.549909230867</c:v>
                </c:pt>
                <c:pt idx="96">
                  <c:v>11375.453961458943</c:v>
                </c:pt>
                <c:pt idx="97">
                  <c:v>11366.270044440507</c:v>
                </c:pt>
                <c:pt idx="98">
                  <c:v>11356.998276316621</c:v>
                </c:pt>
                <c:pt idx="99">
                  <c:v>11347.63877571175</c:v>
                </c:pt>
                <c:pt idx="100">
                  <c:v>11338.191661744149</c:v>
                </c:pt>
                <c:pt idx="101">
                  <c:v>11328.657054036501</c:v>
                </c:pt>
                <c:pt idx="102">
                  <c:v>11319.035072726811</c:v>
                </c:pt>
                <c:pt idx="103">
                  <c:v>11309.325838479563</c:v>
                </c:pt>
                <c:pt idx="104">
                  <c:v>11299.529472497139</c:v>
                </c:pt>
                <c:pt idx="105">
                  <c:v>11289.646096531482</c:v>
                </c:pt>
                <c:pt idx="106">
                  <c:v>11279.675832896028</c:v>
                </c:pt>
                <c:pt idx="107">
                  <c:v>11269.618804477885</c:v>
                </c:pt>
                <c:pt idx="108">
                  <c:v>11259.47513475027</c:v>
                </c:pt>
                <c:pt idx="109">
                  <c:v>11249.244947785191</c:v>
                </c:pt>
                <c:pt idx="110">
                  <c:v>11238.928368266386</c:v>
                </c:pt>
                <c:pt idx="111">
                  <c:v>11228.525521502501</c:v>
                </c:pt>
                <c:pt idx="112">
                  <c:v>11218.036533440511</c:v>
                </c:pt>
                <c:pt idx="113">
                  <c:v>11207.461530679388</c:v>
                </c:pt>
                <c:pt idx="114">
                  <c:v>11196.800640484</c:v>
                </c:pt>
                <c:pt idx="115">
                  <c:v>11186.053990799242</c:v>
                </c:pt>
                <c:pt idx="116">
                  <c:v>11175.221710264399</c:v>
                </c:pt>
                <c:pt idx="117">
                  <c:v>11164.303928227724</c:v>
                </c:pt>
                <c:pt idx="118">
                  <c:v>11153.30077476125</c:v>
                </c:pt>
                <c:pt idx="119">
                  <c:v>11142.212380675805</c:v>
                </c:pt>
                <c:pt idx="120">
                  <c:v>11131.038877536237</c:v>
                </c:pt>
                <c:pt idx="121">
                  <c:v>11119.78039767685</c:v>
                </c:pt>
                <c:pt idx="122">
                  <c:v>11108.437074217029</c:v>
                </c:pt>
                <c:pt idx="123">
                  <c:v>11097.009041077061</c:v>
                </c:pt>
                <c:pt idx="124">
                  <c:v>11085.496432994143</c:v>
                </c:pt>
                <c:pt idx="125">
                  <c:v>11073.899385538567</c:v>
                </c:pt>
                <c:pt idx="126">
                  <c:v>11062.218035130079</c:v>
                </c:pt>
                <c:pt idx="127">
                  <c:v>11050.452519054405</c:v>
                </c:pt>
                <c:pt idx="128">
                  <c:v>11038.602975479927</c:v>
                </c:pt>
                <c:pt idx="129">
                  <c:v>11026.669543474529</c:v>
                </c:pt>
                <c:pt idx="130">
                  <c:v>11014.652363022562</c:v>
                </c:pt>
                <c:pt idx="131">
                  <c:v>11002.551575041969</c:v>
                </c:pt>
                <c:pt idx="132">
                  <c:v>10990.367321401518</c:v>
                </c:pt>
                <c:pt idx="133">
                  <c:v>10978.099744938172</c:v>
                </c:pt>
                <c:pt idx="134">
                  <c:v>10965.748989474558</c:v>
                </c:pt>
                <c:pt idx="135">
                  <c:v>10953.315199836547</c:v>
                </c:pt>
                <c:pt idx="136">
                  <c:v>10940.798521870924</c:v>
                </c:pt>
                <c:pt idx="137">
                  <c:v>10928.199102463148</c:v>
                </c:pt>
                <c:pt idx="138">
                  <c:v>10915.517089555186</c:v>
                </c:pt>
                <c:pt idx="139">
                  <c:v>10902.752632163414</c:v>
                </c:pt>
                <c:pt idx="140">
                  <c:v>10889.905880396584</c:v>
                </c:pt>
                <c:pt idx="141">
                  <c:v>10876.976985473826</c:v>
                </c:pt>
                <c:pt idx="142">
                  <c:v>10863.966099742707</c:v>
                </c:pt>
                <c:pt idx="143">
                  <c:v>10850.873376697304</c:v>
                </c:pt>
                <c:pt idx="144">
                  <c:v>10837.698970996307</c:v>
                </c:pt>
                <c:pt idx="145">
                  <c:v>10824.443038481133</c:v>
                </c:pt>
                <c:pt idx="146">
                  <c:v>10811.105736194031</c:v>
                </c:pt>
                <c:pt idx="147">
                  <c:v>10797.687222396191</c:v>
                </c:pt>
                <c:pt idx="148">
                  <c:v>10784.187656585817</c:v>
                </c:pt>
                <c:pt idx="149">
                  <c:v>10770.607199516184</c:v>
                </c:pt>
                <c:pt idx="150">
                  <c:v>10756.946013213645</c:v>
                </c:pt>
                <c:pt idx="151">
                  <c:v>10743.20426099559</c:v>
                </c:pt>
                <c:pt idx="152">
                  <c:v>10729.382107488347</c:v>
                </c:pt>
                <c:pt idx="153">
                  <c:v>10715.479718645001</c:v>
                </c:pt>
                <c:pt idx="154">
                  <c:v>10701.497261763139</c:v>
                </c:pt>
                <c:pt idx="155">
                  <c:v>10687.434905502494</c:v>
                </c:pt>
                <c:pt idx="156">
                  <c:v>10673.292819902494</c:v>
                </c:pt>
                <c:pt idx="157">
                  <c:v>10659.071176399682</c:v>
                </c:pt>
                <c:pt idx="158">
                  <c:v>10644.770147845022</c:v>
                </c:pt>
                <c:pt idx="159">
                  <c:v>10630.389908521054</c:v>
                </c:pt>
                <c:pt idx="160">
                  <c:v>10615.93063415892</c:v>
                </c:pt>
                <c:pt idx="161">
                  <c:v>10601.392501955208</c:v>
                </c:pt>
                <c:pt idx="162">
                  <c:v>10586.77569058864</c:v>
                </c:pt>
                <c:pt idx="163">
                  <c:v>10572.080380236575</c:v>
                </c:pt>
                <c:pt idx="164">
                  <c:v>10557.306752591317</c:v>
                </c:pt>
                <c:pt idx="165">
                  <c:v>10542.454990876226</c:v>
                </c:pt>
                <c:pt idx="166">
                  <c:v>10527.525279861597</c:v>
                </c:pt>
                <c:pt idx="167">
                  <c:v>10512.517805880339</c:v>
                </c:pt>
                <c:pt idx="168">
                  <c:v>10497.432756843398</c:v>
                </c:pt>
                <c:pt idx="169">
                  <c:v>10482.270322254933</c:v>
                </c:pt>
                <c:pt idx="170">
                  <c:v>10467.030693227245</c:v>
                </c:pt>
                <c:pt idx="171">
                  <c:v>10451.714062495421</c:v>
                </c:pt>
                <c:pt idx="172">
                  <c:v>10436.320624431713</c:v>
                </c:pt>
                <c:pt idx="173">
                  <c:v>10420.850575059614</c:v>
                </c:pt>
                <c:pt idx="174">
                  <c:v>10405.304112067635</c:v>
                </c:pt>
                <c:pt idx="175">
                  <c:v>10389.681434822771</c:v>
                </c:pt>
                <c:pt idx="176">
                  <c:v>10373.982744383642</c:v>
                </c:pt>
                <c:pt idx="177">
                  <c:v>10358.208243513303</c:v>
                </c:pt>
                <c:pt idx="178">
                  <c:v>10342.358136691704</c:v>
                </c:pt>
                <c:pt idx="179">
                  <c:v>10326.432630127796</c:v>
                </c:pt>
                <c:pt idx="180">
                  <c:v>10310.43193177128</c:v>
                </c:pt>
                <c:pt idx="181">
                  <c:v>10294.35625132397</c:v>
                </c:pt>
                <c:pt idx="182">
                  <c:v>10278.205800250778</c:v>
                </c:pt>
                <c:pt idx="183">
                  <c:v>10261.980791790304</c:v>
                </c:pt>
                <c:pt idx="184">
                  <c:v>10245.681440965011</c:v>
                </c:pt>
                <c:pt idx="185">
                  <c:v>10229.307964591004</c:v>
                </c:pt>
                <c:pt idx="186">
                  <c:v>10212.860581287367</c:v>
                </c:pt>
                <c:pt idx="187">
                  <c:v>10196.339511485079</c:v>
                </c:pt>
                <c:pt idx="188">
                  <c:v>10179.744977435481</c:v>
                </c:pt>
                <c:pt idx="189">
                  <c:v>10163.077203218294</c:v>
                </c:pt>
                <c:pt idx="190">
                  <c:v>10146.336414749176</c:v>
                </c:pt>
                <c:pt idx="191">
                  <c:v>10129.522839786814</c:v>
                </c:pt>
                <c:pt idx="192">
                  <c:v>10112.636707939535</c:v>
                </c:pt>
                <c:pt idx="193">
                  <c:v>10095.67825067143</c:v>
                </c:pt>
                <c:pt idx="194">
                  <c:v>10078.647701307989</c:v>
                </c:pt>
                <c:pt idx="195">
                  <c:v>10061.545295041235</c:v>
                </c:pt>
                <c:pt idx="196">
                  <c:v>10044.371268934343</c:v>
                </c:pt>
                <c:pt idx="197">
                  <c:v>10027.125861925751</c:v>
                </c:pt>
                <c:pt idx="198">
                  <c:v>10009.809314832744</c:v>
                </c:pt>
                <c:pt idx="199">
                  <c:v>9992.4218703545066</c:v>
                </c:pt>
                <c:pt idx="200">
                  <c:v>9974.9637730746399</c:v>
                </c:pt>
                <c:pt idx="201">
                  <c:v>9957.4352694631325</c:v>
                </c:pt>
                <c:pt idx="202">
                  <c:v>9939.8366078777944</c:v>
                </c:pt>
                <c:pt idx="203">
                  <c:v>9922.168038565118</c:v>
                </c:pt>
                <c:pt idx="204">
                  <c:v>9904.4298136605921</c:v>
                </c:pt>
                <c:pt idx="205">
                  <c:v>9886.6221871884427</c:v>
                </c:pt>
                <c:pt idx="206">
                  <c:v>9868.74541506081</c:v>
                </c:pt>
                <c:pt idx="207">
                  <c:v>9850.7997550763375</c:v>
                </c:pt>
                <c:pt idx="208">
                  <c:v>9832.7854669181961</c:v>
                </c:pt>
                <c:pt idx="209">
                  <c:v>9814.7028121515159</c:v>
                </c:pt>
                <c:pt idx="210">
                  <c:v>9796.5520542202248</c:v>
                </c:pt>
                <c:pt idx="211">
                  <c:v>9778.3334584433105</c:v>
                </c:pt>
                <c:pt idx="212">
                  <c:v>9760.047292010473</c:v>
                </c:pt>
                <c:pt idx="213">
                  <c:v>9741.6938239771898</c:v>
                </c:pt>
                <c:pt idx="214">
                  <c:v>9723.2733252591752</c:v>
                </c:pt>
                <c:pt idx="215">
                  <c:v>9704.7860686262429</c:v>
                </c:pt>
                <c:pt idx="216">
                  <c:v>9686.232328695558</c:v>
                </c:pt>
                <c:pt idx="217">
                  <c:v>9667.6123819242894</c:v>
                </c:pt>
                <c:pt idx="218">
                  <c:v>9648.9265066016524</c:v>
                </c:pt>
                <c:pt idx="219">
                  <c:v>9630.1749828403481</c:v>
                </c:pt>
                <c:pt idx="220">
                  <c:v>9611.358092567385</c:v>
                </c:pt>
                <c:pt idx="221">
                  <c:v>9592.4761195143074</c:v>
                </c:pt>
                <c:pt idx="222">
                  <c:v>9573.5293492068031</c:v>
                </c:pt>
                <c:pt idx="223">
                  <c:v>9554.5180689537101</c:v>
                </c:pt>
                <c:pt idx="224">
                  <c:v>9535.4425678354182</c:v>
                </c:pt>
                <c:pt idx="225">
                  <c:v>9516.3031366916584</c:v>
                </c:pt>
                <c:pt idx="226">
                  <c:v>9497.1000681087007</c:v>
                </c:pt>
                <c:pt idx="227">
                  <c:v>9477.8336564059409</c:v>
                </c:pt>
                <c:pt idx="228">
                  <c:v>9458.5041976218927</c:v>
                </c:pt>
                <c:pt idx="229">
                  <c:v>9439.1119894995845</c:v>
                </c:pt>
                <c:pt idx="230">
                  <c:v>9419.6573314713605</c:v>
                </c:pt>
                <c:pt idx="231">
                  <c:v>9400.1405246430968</c:v>
                </c:pt>
                <c:pt idx="232">
                  <c:v>9380.5618717778289</c:v>
                </c:pt>
                <c:pt idx="233">
                  <c:v>9360.921677278795</c:v>
                </c:pt>
                <c:pt idx="234">
                  <c:v>9341.220247171912</c:v>
                </c:pt>
                <c:pt idx="235">
                  <c:v>9321.457889087671</c:v>
                </c:pt>
                <c:pt idx="236">
                  <c:v>9301.6349122424672</c:v>
                </c:pt>
                <c:pt idx="237">
                  <c:v>9281.7516274193749</c:v>
                </c:pt>
                <c:pt idx="238">
                  <c:v>9261.8083469483627</c:v>
                </c:pt>
                <c:pt idx="239">
                  <c:v>9241.8053846859602</c:v>
                </c:pt>
                <c:pt idx="240">
                  <c:v>9221.7430559943841</c:v>
                </c:pt>
                <c:pt idx="241">
                  <c:v>9201.621677720128</c:v>
                </c:pt>
                <c:pt idx="242">
                  <c:v>9181.4415681720275</c:v>
                </c:pt>
                <c:pt idx="243">
                  <c:v>9161.2030470988047</c:v>
                </c:pt>
                <c:pt idx="244">
                  <c:v>9140.9064356660947</c:v>
                </c:pt>
                <c:pt idx="245">
                  <c:v>9120.55205643298</c:v>
                </c:pt>
                <c:pt idx="246">
                  <c:v>9100.1402333280166</c:v>
                </c:pt>
                <c:pt idx="247">
                  <c:v>9079.671291624787</c:v>
                </c:pt>
                <c:pt idx="248">
                  <c:v>9059.1455579169669</c:v>
                </c:pt>
                <c:pt idx="249">
                  <c:v>9038.5633600929268</c:v>
                </c:pt>
                <c:pt idx="250">
                  <c:v>9017.9250273098805</c:v>
                </c:pt>
                <c:pt idx="251">
                  <c:v>8997.2308899675791</c:v>
                </c:pt>
                <c:pt idx="252">
                  <c:v>8976.4812796815713</c:v>
                </c:pt>
                <c:pt idx="253">
                  <c:v>8955.6765292560412</c:v>
                </c:pt>
                <c:pt idx="254">
                  <c:v>8934.8169726797514</c:v>
                </c:pt>
                <c:pt idx="255">
                  <c:v>8913.9029451228853</c:v>
                </c:pt>
                <c:pt idx="256">
                  <c:v>8892.9347828860864</c:v>
                </c:pt>
                <c:pt idx="257">
                  <c:v>8871.9128233461379</c:v>
                </c:pt>
                <c:pt idx="258">
                  <c:v>8850.8374049251543</c:v>
                </c:pt>
                <c:pt idx="259">
                  <c:v>8829.7088670610556</c:v>
                </c:pt>
                <c:pt idx="260">
                  <c:v>8808.5275501777123</c:v>
                </c:pt>
                <c:pt idx="261">
                  <c:v>8787.2937956547576</c:v>
                </c:pt>
                <c:pt idx="262">
                  <c:v>8766.0079457970751</c:v>
                </c:pt>
                <c:pt idx="263">
                  <c:v>8744.6703438039858</c:v>
                </c:pt>
                <c:pt idx="264">
                  <c:v>8723.2813337381431</c:v>
                </c:pt>
                <c:pt idx="265">
                  <c:v>8701.8412604941368</c:v>
                </c:pt>
                <c:pt idx="266">
                  <c:v>8680.3504697668468</c:v>
                </c:pt>
                <c:pt idx="267">
                  <c:v>8658.8093080195285</c:v>
                </c:pt>
                <c:pt idx="268">
                  <c:v>8637.2181224516644</c:v>
                </c:pt>
                <c:pt idx="269">
                  <c:v>8615.5772609665873</c:v>
                </c:pt>
                <c:pt idx="270">
                  <c:v>8593.8870721388957</c:v>
                </c:pt>
                <c:pt idx="271">
                  <c:v>8572.1479051816605</c:v>
                </c:pt>
                <c:pt idx="272">
                  <c:v>8550.3601099134576</c:v>
                </c:pt>
                <c:pt idx="273">
                  <c:v>8528.5240367252154</c:v>
                </c:pt>
                <c:pt idx="274">
                  <c:v>8506.6400365469235</c:v>
                </c:pt>
                <c:pt idx="275">
                  <c:v>8484.7084608141777</c:v>
                </c:pt>
                <c:pt idx="276">
                  <c:v>8462.7296614346124</c:v>
                </c:pt>
                <c:pt idx="277">
                  <c:v>8440.7039907542057</c:v>
                </c:pt>
                <c:pt idx="278">
                  <c:v>8418.6318015234956</c:v>
                </c:pt>
                <c:pt idx="279">
                  <c:v>8396.5134468636934</c:v>
                </c:pt>
                <c:pt idx="280">
                  <c:v>8374.3492802327401</c:v>
                </c:pt>
                <c:pt idx="281">
                  <c:v>8352.1396553912946</c:v>
                </c:pt>
                <c:pt idx="282">
                  <c:v>8329.884926368677</c:v>
                </c:pt>
                <c:pt idx="283">
                  <c:v>8307.5854474287844</c:v>
                </c:pt>
                <c:pt idx="284">
                  <c:v>8285.2415730359917</c:v>
                </c:pt>
                <c:pt idx="285">
                  <c:v>8262.8536578210405</c:v>
                </c:pt>
                <c:pt idx="286">
                  <c:v>8240.4220565469514</c:v>
                </c:pt>
                <c:pt idx="287">
                  <c:v>8217.9471240749463</c:v>
                </c:pt>
                <c:pt idx="288">
                  <c:v>8195.4292153304214</c:v>
                </c:pt>
                <c:pt idx="289">
                  <c:v>8172.8686852689643</c:v>
                </c:pt>
                <c:pt idx="290">
                  <c:v>8150.2658888424403</c:v>
                </c:pt>
                <c:pt idx="291">
                  <c:v>8127.6211809651513</c:v>
                </c:pt>
                <c:pt idx="292">
                  <c:v>8104.9349164800942</c:v>
                </c:pt>
                <c:pt idx="293">
                  <c:v>8082.2074501253155</c:v>
                </c:pt>
                <c:pt idx="294">
                  <c:v>8059.4391365003885</c:v>
                </c:pt>
                <c:pt idx="295">
                  <c:v>8036.6303300330192</c:v>
                </c:pt>
                <c:pt idx="296">
                  <c:v>8013.7813849457934</c:v>
                </c:pt>
                <c:pt idx="297">
                  <c:v>7990.8926552230805</c:v>
                </c:pt>
                <c:pt idx="298">
                  <c:v>7967.9644945781019</c:v>
                </c:pt>
                <c:pt idx="299">
                  <c:v>7944.9972564201807</c:v>
                </c:pt>
                <c:pt idx="300">
                  <c:v>7921.9912938221814</c:v>
                </c:pt>
                <c:pt idx="301">
                  <c:v>7898.946959488153</c:v>
                </c:pt>
                <c:pt idx="302">
                  <c:v>7875.8646057211827</c:v>
                </c:pt>
                <c:pt idx="303">
                  <c:v>7852.7445843914784</c:v>
                </c:pt>
                <c:pt idx="304">
                  <c:v>7829.5872469046835</c:v>
                </c:pt>
                <c:pt idx="305">
                  <c:v>7806.3929441704413</c:v>
                </c:pt>
                <c:pt idx="306">
                  <c:v>7783.1620265712154</c:v>
                </c:pt>
                <c:pt idx="307">
                  <c:v>7759.8948439313763</c:v>
                </c:pt>
                <c:pt idx="308">
                  <c:v>7736.5917454865657</c:v>
                </c:pt>
                <c:pt idx="309">
                  <c:v>7713.2530798533498</c:v>
                </c:pt>
                <c:pt idx="310">
                  <c:v>7689.8791949991655</c:v>
                </c:pt>
                <c:pt idx="311">
                  <c:v>7666.4704382125747</c:v>
                </c:pt>
                <c:pt idx="312">
                  <c:v>7643.0271560738338</c:v>
                </c:pt>
                <c:pt idx="313">
                  <c:v>7619.5496944257829</c:v>
                </c:pt>
                <c:pt idx="314">
                  <c:v>7596.038398345072</c:v>
                </c:pt>
                <c:pt idx="315">
                  <c:v>7572.4936121137216</c:v>
                </c:pt>
                <c:pt idx="316">
                  <c:v>7548.9156791910364</c:v>
                </c:pt>
                <c:pt idx="317">
                  <c:v>7525.3049421858686</c:v>
                </c:pt>
                <c:pt idx="318">
                  <c:v>7501.6617428292511</c:v>
                </c:pt>
                <c:pt idx="319">
                  <c:v>7477.986421947392</c:v>
                </c:pt>
                <c:pt idx="320">
                  <c:v>7454.2793194350525</c:v>
                </c:pt>
                <c:pt idx="321">
                  <c:v>7430.5407742293046</c:v>
                </c:pt>
                <c:pt idx="322">
                  <c:v>7406.7711242836776</c:v>
                </c:pt>
                <c:pt idx="323">
                  <c:v>7382.970706542701</c:v>
                </c:pt>
                <c:pt idx="324">
                  <c:v>7359.1398569168487</c:v>
                </c:pt>
                <c:pt idx="325">
                  <c:v>7335.2789102578854</c:v>
                </c:pt>
                <c:pt idx="326">
                  <c:v>7311.3882003346289</c:v>
                </c:pt>
                <c:pt idx="327">
                  <c:v>7287.4680598091236</c:v>
                </c:pt>
                <c:pt idx="328">
                  <c:v>7263.5188202132395</c:v>
                </c:pt>
                <c:pt idx="329">
                  <c:v>7239.5408119256899</c:v>
                </c:pt>
                <c:pt idx="330">
                  <c:v>7215.534364149481</c:v>
                </c:pt>
                <c:pt idx="331">
                  <c:v>7191.4998048897942</c:v>
                </c:pt>
                <c:pt idx="332">
                  <c:v>7167.4374609323004</c:v>
                </c:pt>
                <c:pt idx="333">
                  <c:v>7143.3476578219161</c:v>
                </c:pt>
                <c:pt idx="334">
                  <c:v>7119.2307198419967</c:v>
                </c:pt>
                <c:pt idx="335">
                  <c:v>7095.0869699939803</c:v>
                </c:pt>
                <c:pt idx="336">
                  <c:v>7070.916729977469</c:v>
                </c:pt>
                <c:pt idx="337">
                  <c:v>7046.7203201707662</c:v>
                </c:pt>
                <c:pt idx="338">
                  <c:v>7022.4980596118567</c:v>
                </c:pt>
                <c:pt idx="339">
                  <c:v>6998.2502659798447</c:v>
                </c:pt>
                <c:pt idx="340">
                  <c:v>6973.9772555768395</c:v>
                </c:pt>
                <c:pt idx="341">
                  <c:v>6949.6793433102957</c:v>
                </c:pt>
                <c:pt idx="342">
                  <c:v>6925.3568426758084</c:v>
                </c:pt>
                <c:pt idx="343">
                  <c:v>6901.0100657403627</c:v>
                </c:pt>
                <c:pt idx="344">
                  <c:v>6876.6393231260381</c:v>
                </c:pt>
                <c:pt idx="345">
                  <c:v>6852.244923994167</c:v>
                </c:pt>
                <c:pt idx="346">
                  <c:v>6827.8271760299494</c:v>
                </c:pt>
                <c:pt idx="347">
                  <c:v>6803.3863854275196</c:v>
                </c:pt>
                <c:pt idx="348">
                  <c:v>6778.9228568754688</c:v>
                </c:pt>
                <c:pt idx="349">
                  <c:v>6754.4368935428183</c:v>
                </c:pt>
                <c:pt idx="350">
                  <c:v>6729.9287970654441</c:v>
                </c:pt>
                <c:pt idx="351">
                  <c:v>6705.3988675329529</c:v>
                </c:pt>
                <c:pt idx="352">
                  <c:v>6680.8474034760065</c:v>
                </c:pt>
                <c:pt idx="353">
                  <c:v>6656.2747018540922</c:v>
                </c:pt>
                <c:pt idx="354">
                  <c:v>6631.6810580437368</c:v>
                </c:pt>
                <c:pt idx="355">
                  <c:v>6607.0667658271668</c:v>
                </c:pt>
                <c:pt idx="356">
                  <c:v>6582.4321173814069</c:v>
                </c:pt>
                <c:pt idx="357">
                  <c:v>6557.7774032678144</c:v>
                </c:pt>
                <c:pt idx="358">
                  <c:v>6533.1029124220549</c:v>
                </c:pt>
                <c:pt idx="359">
                  <c:v>6508.4089321445026</c:v>
                </c:pt>
                <c:pt idx="360">
                  <c:v>6483.6957480910769</c:v>
                </c:pt>
                <c:pt idx="361">
                  <c:v>6458.9636442645015</c:v>
                </c:pt>
                <c:pt idx="362">
                  <c:v>6434.2129030059868</c:v>
                </c:pt>
                <c:pt idx="363">
                  <c:v>6409.4438049873343</c:v>
                </c:pt>
                <c:pt idx="364">
                  <c:v>6384.6566292034522</c:v>
                </c:pt>
                <c:pt idx="365">
                  <c:v>6359.8516529652898</c:v>
                </c:pt>
                <c:pt idx="366">
                  <c:v>6335.0291518931717</c:v>
                </c:pt>
                <c:pt idx="367">
                  <c:v>6310.1893999105469</c:v>
                </c:pt>
                <c:pt idx="368">
                  <c:v>6285.332669238127</c:v>
                </c:pt>
                <c:pt idx="369">
                  <c:v>6260.4592303884301</c:v>
                </c:pt>
                <c:pt idx="370">
                  <c:v>6235.5693521607091</c:v>
                </c:pt>
                <c:pt idx="371">
                  <c:v>6210.6633016362712</c:v>
                </c:pt>
                <c:pt idx="372">
                  <c:v>6185.7413441741792</c:v>
                </c:pt>
                <c:pt idx="373">
                  <c:v>6160.8037434073321</c:v>
                </c:pt>
                <c:pt idx="374">
                  <c:v>6135.8507612389139</c:v>
                </c:pt>
                <c:pt idx="375">
                  <c:v>6110.8826578392182</c:v>
                </c:pt>
                <c:pt idx="376">
                  <c:v>6085.8996916428314</c:v>
                </c:pt>
                <c:pt idx="377">
                  <c:v>6060.9021193461749</c:v>
                </c:pt>
                <c:pt idx="378">
                  <c:v>6035.8901959054056</c:v>
                </c:pt>
                <c:pt idx="379">
                  <c:v>6010.8641745346576</c:v>
                </c:pt>
                <c:pt idx="380">
                  <c:v>5985.8243067046315</c:v>
                </c:pt>
                <c:pt idx="381">
                  <c:v>5960.7708421415236</c:v>
                </c:pt>
                <c:pt idx="382">
                  <c:v>5935.7040288262842</c:v>
                </c:pt>
                <c:pt idx="383">
                  <c:v>5910.6241129942036</c:v>
                </c:pt>
                <c:pt idx="384">
                  <c:v>5885.5313391348245</c:v>
                </c:pt>
                <c:pt idx="385">
                  <c:v>5860.4259499921664</c:v>
                </c:pt>
                <c:pt idx="386">
                  <c:v>5835.308186565263</c:v>
                </c:pt>
                <c:pt idx="387">
                  <c:v>5810.1782881090076</c:v>
                </c:pt>
                <c:pt idx="388">
                  <c:v>5785.0364921352957</c:v>
                </c:pt>
                <c:pt idx="389">
                  <c:v>5759.8830344144644</c:v>
                </c:pt>
                <c:pt idx="390">
                  <c:v>5734.718148977021</c:v>
                </c:pt>
                <c:pt idx="391">
                  <c:v>5709.5420681156556</c:v>
                </c:pt>
                <c:pt idx="392">
                  <c:v>5684.3550223875318</c:v>
                </c:pt>
                <c:pt idx="393">
                  <c:v>5659.157240616848</c:v>
                </c:pt>
                <c:pt idx="394">
                  <c:v>5633.94894989767</c:v>
                </c:pt>
                <c:pt idx="395">
                  <c:v>5608.7303755970242</c:v>
                </c:pt>
                <c:pt idx="396">
                  <c:v>5583.5017413582436</c:v>
                </c:pt>
                <c:pt idx="397">
                  <c:v>5558.2632691045683</c:v>
                </c:pt>
                <c:pt idx="398">
                  <c:v>5533.0151790429882</c:v>
                </c:pt>
                <c:pt idx="399">
                  <c:v>5507.7576896683295</c:v>
                </c:pt>
                <c:pt idx="400">
                  <c:v>5482.4910177675674</c:v>
                </c:pt>
                <c:pt idx="401">
                  <c:v>5457.2153784243774</c:v>
                </c:pt>
                <c:pt idx="402">
                  <c:v>5431.9309850238997</c:v>
                </c:pt>
                <c:pt idx="403">
                  <c:v>5406.63804925773</c:v>
                </c:pt>
                <c:pt idx="404">
                  <c:v>5381.3367811291164</c:v>
                </c:pt>
                <c:pt idx="405">
                  <c:v>5356.0273889583641</c:v>
                </c:pt>
                <c:pt idx="406">
                  <c:v>5330.7100793884456</c:v>
                </c:pt>
                <c:pt idx="407">
                  <c:v>5305.3850573908021</c:v>
                </c:pt>
                <c:pt idx="408">
                  <c:v>5280.0525262713381</c:v>
                </c:pt>
                <c:pt idx="409">
                  <c:v>5254.7126876766015</c:v>
                </c:pt>
                <c:pt idx="410">
                  <c:v>5229.3657416001442</c:v>
                </c:pt>
                <c:pt idx="411">
                  <c:v>5204.0118863890575</c:v>
                </c:pt>
                <c:pt idx="412">
                  <c:v>5178.6513187506789</c:v>
                </c:pt>
                <c:pt idx="413">
                  <c:v>5153.2842337594611</c:v>
                </c:pt>
                <c:pt idx="414">
                  <c:v>5127.910824864005</c:v>
                </c:pt>
                <c:pt idx="415">
                  <c:v>5102.5312838942436</c:v>
                </c:pt>
                <c:pt idx="416">
                  <c:v>5077.1458010687811</c:v>
                </c:pt>
                <c:pt idx="417">
                  <c:v>5051.7545650023721</c:v>
                </c:pt>
                <c:pt idx="418">
                  <c:v>5026.3577627135455</c:v>
                </c:pt>
                <c:pt idx="419">
                  <c:v>5000.9555796323593</c:v>
                </c:pt>
                <c:pt idx="420">
                  <c:v>4975.5481996082926</c:v>
                </c:pt>
                <c:pt idx="421">
                  <c:v>4950.13580491826</c:v>
                </c:pt>
                <c:pt idx="422">
                  <c:v>4924.7185762747467</c:v>
                </c:pt>
                <c:pt idx="423">
                  <c:v>4899.2966928340647</c:v>
                </c:pt>
                <c:pt idx="424">
                  <c:v>4873.8703322047195</c:v>
                </c:pt>
                <c:pt idx="425">
                  <c:v>4848.4396704558831</c:v>
                </c:pt>
                <c:pt idx="426">
                  <c:v>4823.004882125977</c:v>
                </c:pt>
                <c:pt idx="427">
                  <c:v>4797.5661402313481</c:v>
                </c:pt>
                <c:pt idx="428">
                  <c:v>4772.1236162750438</c:v>
                </c:pt>
                <c:pt idx="429">
                  <c:v>4746.6774802556793</c:v>
                </c:pt>
                <c:pt idx="430">
                  <c:v>4721.2279006763883</c:v>
                </c:pt>
                <c:pt idx="431">
                  <c:v>4695.7750445538613</c:v>
                </c:pt>
                <c:pt idx="432">
                  <c:v>4670.319077427459</c:v>
                </c:pt>
                <c:pt idx="433">
                  <c:v>4644.8601633684038</c:v>
                </c:pt>
                <c:pt idx="434">
                  <c:v>4619.3984649890426</c:v>
                </c:pt>
                <c:pt idx="435">
                  <c:v>4593.9341434521748</c:v>
                </c:pt>
                <c:pt idx="436">
                  <c:v>4568.4673584804477</c:v>
                </c:pt>
                <c:pt idx="437">
                  <c:v>4542.9982683658091</c:v>
                </c:pt>
                <c:pt idx="438">
                  <c:v>4517.5270299790191</c:v>
                </c:pt>
                <c:pt idx="439">
                  <c:v>4492.0537987792122</c:v>
                </c:pt>
                <c:pt idx="440">
                  <c:v>4466.5787288235142</c:v>
                </c:pt>
                <c:pt idx="441">
                  <c:v>4441.1019727766989</c:v>
                </c:pt>
                <c:pt idx="442">
                  <c:v>4415.6236819208925</c:v>
                </c:pt>
                <c:pt idx="443">
                  <c:v>4390.1440061653166</c:v>
                </c:pt>
                <c:pt idx="444">
                  <c:v>4364.6630940560672</c:v>
                </c:pt>
                <c:pt idx="445">
                  <c:v>4339.1810927859287</c:v>
                </c:pt>
                <c:pt idx="446">
                  <c:v>4313.6981482042156</c:v>
                </c:pt>
                <c:pt idx="447">
                  <c:v>4288.2144048266437</c:v>
                </c:pt>
                <c:pt idx="448">
                  <c:v>4262.7300058452256</c:v>
                </c:pt>
                <c:pt idx="449">
                  <c:v>4237.2450931381882</c:v>
                </c:pt>
                <c:pt idx="450">
                  <c:v>4211.7598072799065</c:v>
                </c:pt>
                <c:pt idx="451">
                  <c:v>4186.2742875508566</c:v>
                </c:pt>
                <c:pt idx="452">
                  <c:v>4160.78867194758</c:v>
                </c:pt>
                <c:pt idx="453">
                  <c:v>4135.3030971926592</c:v>
                </c:pt>
                <c:pt idx="454">
                  <c:v>4109.8176987447023</c:v>
                </c:pt>
                <c:pt idx="455">
                  <c:v>4084.3326108083329</c:v>
                </c:pt>
                <c:pt idx="456">
                  <c:v>4058.8479663441813</c:v>
                </c:pt>
                <c:pt idx="457">
                  <c:v>4033.3638970788793</c:v>
                </c:pt>
                <c:pt idx="458">
                  <c:v>4007.8805335150523</c:v>
                </c:pt>
                <c:pt idx="459">
                  <c:v>3982.3980049413076</c:v>
                </c:pt>
                <c:pt idx="460">
                  <c:v>3956.9164394422173</c:v>
                </c:pt>
                <c:pt idx="461">
                  <c:v>3931.4359639082927</c:v>
                </c:pt>
                <c:pt idx="462">
                  <c:v>3905.9567040459478</c:v>
                </c:pt>
                <c:pt idx="463">
                  <c:v>3880.4787843874533</c:v>
                </c:pt>
                <c:pt idx="464">
                  <c:v>3855.0023283008718</c:v>
                </c:pt>
                <c:pt idx="465">
                  <c:v>3829.5274579999827</c:v>
                </c:pt>
                <c:pt idx="466">
                  <c:v>3804.0542945541838</c:v>
                </c:pt>
                <c:pt idx="467">
                  <c:v>3778.5829578983762</c:v>
                </c:pt>
                <c:pt idx="468">
                  <c:v>3753.1135668428265</c:v>
                </c:pt>
                <c:pt idx="469">
                  <c:v>3727.6462390830065</c:v>
                </c:pt>
                <c:pt idx="470">
                  <c:v>3702.1810912094074</c:v>
                </c:pt>
                <c:pt idx="471">
                  <c:v>3676.718238717327</c:v>
                </c:pt>
                <c:pt idx="472">
                  <c:v>3651.25779601663</c:v>
                </c:pt>
                <c:pt idx="473">
                  <c:v>3625.7998764414765</c:v>
                </c:pt>
                <c:pt idx="474">
                  <c:v>3600.3445922600231</c:v>
                </c:pt>
                <c:pt idx="475">
                  <c:v>3574.8920546840877</c:v>
                </c:pt>
                <c:pt idx="476">
                  <c:v>3549.4423738787823</c:v>
                </c:pt>
                <c:pt idx="477">
                  <c:v>3523.99565897211</c:v>
                </c:pt>
                <c:pt idx="478">
                  <c:v>3498.5520180645267</c:v>
                </c:pt>
                <c:pt idx="479">
                  <c:v>3473.1115582384623</c:v>
                </c:pt>
                <c:pt idx="480">
                  <c:v>3447.6743855678069</c:v>
                </c:pt>
                <c:pt idx="481">
                  <c:v>3422.2406051273529</c:v>
                </c:pt>
                <c:pt idx="482">
                  <c:v>3396.8103210021986</c:v>
                </c:pt>
                <c:pt idx="483">
                  <c:v>3371.3836362971092</c:v>
                </c:pt>
                <c:pt idx="484">
                  <c:v>3345.9606531458335</c:v>
                </c:pt>
                <c:pt idx="485">
                  <c:v>3320.5414727203756</c:v>
                </c:pt>
                <c:pt idx="486">
                  <c:v>3295.1261952402251</c:v>
                </c:pt>
                <c:pt idx="487">
                  <c:v>3269.7149199815367</c:v>
                </c:pt>
                <c:pt idx="488">
                  <c:v>3244.3077452862649</c:v>
                </c:pt>
                <c:pt idx="489">
                  <c:v>3218.9047685712517</c:v>
                </c:pt>
                <c:pt idx="490">
                  <c:v>3193.5060863372637</c:v>
                </c:pt>
                <c:pt idx="491">
                  <c:v>3168.1117941779812</c:v>
                </c:pt>
                <c:pt idx="492">
                  <c:v>3142.7219867889362</c:v>
                </c:pt>
                <c:pt idx="493">
                  <c:v>3117.3367579763999</c:v>
                </c:pt>
                <c:pt idx="494">
                  <c:v>3091.9562006662195</c:v>
                </c:pt>
                <c:pt idx="495">
                  <c:v>3066.5804069126016</c:v>
                </c:pt>
                <c:pt idx="496">
                  <c:v>3041.2094679068432</c:v>
                </c:pt>
                <c:pt idx="497">
                  <c:v>3015.8434739860099</c:v>
                </c:pt>
                <c:pt idx="498">
                  <c:v>2990.4825146415601</c:v>
                </c:pt>
                <c:pt idx="499">
                  <c:v>2965.1266785279131</c:v>
                </c:pt>
                <c:pt idx="500">
                  <c:v>2939.7760534709664</c:v>
                </c:pt>
                <c:pt idx="501">
                  <c:v>2914.4307264765534</c:v>
                </c:pt>
                <c:pt idx="502">
                  <c:v>2889.0907837388472</c:v>
                </c:pt>
                <c:pt idx="503">
                  <c:v>2863.7563106487091</c:v>
                </c:pt>
                <c:pt idx="504">
                  <c:v>2838.427391801979</c:v>
                </c:pt>
                <c:pt idx="505">
                  <c:v>2813.1041110077103</c:v>
                </c:pt>
                <c:pt idx="506">
                  <c:v>2787.7865512963463</c:v>
                </c:pt>
                <c:pt idx="507">
                  <c:v>2762.4747949278399</c:v>
                </c:pt>
                <c:pt idx="508">
                  <c:v>2737.1689233997167</c:v>
                </c:pt>
                <c:pt idx="509">
                  <c:v>2711.8690174550784</c:v>
                </c:pt>
                <c:pt idx="510">
                  <c:v>2686.5751570905472</c:v>
                </c:pt>
                <c:pt idx="511">
                  <c:v>2661.2874215641555</c:v>
                </c:pt>
                <c:pt idx="512">
                  <c:v>2636.0058894031731</c:v>
                </c:pt>
                <c:pt idx="513">
                  <c:v>2610.7306384118779</c:v>
                </c:pt>
                <c:pt idx="514">
                  <c:v>2585.4617456792662</c:v>
                </c:pt>
                <c:pt idx="515">
                  <c:v>2560.1992875867063</c:v>
                </c:pt>
                <c:pt idx="516">
                  <c:v>2534.9433398155297</c:v>
                </c:pt>
                <c:pt idx="517">
                  <c:v>2509.6939773545669</c:v>
                </c:pt>
                <c:pt idx="518">
                  <c:v>2484.4512745076195</c:v>
                </c:pt>
                <c:pt idx="519">
                  <c:v>2459.215304900878</c:v>
                </c:pt>
                <c:pt idx="520">
                  <c:v>2433.9861414902757</c:v>
                </c:pt>
                <c:pt idx="521">
                  <c:v>2408.7638565687867</c:v>
                </c:pt>
                <c:pt idx="522">
                  <c:v>2383.5485217736614</c:v>
                </c:pt>
                <c:pt idx="523">
                  <c:v>2358.3402080936053</c:v>
                </c:pt>
                <c:pt idx="524">
                  <c:v>2333.138985875898</c:v>
                </c:pt>
                <c:pt idx="525">
                  <c:v>2307.9449248334513</c:v>
                </c:pt>
                <c:pt idx="526">
                  <c:v>2282.7580940518096</c:v>
                </c:pt>
                <c:pt idx="527">
                  <c:v>2257.5785619960916</c:v>
                </c:pt>
                <c:pt idx="528">
                  <c:v>2232.4063965178707</c:v>
                </c:pt>
                <c:pt idx="529">
                  <c:v>2207.2416648619992</c:v>
                </c:pt>
                <c:pt idx="530">
                  <c:v>2182.0844336733721</c:v>
                </c:pt>
                <c:pt idx="531">
                  <c:v>2156.9347690036316</c:v>
                </c:pt>
                <c:pt idx="532">
                  <c:v>2131.7927363178155</c:v>
                </c:pt>
                <c:pt idx="533">
                  <c:v>2106.658400500944</c:v>
                </c:pt>
                <c:pt idx="534">
                  <c:v>2081.5318258645516</c:v>
                </c:pt>
                <c:pt idx="535">
                  <c:v>2056.4130761531574</c:v>
                </c:pt>
                <c:pt idx="536">
                  <c:v>2031.3022145506811</c:v>
                </c:pt>
                <c:pt idx="537">
                  <c:v>2006.1993036867984</c:v>
                </c:pt>
                <c:pt idx="538">
                  <c:v>1981.1044056432404</c:v>
                </c:pt>
                <c:pt idx="539">
                  <c:v>1956.0175819600349</c:v>
                </c:pt>
                <c:pt idx="540">
                  <c:v>1930.9388936416915</c:v>
                </c:pt>
                <c:pt idx="541">
                  <c:v>1905.8684011633293</c:v>
                </c:pt>
                <c:pt idx="542">
                  <c:v>1880.8061644767479</c:v>
                </c:pt>
                <c:pt idx="543">
                  <c:v>1855.7522430164422</c:v>
                </c:pt>
                <c:pt idx="544">
                  <c:v>1830.7066957055611</c:v>
                </c:pt>
                <c:pt idx="545">
                  <c:v>1805.6695809618104</c:v>
                </c:pt>
                <c:pt idx="546">
                  <c:v>1780.6409567032999</c:v>
                </c:pt>
                <c:pt idx="547">
                  <c:v>1755.620880354335</c:v>
                </c:pt>
                <c:pt idx="548">
                  <c:v>1730.6094088511538</c:v>
                </c:pt>
                <c:pt idx="549">
                  <c:v>1705.6065986476087</c:v>
                </c:pt>
                <c:pt idx="550">
                  <c:v>1680.6125057207944</c:v>
                </c:pt>
                <c:pt idx="551">
                  <c:v>1655.6271855766208</c:v>
                </c:pt>
                <c:pt idx="552">
                  <c:v>1630.6506932553323</c:v>
                </c:pt>
                <c:pt idx="553">
                  <c:v>1605.6830833369738</c:v>
                </c:pt>
                <c:pt idx="554">
                  <c:v>1580.7244099468032</c:v>
                </c:pt>
                <c:pt idx="555">
                  <c:v>1555.7747267606508</c:v>
                </c:pt>
                <c:pt idx="556">
                  <c:v>1530.8340870102259</c:v>
                </c:pt>
                <c:pt idx="557">
                  <c:v>1505.9025434883717</c:v>
                </c:pt>
                <c:pt idx="558">
                  <c:v>1480.9801485542678</c:v>
                </c:pt>
                <c:pt idx="559">
                  <c:v>1456.0669541385801</c:v>
                </c:pt>
                <c:pt idx="560">
                  <c:v>1431.1630117485613</c:v>
                </c:pt>
                <c:pt idx="561">
                  <c:v>1406.2683724730985</c:v>
                </c:pt>
                <c:pt idx="562">
                  <c:v>1381.383087010312</c:v>
                </c:pt>
                <c:pt idx="563">
                  <c:v>1356.5072057019472</c:v>
                </c:pt>
                <c:pt idx="564">
                  <c:v>1331.6407785224671</c:v>
                </c:pt>
                <c:pt idx="565">
                  <c:v>1306.783855054314</c:v>
                </c:pt>
                <c:pt idx="566">
                  <c:v>1281.9364844857314</c:v>
                </c:pt>
                <c:pt idx="567">
                  <c:v>1257.0987156154747</c:v>
                </c:pt>
                <c:pt idx="568">
                  <c:v>1232.2705968575153</c:v>
                </c:pt>
                <c:pt idx="569">
                  <c:v>1207.452176245697</c:v>
                </c:pt>
                <c:pt idx="570">
                  <c:v>1182.6435014383446</c:v>
                </c:pt>
                <c:pt idx="571">
                  <c:v>1157.8446197228241</c:v>
                </c:pt>
                <c:pt idx="572">
                  <c:v>1133.0555780200564</c:v>
                </c:pt>
                <c:pt idx="573">
                  <c:v>1108.2764228889837</c:v>
                </c:pt>
                <c:pt idx="574">
                  <c:v>1083.5072005309892</c:v>
                </c:pt>
                <c:pt idx="575">
                  <c:v>1058.7479567942703</c:v>
                </c:pt>
                <c:pt idx="576">
                  <c:v>1033.9987371781669</c:v>
                </c:pt>
                <c:pt idx="577">
                  <c:v>1009.2595868374433</c:v>
                </c:pt>
                <c:pt idx="578">
                  <c:v>984.5305505865249</c:v>
                </c:pt>
                <c:pt idx="579">
                  <c:v>959.81167290369081</c:v>
                </c:pt>
                <c:pt idx="580">
                  <c:v>935.10299793522131</c:v>
                </c:pt>
                <c:pt idx="581">
                  <c:v>910.40456949950146</c:v>
                </c:pt>
                <c:pt idx="582">
                  <c:v>885.71643109108118</c:v>
                </c:pt>
                <c:pt idx="583">
                  <c:v>861.03862588469156</c:v>
                </c:pt>
                <c:pt idx="584">
                  <c:v>836.37119673921859</c:v>
                </c:pt>
                <c:pt idx="585">
                  <c:v>811.71418620163388</c:v>
                </c:pt>
                <c:pt idx="586">
                  <c:v>787.06763651088329</c:v>
                </c:pt>
                <c:pt idx="587">
                  <c:v>762.43158960173344</c:v>
                </c:pt>
                <c:pt idx="588">
                  <c:v>737.80608710857689</c:v>
                </c:pt>
                <c:pt idx="589">
                  <c:v>713.19117036919567</c:v>
                </c:pt>
                <c:pt idx="590">
                  <c:v>688.58688042848462</c:v>
                </c:pt>
                <c:pt idx="591">
                  <c:v>663.99325804213322</c:v>
                </c:pt>
                <c:pt idx="592">
                  <c:v>639.41034368026828</c:v>
                </c:pt>
                <c:pt idx="593">
                  <c:v>614.83817753105598</c:v>
                </c:pt>
                <c:pt idx="594">
                  <c:v>590.276799504265</c:v>
                </c:pt>
                <c:pt idx="595">
                  <c:v>565.72624923479009</c:v>
                </c:pt>
                <c:pt idx="596">
                  <c:v>541.1865660861373</c:v>
                </c:pt>
                <c:pt idx="597">
                  <c:v>516.65778915387034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1D32-415D-B733-A789F07348E2}"/>
            </c:ext>
          </c:extLst>
        </c:ser>
        <c:ser>
          <c:idx val="6"/>
          <c:order val="21"/>
          <c:tx>
            <c:strRef>
              <c:f>'booster test at angle with ramj'!$AD$13</c:f>
              <c:strCache>
                <c:ptCount val="1"/>
                <c:pt idx="0">
                  <c:v>  Descent on main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'booster test at angle with ramj'!$Q$1101:$Q$1200</c:f>
              <c:numCache>
                <c:formatCode>General</c:formatCode>
                <c:ptCount val="100"/>
                <c:pt idx="0">
                  <c:v>13580.148094426952</c:v>
                </c:pt>
                <c:pt idx="1">
                  <c:v>13582.890387586393</c:v>
                </c:pt>
                <c:pt idx="2">
                  <c:v>13585.620430590296</c:v>
                </c:pt>
                <c:pt idx="3">
                  <c:v>13588.338268388277</c:v>
                </c:pt>
                <c:pt idx="4">
                  <c:v>13591.043945817044</c:v>
                </c:pt>
                <c:pt idx="5">
                  <c:v>13593.73750760013</c:v>
                </c:pt>
                <c:pt idx="6">
                  <c:v>13596.418998347641</c:v>
                </c:pt>
                <c:pt idx="7">
                  <c:v>13599.08846255601</c:v>
                </c:pt>
                <c:pt idx="8">
                  <c:v>13601.745944607766</c:v>
                </c:pt>
                <c:pt idx="9">
                  <c:v>13604.391488771311</c:v>
                </c:pt>
                <c:pt idx="10">
                  <c:v>13607.025139200696</c:v>
                </c:pt>
                <c:pt idx="11">
                  <c:v>13609.646939935428</c:v>
                </c:pt>
                <c:pt idx="12">
                  <c:v>13612.256934900268</c:v>
                </c:pt>
                <c:pt idx="13">
                  <c:v>13614.855167905042</c:v>
                </c:pt>
                <c:pt idx="14">
                  <c:v>13617.441682644465</c:v>
                </c:pt>
                <c:pt idx="15">
                  <c:v>13620.016522697972</c:v>
                </c:pt>
                <c:pt idx="16">
                  <c:v>13622.579731529557</c:v>
                </c:pt>
                <c:pt idx="17">
                  <c:v>13625.131352487619</c:v>
                </c:pt>
                <c:pt idx="18">
                  <c:v>13627.671428804822</c:v>
                </c:pt>
                <c:pt idx="19">
                  <c:v>13630.200003597956</c:v>
                </c:pt>
                <c:pt idx="20">
                  <c:v>13632.717119867812</c:v>
                </c:pt>
                <c:pt idx="21">
                  <c:v>13635.222820499057</c:v>
                </c:pt>
              </c:numCache>
            </c:numRef>
          </c:xVal>
          <c:yVal>
            <c:numRef>
              <c:f>'booster test at angle with ramj'!$P$1101:$P$1200</c:f>
              <c:numCache>
                <c:formatCode>General</c:formatCode>
                <c:ptCount val="100"/>
                <c:pt idx="0">
                  <c:v>516.65778915387034</c:v>
                </c:pt>
                <c:pt idx="1">
                  <c:v>492.13995726901908</c:v>
                </c:pt>
                <c:pt idx="2">
                  <c:v>467.63310900145029</c:v>
                </c:pt>
                <c:pt idx="3">
                  <c:v>443.13728266320106</c:v>
                </c:pt>
                <c:pt idx="4">
                  <c:v>418.65251631177472</c:v>
                </c:pt>
                <c:pt idx="5">
                  <c:v>394.17884775340059</c:v>
                </c:pt>
                <c:pt idx="6">
                  <c:v>369.71631454625697</c:v>
                </c:pt>
                <c:pt idx="7">
                  <c:v>345.26495400365815</c:v>
                </c:pt>
                <c:pt idx="8">
                  <c:v>320.82480319720577</c:v>
                </c:pt>
                <c:pt idx="9">
                  <c:v>296.39589895990463</c:v>
                </c:pt>
                <c:pt idx="10">
                  <c:v>271.97827788924354</c:v>
                </c:pt>
                <c:pt idx="11">
                  <c:v>247.57197635024127</c:v>
                </c:pt>
                <c:pt idx="12">
                  <c:v>223.17703047845831</c:v>
                </c:pt>
                <c:pt idx="13">
                  <c:v>198.79347618297422</c:v>
                </c:pt>
                <c:pt idx="14">
                  <c:v>174.42134914933155</c:v>
                </c:pt>
                <c:pt idx="15">
                  <c:v>150.06068484244588</c:v>
                </c:pt>
                <c:pt idx="16">
                  <c:v>125.71151850948306</c:v>
                </c:pt>
                <c:pt idx="17">
                  <c:v>101.37388518270336</c:v>
                </c:pt>
                <c:pt idx="18">
                  <c:v>77.047819682273314</c:v>
                </c:pt>
                <c:pt idx="19">
                  <c:v>52.733356619045054</c:v>
                </c:pt>
                <c:pt idx="20">
                  <c:v>28.430530397303993</c:v>
                </c:pt>
                <c:pt idx="21">
                  <c:v>4.13937521748473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1D32-415D-B733-A789F07348E2}"/>
            </c:ext>
          </c:extLst>
        </c:ser>
        <c:ser>
          <c:idx val="22"/>
          <c:order val="22"/>
          <c:tx>
            <c:strRef>
              <c:f>'booster test at angle with ramj'!$AD$8</c:f>
              <c:strCache>
                <c:ptCount val="1"/>
                <c:pt idx="0">
                  <c:v>Power cut off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5"/>
            <c:spPr>
              <a:noFill/>
              <a:ln w="41275">
                <a:solidFill>
                  <a:srgbClr val="EFBE0B"/>
                </a:solidFill>
              </a:ln>
            </c:spPr>
          </c:marker>
          <c:xVal>
            <c:numRef>
              <c:f>'booster test at angle with ramj'!$AG$8</c:f>
              <c:numCache>
                <c:formatCode>General</c:formatCode>
                <c:ptCount val="1"/>
                <c:pt idx="0">
                  <c:v>3643.9555702146517</c:v>
                </c:pt>
              </c:numCache>
            </c:numRef>
          </c:xVal>
          <c:yVal>
            <c:numRef>
              <c:f>'booster test at angle with ramj'!$AF$8</c:f>
              <c:numCache>
                <c:formatCode>General</c:formatCode>
                <c:ptCount val="1"/>
                <c:pt idx="0">
                  <c:v>6311.5161881353915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1D32-415D-B733-A789F0734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2626992"/>
        <c:axId val="932634064"/>
      </c:scatterChart>
      <c:valAx>
        <c:axId val="932626992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'booster test at angle with ramj'!$Q$19</c:f>
              <c:strCache>
                <c:ptCount val="1"/>
                <c:pt idx="0">
                  <c:v>haw far from launch pad [m]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932634064"/>
        <c:crosses val="autoZero"/>
        <c:crossBetween val="midCat"/>
        <c:majorUnit val="500"/>
      </c:valAx>
      <c:valAx>
        <c:axId val="93263406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'booster test at angle with ramj'!$P$19</c:f>
              <c:strCache>
                <c:ptCount val="1"/>
                <c:pt idx="0">
                  <c:v>altitude [m]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932626992"/>
        <c:crosses val="autoZero"/>
        <c:crossBetween val="midCat"/>
        <c:majorUnit val="500"/>
      </c:valAx>
    </c:plotArea>
    <c:legend>
      <c:legendPos val="r"/>
      <c:legendEntry>
        <c:idx val="2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20"/>
        <c:delete val="1"/>
      </c:legendEntry>
      <c:legendEntry>
        <c:idx val="21"/>
        <c:delete val="1"/>
      </c:legendEntry>
      <c:layout>
        <c:manualLayout>
          <c:xMode val="edge"/>
          <c:yMode val="edge"/>
          <c:x val="0.74488727131187837"/>
          <c:y val="1.1435110184160027E-3"/>
          <c:w val="0.25332850262535089"/>
          <c:h val="0.3299230199122313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'booster test at angle with ramj'!$AM$4</c:f>
          <c:strCache>
            <c:ptCount val="1"/>
            <c:pt idx="0">
              <c:v>vertical and horizontal speed (60deg)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'booster test at angle with ramj'!$S$19</c:f>
              <c:strCache>
                <c:ptCount val="1"/>
                <c:pt idx="0">
                  <c:v>Vertical speed [m/s]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'booster test at angle with ramj'!$D$20:$D$109</c:f>
              <c:numCache>
                <c:formatCode>General</c:formatCode>
                <c:ptCount val="90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0.2</c:v>
                </c:pt>
                <c:pt idx="12">
                  <c:v>0.3</c:v>
                </c:pt>
                <c:pt idx="13">
                  <c:v>0.4</c:v>
                </c:pt>
                <c:pt idx="14">
                  <c:v>0.5</c:v>
                </c:pt>
                <c:pt idx="15">
                  <c:v>0.6</c:v>
                </c:pt>
                <c:pt idx="16">
                  <c:v>0.7</c:v>
                </c:pt>
                <c:pt idx="17">
                  <c:v>0.8</c:v>
                </c:pt>
                <c:pt idx="18">
                  <c:v>0.9</c:v>
                </c:pt>
                <c:pt idx="19">
                  <c:v>1</c:v>
                </c:pt>
                <c:pt idx="20">
                  <c:v>1.1000000000000001</c:v>
                </c:pt>
                <c:pt idx="21">
                  <c:v>1.2</c:v>
                </c:pt>
                <c:pt idx="22">
                  <c:v>1.3</c:v>
                </c:pt>
                <c:pt idx="23">
                  <c:v>1.4</c:v>
                </c:pt>
                <c:pt idx="24">
                  <c:v>1.5</c:v>
                </c:pt>
                <c:pt idx="25">
                  <c:v>1.6</c:v>
                </c:pt>
                <c:pt idx="26">
                  <c:v>1.7</c:v>
                </c:pt>
                <c:pt idx="27">
                  <c:v>1.8</c:v>
                </c:pt>
                <c:pt idx="28">
                  <c:v>1.9</c:v>
                </c:pt>
                <c:pt idx="29">
                  <c:v>2</c:v>
                </c:pt>
                <c:pt idx="30">
                  <c:v>2.1</c:v>
                </c:pt>
                <c:pt idx="31">
                  <c:v>2.2000000000000002</c:v>
                </c:pt>
                <c:pt idx="32">
                  <c:v>2.2999999999999998</c:v>
                </c:pt>
                <c:pt idx="33">
                  <c:v>2.4</c:v>
                </c:pt>
                <c:pt idx="34">
                  <c:v>2.5</c:v>
                </c:pt>
                <c:pt idx="35">
                  <c:v>2.6</c:v>
                </c:pt>
                <c:pt idx="36">
                  <c:v>2.7</c:v>
                </c:pt>
                <c:pt idx="37">
                  <c:v>2.8</c:v>
                </c:pt>
                <c:pt idx="38">
                  <c:v>2.9</c:v>
                </c:pt>
                <c:pt idx="39">
                  <c:v>3</c:v>
                </c:pt>
                <c:pt idx="40">
                  <c:v>3.1</c:v>
                </c:pt>
                <c:pt idx="41">
                  <c:v>3.2</c:v>
                </c:pt>
                <c:pt idx="42">
                  <c:v>3.3</c:v>
                </c:pt>
                <c:pt idx="43">
                  <c:v>3.4</c:v>
                </c:pt>
                <c:pt idx="44">
                  <c:v>3.5</c:v>
                </c:pt>
                <c:pt idx="45">
                  <c:v>3.6</c:v>
                </c:pt>
                <c:pt idx="46">
                  <c:v>3.7</c:v>
                </c:pt>
                <c:pt idx="47">
                  <c:v>3.8</c:v>
                </c:pt>
                <c:pt idx="48">
                  <c:v>3.9</c:v>
                </c:pt>
                <c:pt idx="49">
                  <c:v>4</c:v>
                </c:pt>
                <c:pt idx="50">
                  <c:v>4.0999999999999996</c:v>
                </c:pt>
                <c:pt idx="51">
                  <c:v>4.2</c:v>
                </c:pt>
                <c:pt idx="52">
                  <c:v>4.3</c:v>
                </c:pt>
                <c:pt idx="53">
                  <c:v>4.4000000000000004</c:v>
                </c:pt>
                <c:pt idx="54">
                  <c:v>4.5</c:v>
                </c:pt>
                <c:pt idx="55">
                  <c:v>4.5999999999999996</c:v>
                </c:pt>
                <c:pt idx="56">
                  <c:v>4.7</c:v>
                </c:pt>
                <c:pt idx="57">
                  <c:v>4.8</c:v>
                </c:pt>
                <c:pt idx="58">
                  <c:v>4.9000000000000004</c:v>
                </c:pt>
                <c:pt idx="59">
                  <c:v>5</c:v>
                </c:pt>
                <c:pt idx="60">
                  <c:v>5.0999999999999996</c:v>
                </c:pt>
                <c:pt idx="61">
                  <c:v>5.2</c:v>
                </c:pt>
                <c:pt idx="62">
                  <c:v>5.3</c:v>
                </c:pt>
                <c:pt idx="63">
                  <c:v>5.4</c:v>
                </c:pt>
                <c:pt idx="64">
                  <c:v>5.5</c:v>
                </c:pt>
                <c:pt idx="65">
                  <c:v>5.6</c:v>
                </c:pt>
                <c:pt idx="66">
                  <c:v>5.7</c:v>
                </c:pt>
                <c:pt idx="67">
                  <c:v>5.8</c:v>
                </c:pt>
                <c:pt idx="68">
                  <c:v>5.9</c:v>
                </c:pt>
                <c:pt idx="69">
                  <c:v>6</c:v>
                </c:pt>
                <c:pt idx="70">
                  <c:v>6.1</c:v>
                </c:pt>
                <c:pt idx="71">
                  <c:v>6.2</c:v>
                </c:pt>
                <c:pt idx="72">
                  <c:v>6.3</c:v>
                </c:pt>
                <c:pt idx="73">
                  <c:v>6.4</c:v>
                </c:pt>
                <c:pt idx="74">
                  <c:v>6.5</c:v>
                </c:pt>
                <c:pt idx="75">
                  <c:v>6.6</c:v>
                </c:pt>
                <c:pt idx="76">
                  <c:v>6.7</c:v>
                </c:pt>
                <c:pt idx="77">
                  <c:v>6.8</c:v>
                </c:pt>
                <c:pt idx="78">
                  <c:v>6.9</c:v>
                </c:pt>
                <c:pt idx="79">
                  <c:v>7</c:v>
                </c:pt>
                <c:pt idx="80">
                  <c:v>7.1</c:v>
                </c:pt>
                <c:pt idx="81">
                  <c:v>7.2</c:v>
                </c:pt>
                <c:pt idx="82">
                  <c:v>7.3</c:v>
                </c:pt>
                <c:pt idx="83">
                  <c:v>7.4</c:v>
                </c:pt>
                <c:pt idx="84">
                  <c:v>7.5</c:v>
                </c:pt>
                <c:pt idx="85">
                  <c:v>7.6</c:v>
                </c:pt>
                <c:pt idx="86">
                  <c:v>7.7</c:v>
                </c:pt>
                <c:pt idx="87">
                  <c:v>7.8</c:v>
                </c:pt>
                <c:pt idx="88">
                  <c:v>7.9</c:v>
                </c:pt>
                <c:pt idx="89">
                  <c:v>8</c:v>
                </c:pt>
              </c:numCache>
            </c:numRef>
          </c:xVal>
          <c:yVal>
            <c:numRef>
              <c:f>'booster test at angle with ramj'!$S$20:$S$109</c:f>
              <c:numCache>
                <c:formatCode>General</c:formatCode>
                <c:ptCount val="90"/>
                <c:pt idx="0">
                  <c:v>0</c:v>
                </c:pt>
                <c:pt idx="1">
                  <c:v>0</c:v>
                </c:pt>
                <c:pt idx="2">
                  <c:v>0.36346575821074451</c:v>
                </c:pt>
                <c:pt idx="3">
                  <c:v>1.3167826141223873</c:v>
                </c:pt>
                <c:pt idx="4">
                  <c:v>2.5941966406038102</c:v>
                </c:pt>
                <c:pt idx="5">
                  <c:v>4.0154445718860012</c:v>
                </c:pt>
                <c:pt idx="6">
                  <c:v>5.4989671703224872</c:v>
                </c:pt>
                <c:pt idx="7">
                  <c:v>6.9905073203211421</c:v>
                </c:pt>
                <c:pt idx="8">
                  <c:v>8.4511986747023524</c:v>
                </c:pt>
                <c:pt idx="9">
                  <c:v>9.8767585413661045</c:v>
                </c:pt>
                <c:pt idx="10">
                  <c:v>11.277913460088802</c:v>
                </c:pt>
                <c:pt idx="11">
                  <c:v>12.652417575209784</c:v>
                </c:pt>
                <c:pt idx="12">
                  <c:v>25.679916520315931</c:v>
                </c:pt>
                <c:pt idx="13">
                  <c:v>37.871882334072041</c:v>
                </c:pt>
                <c:pt idx="14">
                  <c:v>49.680018512757364</c:v>
                </c:pt>
                <c:pt idx="15">
                  <c:v>61.327582886787013</c:v>
                </c:pt>
                <c:pt idx="16">
                  <c:v>72.85817523112371</c:v>
                </c:pt>
                <c:pt idx="17">
                  <c:v>84.260631266486257</c:v>
                </c:pt>
                <c:pt idx="18">
                  <c:v>95.57425818450487</c:v>
                </c:pt>
                <c:pt idx="19">
                  <c:v>106.81724569350806</c:v>
                </c:pt>
                <c:pt idx="20">
                  <c:v>117.98140807781499</c:v>
                </c:pt>
                <c:pt idx="21">
                  <c:v>129.06188794039696</c:v>
                </c:pt>
                <c:pt idx="22">
                  <c:v>140.07061640019552</c:v>
                </c:pt>
                <c:pt idx="23">
                  <c:v>151.02521939092492</c:v>
                </c:pt>
                <c:pt idx="24">
                  <c:v>161.95264151178367</c:v>
                </c:pt>
                <c:pt idx="25">
                  <c:v>172.88319628759612</c:v>
                </c:pt>
                <c:pt idx="26">
                  <c:v>183.83950304668406</c:v>
                </c:pt>
                <c:pt idx="27">
                  <c:v>194.83650025235468</c:v>
                </c:pt>
                <c:pt idx="28">
                  <c:v>205.88583773464802</c:v>
                </c:pt>
                <c:pt idx="29">
                  <c:v>216.99441104734589</c:v>
                </c:pt>
                <c:pt idx="30">
                  <c:v>228.16417779716946</c:v>
                </c:pt>
                <c:pt idx="31">
                  <c:v>239.39506077370751</c:v>
                </c:pt>
                <c:pt idx="32">
                  <c:v>250.68524163195872</c:v>
                </c:pt>
                <c:pt idx="33">
                  <c:v>262.0297013323854</c:v>
                </c:pt>
                <c:pt idx="34">
                  <c:v>273.4201002391714</c:v>
                </c:pt>
                <c:pt idx="35">
                  <c:v>284.83929722034725</c:v>
                </c:pt>
                <c:pt idx="36">
                  <c:v>296.27036638708904</c:v>
                </c:pt>
                <c:pt idx="37">
                  <c:v>307.71170714314604</c:v>
                </c:pt>
                <c:pt idx="38">
                  <c:v>319.17883485628221</c:v>
                </c:pt>
                <c:pt idx="39">
                  <c:v>330.69116272275539</c:v>
                </c:pt>
                <c:pt idx="40">
                  <c:v>342.26288043649083</c:v>
                </c:pt>
                <c:pt idx="41">
                  <c:v>353.91540260899899</c:v>
                </c:pt>
                <c:pt idx="42">
                  <c:v>365.6824991281519</c:v>
                </c:pt>
                <c:pt idx="43">
                  <c:v>377.61028759603511</c:v>
                </c:pt>
                <c:pt idx="44">
                  <c:v>389.76341446472946</c:v>
                </c:pt>
                <c:pt idx="45">
                  <c:v>402.17494755240966</c:v>
                </c:pt>
                <c:pt idx="46">
                  <c:v>414.62391960787141</c:v>
                </c:pt>
                <c:pt idx="47">
                  <c:v>426.32615497413565</c:v>
                </c:pt>
                <c:pt idx="48">
                  <c:v>436.33513394374791</c:v>
                </c:pt>
                <c:pt idx="49">
                  <c:v>443.72128737401016</c:v>
                </c:pt>
                <c:pt idx="50">
                  <c:v>448.35213066564188</c:v>
                </c:pt>
                <c:pt idx="51">
                  <c:v>451.09208261701144</c:v>
                </c:pt>
                <c:pt idx="52">
                  <c:v>452.48275343759798</c:v>
                </c:pt>
                <c:pt idx="53">
                  <c:v>452.70083166904777</c:v>
                </c:pt>
                <c:pt idx="54">
                  <c:v>451.90945711318693</c:v>
                </c:pt>
                <c:pt idx="55">
                  <c:v>450.2676996728614</c:v>
                </c:pt>
                <c:pt idx="56">
                  <c:v>447.91816497554908</c:v>
                </c:pt>
                <c:pt idx="57">
                  <c:v>444.97600514804793</c:v>
                </c:pt>
                <c:pt idx="58">
                  <c:v>441.53523746346917</c:v>
                </c:pt>
                <c:pt idx="59">
                  <c:v>437.69255788264934</c:v>
                </c:pt>
                <c:pt idx="60">
                  <c:v>433.55566162611126</c:v>
                </c:pt>
                <c:pt idx="61">
                  <c:v>429.24023273244256</c:v>
                </c:pt>
                <c:pt idx="62">
                  <c:v>424.82954630082247</c:v>
                </c:pt>
                <c:pt idx="63">
                  <c:v>420.34709840722161</c:v>
                </c:pt>
                <c:pt idx="64">
                  <c:v>415.80446533129805</c:v>
                </c:pt>
                <c:pt idx="65">
                  <c:v>411.23925499641865</c:v>
                </c:pt>
                <c:pt idx="66">
                  <c:v>406.71288298160465</c:v>
                </c:pt>
                <c:pt idx="67">
                  <c:v>402.26038664874272</c:v>
                </c:pt>
                <c:pt idx="68">
                  <c:v>397.8811955521515</c:v>
                </c:pt>
                <c:pt idx="69">
                  <c:v>393.57450817342595</c:v>
                </c:pt>
                <c:pt idx="70">
                  <c:v>389.33952951593693</c:v>
                </c:pt>
                <c:pt idx="71">
                  <c:v>385.17547141945158</c:v>
                </c:pt>
                <c:pt idx="72">
                  <c:v>381.08155138710953</c:v>
                </c:pt>
                <c:pt idx="73">
                  <c:v>377.05699152608076</c:v>
                </c:pt>
                <c:pt idx="74">
                  <c:v>372.3665319758174</c:v>
                </c:pt>
                <c:pt idx="75">
                  <c:v>367.03285335918304</c:v>
                </c:pt>
                <c:pt idx="76">
                  <c:v>361.82088274522539</c:v>
                </c:pt>
                <c:pt idx="77">
                  <c:v>356.73719664696631</c:v>
                </c:pt>
                <c:pt idx="78">
                  <c:v>351.78009723852756</c:v>
                </c:pt>
                <c:pt idx="79">
                  <c:v>346.94777139496546</c:v>
                </c:pt>
                <c:pt idx="80">
                  <c:v>342.23837969200207</c:v>
                </c:pt>
                <c:pt idx="81">
                  <c:v>337.65160203962336</c:v>
                </c:pt>
                <c:pt idx="82">
                  <c:v>333.1879037524165</c:v>
                </c:pt>
                <c:pt idx="83">
                  <c:v>328.8458320614472</c:v>
                </c:pt>
                <c:pt idx="84">
                  <c:v>324.62271076640047</c:v>
                </c:pt>
                <c:pt idx="85">
                  <c:v>320.51578340701792</c:v>
                </c:pt>
                <c:pt idx="86">
                  <c:v>316.52224631351226</c:v>
                </c:pt>
                <c:pt idx="87">
                  <c:v>312.6392655741023</c:v>
                </c:pt>
                <c:pt idx="88">
                  <c:v>308.86399188725181</c:v>
                </c:pt>
                <c:pt idx="89">
                  <c:v>305.19357362222905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BD2-46D8-B68B-F420B44867E5}"/>
            </c:ext>
          </c:extLst>
        </c:ser>
        <c:ser>
          <c:idx val="1"/>
          <c:order val="1"/>
          <c:tx>
            <c:strRef>
              <c:f>'booster test at angle with ramj'!$T$19</c:f>
              <c:strCache>
                <c:ptCount val="1"/>
                <c:pt idx="0">
                  <c:v>horizontal speed [m/s[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'booster test at angle with ramj'!$D$20:$D$109</c:f>
              <c:numCache>
                <c:formatCode>General</c:formatCode>
                <c:ptCount val="90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0.2</c:v>
                </c:pt>
                <c:pt idx="12">
                  <c:v>0.3</c:v>
                </c:pt>
                <c:pt idx="13">
                  <c:v>0.4</c:v>
                </c:pt>
                <c:pt idx="14">
                  <c:v>0.5</c:v>
                </c:pt>
                <c:pt idx="15">
                  <c:v>0.6</c:v>
                </c:pt>
                <c:pt idx="16">
                  <c:v>0.7</c:v>
                </c:pt>
                <c:pt idx="17">
                  <c:v>0.8</c:v>
                </c:pt>
                <c:pt idx="18">
                  <c:v>0.9</c:v>
                </c:pt>
                <c:pt idx="19">
                  <c:v>1</c:v>
                </c:pt>
                <c:pt idx="20">
                  <c:v>1.1000000000000001</c:v>
                </c:pt>
                <c:pt idx="21">
                  <c:v>1.2</c:v>
                </c:pt>
                <c:pt idx="22">
                  <c:v>1.3</c:v>
                </c:pt>
                <c:pt idx="23">
                  <c:v>1.4</c:v>
                </c:pt>
                <c:pt idx="24">
                  <c:v>1.5</c:v>
                </c:pt>
                <c:pt idx="25">
                  <c:v>1.6</c:v>
                </c:pt>
                <c:pt idx="26">
                  <c:v>1.7</c:v>
                </c:pt>
                <c:pt idx="27">
                  <c:v>1.8</c:v>
                </c:pt>
                <c:pt idx="28">
                  <c:v>1.9</c:v>
                </c:pt>
                <c:pt idx="29">
                  <c:v>2</c:v>
                </c:pt>
                <c:pt idx="30">
                  <c:v>2.1</c:v>
                </c:pt>
                <c:pt idx="31">
                  <c:v>2.2000000000000002</c:v>
                </c:pt>
                <c:pt idx="32">
                  <c:v>2.2999999999999998</c:v>
                </c:pt>
                <c:pt idx="33">
                  <c:v>2.4</c:v>
                </c:pt>
                <c:pt idx="34">
                  <c:v>2.5</c:v>
                </c:pt>
                <c:pt idx="35">
                  <c:v>2.6</c:v>
                </c:pt>
                <c:pt idx="36">
                  <c:v>2.7</c:v>
                </c:pt>
                <c:pt idx="37">
                  <c:v>2.8</c:v>
                </c:pt>
                <c:pt idx="38">
                  <c:v>2.9</c:v>
                </c:pt>
                <c:pt idx="39">
                  <c:v>3</c:v>
                </c:pt>
                <c:pt idx="40">
                  <c:v>3.1</c:v>
                </c:pt>
                <c:pt idx="41">
                  <c:v>3.2</c:v>
                </c:pt>
                <c:pt idx="42">
                  <c:v>3.3</c:v>
                </c:pt>
                <c:pt idx="43">
                  <c:v>3.4</c:v>
                </c:pt>
                <c:pt idx="44">
                  <c:v>3.5</c:v>
                </c:pt>
                <c:pt idx="45">
                  <c:v>3.6</c:v>
                </c:pt>
                <c:pt idx="46">
                  <c:v>3.7</c:v>
                </c:pt>
                <c:pt idx="47">
                  <c:v>3.8</c:v>
                </c:pt>
                <c:pt idx="48">
                  <c:v>3.9</c:v>
                </c:pt>
                <c:pt idx="49">
                  <c:v>4</c:v>
                </c:pt>
                <c:pt idx="50">
                  <c:v>4.0999999999999996</c:v>
                </c:pt>
                <c:pt idx="51">
                  <c:v>4.2</c:v>
                </c:pt>
                <c:pt idx="52">
                  <c:v>4.3</c:v>
                </c:pt>
                <c:pt idx="53">
                  <c:v>4.4000000000000004</c:v>
                </c:pt>
                <c:pt idx="54">
                  <c:v>4.5</c:v>
                </c:pt>
                <c:pt idx="55">
                  <c:v>4.5999999999999996</c:v>
                </c:pt>
                <c:pt idx="56">
                  <c:v>4.7</c:v>
                </c:pt>
                <c:pt idx="57">
                  <c:v>4.8</c:v>
                </c:pt>
                <c:pt idx="58">
                  <c:v>4.9000000000000004</c:v>
                </c:pt>
                <c:pt idx="59">
                  <c:v>5</c:v>
                </c:pt>
                <c:pt idx="60">
                  <c:v>5.0999999999999996</c:v>
                </c:pt>
                <c:pt idx="61">
                  <c:v>5.2</c:v>
                </c:pt>
                <c:pt idx="62">
                  <c:v>5.3</c:v>
                </c:pt>
                <c:pt idx="63">
                  <c:v>5.4</c:v>
                </c:pt>
                <c:pt idx="64">
                  <c:v>5.5</c:v>
                </c:pt>
                <c:pt idx="65">
                  <c:v>5.6</c:v>
                </c:pt>
                <c:pt idx="66">
                  <c:v>5.7</c:v>
                </c:pt>
                <c:pt idx="67">
                  <c:v>5.8</c:v>
                </c:pt>
                <c:pt idx="68">
                  <c:v>5.9</c:v>
                </c:pt>
                <c:pt idx="69">
                  <c:v>6</c:v>
                </c:pt>
                <c:pt idx="70">
                  <c:v>6.1</c:v>
                </c:pt>
                <c:pt idx="71">
                  <c:v>6.2</c:v>
                </c:pt>
                <c:pt idx="72">
                  <c:v>6.3</c:v>
                </c:pt>
                <c:pt idx="73">
                  <c:v>6.4</c:v>
                </c:pt>
                <c:pt idx="74">
                  <c:v>6.5</c:v>
                </c:pt>
                <c:pt idx="75">
                  <c:v>6.6</c:v>
                </c:pt>
                <c:pt idx="76">
                  <c:v>6.7</c:v>
                </c:pt>
                <c:pt idx="77">
                  <c:v>6.8</c:v>
                </c:pt>
                <c:pt idx="78">
                  <c:v>6.9</c:v>
                </c:pt>
                <c:pt idx="79">
                  <c:v>7</c:v>
                </c:pt>
                <c:pt idx="80">
                  <c:v>7.1</c:v>
                </c:pt>
                <c:pt idx="81">
                  <c:v>7.2</c:v>
                </c:pt>
                <c:pt idx="82">
                  <c:v>7.3</c:v>
                </c:pt>
                <c:pt idx="83">
                  <c:v>7.4</c:v>
                </c:pt>
                <c:pt idx="84">
                  <c:v>7.5</c:v>
                </c:pt>
                <c:pt idx="85">
                  <c:v>7.6</c:v>
                </c:pt>
                <c:pt idx="86">
                  <c:v>7.7</c:v>
                </c:pt>
                <c:pt idx="87">
                  <c:v>7.8</c:v>
                </c:pt>
                <c:pt idx="88">
                  <c:v>7.9</c:v>
                </c:pt>
                <c:pt idx="89">
                  <c:v>8</c:v>
                </c:pt>
              </c:numCache>
            </c:numRef>
          </c:xVal>
          <c:yVal>
            <c:numRef>
              <c:f>'booster test at angle with ramj'!$T$21:$T$109</c:f>
              <c:numCache>
                <c:formatCode>General</c:formatCode>
                <c:ptCount val="89"/>
                <c:pt idx="0">
                  <c:v>0</c:v>
                </c:pt>
                <c:pt idx="1">
                  <c:v>0.20984705334418485</c:v>
                </c:pt>
                <c:pt idx="2">
                  <c:v>0.76024479672777967</c:v>
                </c:pt>
                <c:pt idx="3">
                  <c:v>1.497760128783433</c:v>
                </c:pt>
                <c:pt idx="4">
                  <c:v>2.3183180044944049</c:v>
                </c:pt>
                <c:pt idx="5">
                  <c:v>3.1748301760506039</c:v>
                </c:pt>
                <c:pt idx="6">
                  <c:v>4.0359712831594621</c:v>
                </c:pt>
                <c:pt idx="7">
                  <c:v>4.8793018298144126</c:v>
                </c:pt>
                <c:pt idx="8">
                  <c:v>5.7023492025786569</c:v>
                </c:pt>
                <c:pt idx="9">
                  <c:v>6.5113063720795763</c:v>
                </c:pt>
                <c:pt idx="10">
                  <c:v>7.3048766929469231</c:v>
                </c:pt>
                <c:pt idx="11">
                  <c:v>14.826306715771524</c:v>
                </c:pt>
                <c:pt idx="12">
                  <c:v>21.865341460294328</c:v>
                </c:pt>
                <c:pt idx="13">
                  <c:v>28.682772061686066</c:v>
                </c:pt>
                <c:pt idx="14">
                  <c:v>35.407496488435577</c:v>
                </c:pt>
                <c:pt idx="15">
                  <c:v>42.064687082354212</c:v>
                </c:pt>
                <c:pt idx="16">
                  <c:v>48.647898143793654</c:v>
                </c:pt>
                <c:pt idx="17">
                  <c:v>55.179823690422701</c:v>
                </c:pt>
                <c:pt idx="18">
                  <c:v>61.670965555241288</c:v>
                </c:pt>
                <c:pt idx="19">
                  <c:v>68.11659771309759</c:v>
                </c:pt>
                <c:pt idx="20">
                  <c:v>74.513915744509518</c:v>
                </c:pt>
                <c:pt idx="21">
                  <c:v>80.869808084209708</c:v>
                </c:pt>
                <c:pt idx="22">
                  <c:v>87.194451069772811</c:v>
                </c:pt>
                <c:pt idx="23">
                  <c:v>93.503401172799286</c:v>
                </c:pt>
                <c:pt idx="24">
                  <c:v>99.81415991500657</c:v>
                </c:pt>
                <c:pt idx="25">
                  <c:v>106.13978657169011</c:v>
                </c:pt>
                <c:pt idx="26">
                  <c:v>112.4889058686616</c:v>
                </c:pt>
                <c:pt idx="27">
                  <c:v>118.86824383843069</c:v>
                </c:pt>
                <c:pt idx="28">
                  <c:v>125.28178163082949</c:v>
                </c:pt>
                <c:pt idx="29">
                  <c:v>131.73064947062545</c:v>
                </c:pt>
                <c:pt idx="30">
                  <c:v>138.21480278036688</c:v>
                </c:pt>
                <c:pt idx="31">
                  <c:v>144.73319173807778</c:v>
                </c:pt>
                <c:pt idx="32">
                  <c:v>151.28291859992999</c:v>
                </c:pt>
                <c:pt idx="33">
                  <c:v>157.85916847494011</c:v>
                </c:pt>
                <c:pt idx="34">
                  <c:v>164.45204492595136</c:v>
                </c:pt>
                <c:pt idx="35">
                  <c:v>171.05177578649494</c:v>
                </c:pt>
                <c:pt idx="36">
                  <c:v>177.65743695189468</c:v>
                </c:pt>
                <c:pt idx="37">
                  <c:v>184.27798622390569</c:v>
                </c:pt>
                <c:pt idx="38">
                  <c:v>190.92463181661321</c:v>
                </c:pt>
                <c:pt idx="39">
                  <c:v>197.60556615362475</c:v>
                </c:pt>
                <c:pt idx="40">
                  <c:v>204.33315296666041</c:v>
                </c:pt>
                <c:pt idx="41">
                  <c:v>211.12688930957367</c:v>
                </c:pt>
                <c:pt idx="42">
                  <c:v>218.01340119234294</c:v>
                </c:pt>
                <c:pt idx="43">
                  <c:v>225.0300122614793</c:v>
                </c:pt>
                <c:pt idx="44">
                  <c:v>232.19581423070741</c:v>
                </c:pt>
                <c:pt idx="45">
                  <c:v>239.38323159806239</c:v>
                </c:pt>
                <c:pt idx="46">
                  <c:v>246.1395203368954</c:v>
                </c:pt>
                <c:pt idx="47">
                  <c:v>251.91820703931432</c:v>
                </c:pt>
                <c:pt idx="48">
                  <c:v>256.18260471055214</c:v>
                </c:pt>
                <c:pt idx="49">
                  <c:v>258.85622333155067</c:v>
                </c:pt>
                <c:pt idx="50">
                  <c:v>260.43813532824055</c:v>
                </c:pt>
                <c:pt idx="51">
                  <c:v>261.24103950086032</c:v>
                </c:pt>
                <c:pt idx="52">
                  <c:v>261.36694702649226</c:v>
                </c:pt>
                <c:pt idx="53">
                  <c:v>260.91004671363618</c:v>
                </c:pt>
                <c:pt idx="54">
                  <c:v>259.96217761352017</c:v>
                </c:pt>
                <c:pt idx="55">
                  <c:v>258.60567312355653</c:v>
                </c:pt>
                <c:pt idx="56">
                  <c:v>256.90701635514984</c:v>
                </c:pt>
                <c:pt idx="57">
                  <c:v>254.92048820623933</c:v>
                </c:pt>
                <c:pt idx="58">
                  <c:v>252.70191611584352</c:v>
                </c:pt>
                <c:pt idx="59">
                  <c:v>250.31347794852172</c:v>
                </c:pt>
                <c:pt idx="60">
                  <c:v>247.82196391509339</c:v>
                </c:pt>
                <c:pt idx="61">
                  <c:v>245.2754529164865</c:v>
                </c:pt>
                <c:pt idx="62">
                  <c:v>242.68751041848756</c:v>
                </c:pt>
                <c:pt idx="63">
                  <c:v>240.06481998927342</c:v>
                </c:pt>
                <c:pt idx="64">
                  <c:v>237.42909457352354</c:v>
                </c:pt>
                <c:pt idx="65">
                  <c:v>234.81579247231829</c:v>
                </c:pt>
                <c:pt idx="66">
                  <c:v>232.24514251597463</c:v>
                </c:pt>
                <c:pt idx="67">
                  <c:v>229.71681535752487</c:v>
                </c:pt>
                <c:pt idx="68">
                  <c:v>227.2303482401021</c:v>
                </c:pt>
                <c:pt idx="69">
                  <c:v>224.78528217218852</c:v>
                </c:pt>
                <c:pt idx="70">
                  <c:v>222.38116210926145</c:v>
                </c:pt>
                <c:pt idx="71">
                  <c:v>220.01753627654796</c:v>
                </c:pt>
                <c:pt idx="72">
                  <c:v>217.69395555741323</c:v>
                </c:pt>
                <c:pt idx="73">
                  <c:v>214.98591747344562</c:v>
                </c:pt>
                <c:pt idx="74">
                  <c:v>211.90651668836082</c:v>
                </c:pt>
                <c:pt idx="75">
                  <c:v>208.89738405138397</c:v>
                </c:pt>
                <c:pt idx="76">
                  <c:v>205.96231651407854</c:v>
                </c:pt>
                <c:pt idx="77">
                  <c:v>203.10033383621669</c:v>
                </c:pt>
                <c:pt idx="78">
                  <c:v>200.31038920962411</c:v>
                </c:pt>
                <c:pt idx="79">
                  <c:v>197.59142064219881</c:v>
                </c:pt>
                <c:pt idx="80">
                  <c:v>194.94324332988501</c:v>
                </c:pt>
                <c:pt idx="81">
                  <c:v>192.36612592218486</c:v>
                </c:pt>
                <c:pt idx="82">
                  <c:v>189.85922966256305</c:v>
                </c:pt>
                <c:pt idx="83">
                  <c:v>187.42100944604738</c:v>
                </c:pt>
                <c:pt idx="84">
                  <c:v>185.04987382956563</c:v>
                </c:pt>
                <c:pt idx="85">
                  <c:v>182.74420411361137</c:v>
                </c:pt>
                <c:pt idx="86">
                  <c:v>180.50236413845491</c:v>
                </c:pt>
                <c:pt idx="87">
                  <c:v>178.32270885908727</c:v>
                </c:pt>
                <c:pt idx="88">
                  <c:v>176.20359188573784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BD2-46D8-B68B-F420B44867E5}"/>
            </c:ext>
          </c:extLst>
        </c:ser>
        <c:ser>
          <c:idx val="2"/>
          <c:order val="2"/>
          <c:tx>
            <c:strRef>
              <c:f>'booster test at angle with ramj'!$S$110</c:f>
              <c:strCache>
                <c:ptCount val="1"/>
                <c:pt idx="0">
                  <c:v>Vertical speed [m/s]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'booster test at angle with ramj'!$D$111:$D$697</c:f>
              <c:numCache>
                <c:formatCode>General</c:formatCode>
                <c:ptCount val="587"/>
                <c:pt idx="0">
                  <c:v>4.9000000000000004</c:v>
                </c:pt>
                <c:pt idx="1">
                  <c:v>5</c:v>
                </c:pt>
                <c:pt idx="2">
                  <c:v>5.0999999999999996</c:v>
                </c:pt>
                <c:pt idx="3">
                  <c:v>5.1999999999999993</c:v>
                </c:pt>
                <c:pt idx="4">
                  <c:v>5.2999999999999989</c:v>
                </c:pt>
                <c:pt idx="5">
                  <c:v>5.3999999999999986</c:v>
                </c:pt>
                <c:pt idx="6">
                  <c:v>5.4999999999999982</c:v>
                </c:pt>
                <c:pt idx="7">
                  <c:v>5.5999999999999979</c:v>
                </c:pt>
                <c:pt idx="8">
                  <c:v>5.6999999999999975</c:v>
                </c:pt>
                <c:pt idx="9">
                  <c:v>5.7999999999999972</c:v>
                </c:pt>
                <c:pt idx="10">
                  <c:v>5.8999999999999968</c:v>
                </c:pt>
                <c:pt idx="11">
                  <c:v>5.9999999999999964</c:v>
                </c:pt>
                <c:pt idx="12">
                  <c:v>6.0999999999999961</c:v>
                </c:pt>
                <c:pt idx="13">
                  <c:v>6.1999999999999957</c:v>
                </c:pt>
                <c:pt idx="14">
                  <c:v>6.2999999999999954</c:v>
                </c:pt>
                <c:pt idx="15">
                  <c:v>6.399999999999995</c:v>
                </c:pt>
                <c:pt idx="16">
                  <c:v>6.4999999999999947</c:v>
                </c:pt>
                <c:pt idx="17">
                  <c:v>6.5999999999999943</c:v>
                </c:pt>
                <c:pt idx="18">
                  <c:v>6.699999999999994</c:v>
                </c:pt>
                <c:pt idx="19">
                  <c:v>6.7999999999999936</c:v>
                </c:pt>
                <c:pt idx="20">
                  <c:v>6.8999999999999932</c:v>
                </c:pt>
                <c:pt idx="21">
                  <c:v>6.9999999999999929</c:v>
                </c:pt>
                <c:pt idx="22">
                  <c:v>7.0999999999999925</c:v>
                </c:pt>
                <c:pt idx="23">
                  <c:v>7.1999999999999922</c:v>
                </c:pt>
                <c:pt idx="24">
                  <c:v>7.2999999999999918</c:v>
                </c:pt>
                <c:pt idx="25">
                  <c:v>7.3999999999999915</c:v>
                </c:pt>
                <c:pt idx="26">
                  <c:v>7.4999999999999911</c:v>
                </c:pt>
                <c:pt idx="27">
                  <c:v>7.5999999999999908</c:v>
                </c:pt>
                <c:pt idx="28">
                  <c:v>7.6999999999999904</c:v>
                </c:pt>
                <c:pt idx="29">
                  <c:v>7.7999999999999901</c:v>
                </c:pt>
                <c:pt idx="30">
                  <c:v>7.8999999999999897</c:v>
                </c:pt>
                <c:pt idx="31">
                  <c:v>7.9999999999999893</c:v>
                </c:pt>
                <c:pt idx="32">
                  <c:v>8.099999999999989</c:v>
                </c:pt>
                <c:pt idx="33">
                  <c:v>8.1999999999999886</c:v>
                </c:pt>
                <c:pt idx="34">
                  <c:v>8.2999999999999883</c:v>
                </c:pt>
                <c:pt idx="35">
                  <c:v>8.3999999999999879</c:v>
                </c:pt>
                <c:pt idx="36">
                  <c:v>8.4999999999999876</c:v>
                </c:pt>
                <c:pt idx="37">
                  <c:v>8.5999999999999872</c:v>
                </c:pt>
                <c:pt idx="38">
                  <c:v>8.6999999999999869</c:v>
                </c:pt>
                <c:pt idx="39">
                  <c:v>8.7999999999999865</c:v>
                </c:pt>
                <c:pt idx="40">
                  <c:v>8.8999999999999861</c:v>
                </c:pt>
                <c:pt idx="41">
                  <c:v>8.9999999999999858</c:v>
                </c:pt>
                <c:pt idx="42">
                  <c:v>9.0999999999999854</c:v>
                </c:pt>
                <c:pt idx="43">
                  <c:v>9.1999999999999851</c:v>
                </c:pt>
                <c:pt idx="44">
                  <c:v>9.2999999999999847</c:v>
                </c:pt>
                <c:pt idx="45">
                  <c:v>9.3999999999999844</c:v>
                </c:pt>
                <c:pt idx="46">
                  <c:v>9.499999999999984</c:v>
                </c:pt>
                <c:pt idx="47">
                  <c:v>9.5999999999999837</c:v>
                </c:pt>
                <c:pt idx="48">
                  <c:v>9.6999999999999833</c:v>
                </c:pt>
                <c:pt idx="49">
                  <c:v>9.7999999999999829</c:v>
                </c:pt>
                <c:pt idx="50">
                  <c:v>9.8999999999999826</c:v>
                </c:pt>
                <c:pt idx="51">
                  <c:v>9.9999999999999822</c:v>
                </c:pt>
                <c:pt idx="52">
                  <c:v>10.099999999999982</c:v>
                </c:pt>
                <c:pt idx="53">
                  <c:v>10.199999999999982</c:v>
                </c:pt>
                <c:pt idx="54">
                  <c:v>10.299999999999981</c:v>
                </c:pt>
                <c:pt idx="55">
                  <c:v>10.399999999999981</c:v>
                </c:pt>
                <c:pt idx="56">
                  <c:v>10.49999999999998</c:v>
                </c:pt>
                <c:pt idx="57">
                  <c:v>10.59999999999998</c:v>
                </c:pt>
                <c:pt idx="58">
                  <c:v>10.69999999999998</c:v>
                </c:pt>
                <c:pt idx="59">
                  <c:v>10.799999999999979</c:v>
                </c:pt>
                <c:pt idx="60">
                  <c:v>10.899999999999979</c:v>
                </c:pt>
                <c:pt idx="61">
                  <c:v>10.999999999999979</c:v>
                </c:pt>
                <c:pt idx="62">
                  <c:v>11.099999999999978</c:v>
                </c:pt>
                <c:pt idx="63">
                  <c:v>11.199999999999978</c:v>
                </c:pt>
                <c:pt idx="64">
                  <c:v>11.299999999999978</c:v>
                </c:pt>
                <c:pt idx="65">
                  <c:v>11.399999999999977</c:v>
                </c:pt>
                <c:pt idx="66">
                  <c:v>11.499999999999977</c:v>
                </c:pt>
                <c:pt idx="67">
                  <c:v>11.599999999999977</c:v>
                </c:pt>
                <c:pt idx="68">
                  <c:v>11.699999999999976</c:v>
                </c:pt>
                <c:pt idx="69">
                  <c:v>11.799999999999976</c:v>
                </c:pt>
                <c:pt idx="70">
                  <c:v>11.899999999999975</c:v>
                </c:pt>
                <c:pt idx="71">
                  <c:v>11.999999999999975</c:v>
                </c:pt>
                <c:pt idx="72">
                  <c:v>12.099999999999975</c:v>
                </c:pt>
                <c:pt idx="73">
                  <c:v>12.199999999999974</c:v>
                </c:pt>
                <c:pt idx="74">
                  <c:v>12.299999999999974</c:v>
                </c:pt>
                <c:pt idx="75">
                  <c:v>12.399999999999974</c:v>
                </c:pt>
                <c:pt idx="76">
                  <c:v>12.499999999999973</c:v>
                </c:pt>
                <c:pt idx="77">
                  <c:v>12.599999999999973</c:v>
                </c:pt>
                <c:pt idx="78">
                  <c:v>12.699999999999973</c:v>
                </c:pt>
                <c:pt idx="79">
                  <c:v>12.799999999999972</c:v>
                </c:pt>
                <c:pt idx="80">
                  <c:v>12.899999999999972</c:v>
                </c:pt>
                <c:pt idx="81">
                  <c:v>12.999999999999972</c:v>
                </c:pt>
                <c:pt idx="82">
                  <c:v>13.099999999999971</c:v>
                </c:pt>
                <c:pt idx="83">
                  <c:v>13.199999999999971</c:v>
                </c:pt>
                <c:pt idx="84">
                  <c:v>13.299999999999971</c:v>
                </c:pt>
                <c:pt idx="85">
                  <c:v>13.39999999999997</c:v>
                </c:pt>
                <c:pt idx="86">
                  <c:v>13.49999999999997</c:v>
                </c:pt>
                <c:pt idx="87">
                  <c:v>13.599999999999969</c:v>
                </c:pt>
                <c:pt idx="88">
                  <c:v>13.699999999999969</c:v>
                </c:pt>
                <c:pt idx="89">
                  <c:v>13.799999999999969</c:v>
                </c:pt>
                <c:pt idx="90">
                  <c:v>13.899999999999968</c:v>
                </c:pt>
                <c:pt idx="91">
                  <c:v>13.999999999999968</c:v>
                </c:pt>
                <c:pt idx="92">
                  <c:v>14.099999999999968</c:v>
                </c:pt>
                <c:pt idx="93">
                  <c:v>14.199999999999967</c:v>
                </c:pt>
                <c:pt idx="94">
                  <c:v>14.299999999999967</c:v>
                </c:pt>
                <c:pt idx="95">
                  <c:v>14.399999999999967</c:v>
                </c:pt>
                <c:pt idx="96">
                  <c:v>14.499999999999966</c:v>
                </c:pt>
                <c:pt idx="97">
                  <c:v>14.599999999999966</c:v>
                </c:pt>
                <c:pt idx="98">
                  <c:v>14.699999999999966</c:v>
                </c:pt>
                <c:pt idx="99">
                  <c:v>14.799999999999965</c:v>
                </c:pt>
                <c:pt idx="100">
                  <c:v>14.899999999999965</c:v>
                </c:pt>
                <c:pt idx="101">
                  <c:v>14.999999999999964</c:v>
                </c:pt>
                <c:pt idx="102">
                  <c:v>15.099999999999964</c:v>
                </c:pt>
                <c:pt idx="103">
                  <c:v>15.199999999999964</c:v>
                </c:pt>
                <c:pt idx="104">
                  <c:v>15.299999999999963</c:v>
                </c:pt>
                <c:pt idx="105">
                  <c:v>15.399999999999963</c:v>
                </c:pt>
                <c:pt idx="106">
                  <c:v>15.499999999999963</c:v>
                </c:pt>
                <c:pt idx="107">
                  <c:v>15.599999999999962</c:v>
                </c:pt>
                <c:pt idx="108">
                  <c:v>15.699999999999962</c:v>
                </c:pt>
                <c:pt idx="109">
                  <c:v>15.799999999999962</c:v>
                </c:pt>
                <c:pt idx="110">
                  <c:v>15.899999999999961</c:v>
                </c:pt>
                <c:pt idx="111">
                  <c:v>15.999999999999961</c:v>
                </c:pt>
                <c:pt idx="112">
                  <c:v>16.099999999999962</c:v>
                </c:pt>
                <c:pt idx="113">
                  <c:v>16.199999999999964</c:v>
                </c:pt>
                <c:pt idx="114">
                  <c:v>16.299999999999965</c:v>
                </c:pt>
                <c:pt idx="115">
                  <c:v>16.399999999999967</c:v>
                </c:pt>
                <c:pt idx="116">
                  <c:v>16.499999999999968</c:v>
                </c:pt>
                <c:pt idx="117">
                  <c:v>16.599999999999969</c:v>
                </c:pt>
                <c:pt idx="118">
                  <c:v>16.699999999999971</c:v>
                </c:pt>
                <c:pt idx="119">
                  <c:v>16.799999999999972</c:v>
                </c:pt>
                <c:pt idx="120">
                  <c:v>16.899999999999974</c:v>
                </c:pt>
                <c:pt idx="121">
                  <c:v>16.999999999999975</c:v>
                </c:pt>
                <c:pt idx="122">
                  <c:v>17.099999999999977</c:v>
                </c:pt>
                <c:pt idx="123">
                  <c:v>17.199999999999978</c:v>
                </c:pt>
                <c:pt idx="124">
                  <c:v>17.299999999999979</c:v>
                </c:pt>
                <c:pt idx="125">
                  <c:v>17.399999999999981</c:v>
                </c:pt>
                <c:pt idx="126">
                  <c:v>17.499999999999982</c:v>
                </c:pt>
                <c:pt idx="127">
                  <c:v>17.599999999999984</c:v>
                </c:pt>
                <c:pt idx="128">
                  <c:v>17.699999999999985</c:v>
                </c:pt>
                <c:pt idx="129">
                  <c:v>17.799999999999986</c:v>
                </c:pt>
                <c:pt idx="130">
                  <c:v>17.899999999999988</c:v>
                </c:pt>
                <c:pt idx="131">
                  <c:v>17.999999999999989</c:v>
                </c:pt>
                <c:pt idx="132">
                  <c:v>18.099999999999991</c:v>
                </c:pt>
                <c:pt idx="133">
                  <c:v>18.199999999999992</c:v>
                </c:pt>
                <c:pt idx="134">
                  <c:v>18.299999999999994</c:v>
                </c:pt>
                <c:pt idx="135">
                  <c:v>18.399999999999995</c:v>
                </c:pt>
                <c:pt idx="136">
                  <c:v>18.499999999999996</c:v>
                </c:pt>
                <c:pt idx="137">
                  <c:v>18.599999999999998</c:v>
                </c:pt>
                <c:pt idx="138">
                  <c:v>18.7</c:v>
                </c:pt>
                <c:pt idx="139">
                  <c:v>18.8</c:v>
                </c:pt>
                <c:pt idx="140">
                  <c:v>18.900000000000002</c:v>
                </c:pt>
                <c:pt idx="141">
                  <c:v>19.000000000000004</c:v>
                </c:pt>
                <c:pt idx="142">
                  <c:v>19.100000000000005</c:v>
                </c:pt>
                <c:pt idx="143">
                  <c:v>19.200000000000006</c:v>
                </c:pt>
                <c:pt idx="144">
                  <c:v>19.300000000000008</c:v>
                </c:pt>
                <c:pt idx="145">
                  <c:v>19.400000000000009</c:v>
                </c:pt>
                <c:pt idx="146">
                  <c:v>19.500000000000011</c:v>
                </c:pt>
                <c:pt idx="147">
                  <c:v>19.600000000000012</c:v>
                </c:pt>
                <c:pt idx="148">
                  <c:v>19.700000000000014</c:v>
                </c:pt>
                <c:pt idx="149">
                  <c:v>19.800000000000015</c:v>
                </c:pt>
                <c:pt idx="150">
                  <c:v>19.900000000000016</c:v>
                </c:pt>
                <c:pt idx="151">
                  <c:v>20.000000000000018</c:v>
                </c:pt>
                <c:pt idx="152">
                  <c:v>20.100000000000019</c:v>
                </c:pt>
                <c:pt idx="153">
                  <c:v>20.200000000000021</c:v>
                </c:pt>
                <c:pt idx="154">
                  <c:v>20.300000000000022</c:v>
                </c:pt>
                <c:pt idx="155">
                  <c:v>20.400000000000023</c:v>
                </c:pt>
                <c:pt idx="156">
                  <c:v>20.500000000000025</c:v>
                </c:pt>
                <c:pt idx="157">
                  <c:v>20.600000000000026</c:v>
                </c:pt>
                <c:pt idx="158">
                  <c:v>20.700000000000028</c:v>
                </c:pt>
                <c:pt idx="159">
                  <c:v>20.800000000000029</c:v>
                </c:pt>
                <c:pt idx="160">
                  <c:v>20.900000000000031</c:v>
                </c:pt>
                <c:pt idx="161">
                  <c:v>21.000000000000032</c:v>
                </c:pt>
                <c:pt idx="162">
                  <c:v>21.100000000000033</c:v>
                </c:pt>
                <c:pt idx="163">
                  <c:v>21.200000000000035</c:v>
                </c:pt>
                <c:pt idx="164">
                  <c:v>21.300000000000036</c:v>
                </c:pt>
                <c:pt idx="165">
                  <c:v>21.400000000000038</c:v>
                </c:pt>
                <c:pt idx="166">
                  <c:v>21.500000000000039</c:v>
                </c:pt>
                <c:pt idx="167">
                  <c:v>21.600000000000041</c:v>
                </c:pt>
                <c:pt idx="168">
                  <c:v>21.700000000000042</c:v>
                </c:pt>
                <c:pt idx="169">
                  <c:v>21.800000000000043</c:v>
                </c:pt>
                <c:pt idx="170">
                  <c:v>21.900000000000045</c:v>
                </c:pt>
                <c:pt idx="171">
                  <c:v>22.000000000000046</c:v>
                </c:pt>
                <c:pt idx="172">
                  <c:v>22.100000000000048</c:v>
                </c:pt>
                <c:pt idx="173">
                  <c:v>22.200000000000049</c:v>
                </c:pt>
                <c:pt idx="174">
                  <c:v>22.30000000000005</c:v>
                </c:pt>
                <c:pt idx="175">
                  <c:v>22.400000000000052</c:v>
                </c:pt>
                <c:pt idx="176">
                  <c:v>22.500000000000053</c:v>
                </c:pt>
                <c:pt idx="177">
                  <c:v>22.600000000000055</c:v>
                </c:pt>
                <c:pt idx="178">
                  <c:v>22.700000000000056</c:v>
                </c:pt>
                <c:pt idx="179">
                  <c:v>22.800000000000058</c:v>
                </c:pt>
                <c:pt idx="180">
                  <c:v>22.900000000000059</c:v>
                </c:pt>
                <c:pt idx="181">
                  <c:v>23.00000000000006</c:v>
                </c:pt>
                <c:pt idx="182">
                  <c:v>23.100000000000062</c:v>
                </c:pt>
                <c:pt idx="183">
                  <c:v>23.200000000000063</c:v>
                </c:pt>
                <c:pt idx="184">
                  <c:v>23.300000000000065</c:v>
                </c:pt>
                <c:pt idx="185">
                  <c:v>23.400000000000066</c:v>
                </c:pt>
                <c:pt idx="186">
                  <c:v>23.500000000000068</c:v>
                </c:pt>
                <c:pt idx="187">
                  <c:v>23.600000000000069</c:v>
                </c:pt>
                <c:pt idx="188">
                  <c:v>23.70000000000007</c:v>
                </c:pt>
                <c:pt idx="189">
                  <c:v>23.800000000000072</c:v>
                </c:pt>
                <c:pt idx="190">
                  <c:v>23.900000000000073</c:v>
                </c:pt>
                <c:pt idx="191">
                  <c:v>24.000000000000075</c:v>
                </c:pt>
                <c:pt idx="192">
                  <c:v>24.100000000000076</c:v>
                </c:pt>
                <c:pt idx="193">
                  <c:v>24.200000000000077</c:v>
                </c:pt>
                <c:pt idx="194">
                  <c:v>24.300000000000079</c:v>
                </c:pt>
                <c:pt idx="195">
                  <c:v>24.40000000000008</c:v>
                </c:pt>
                <c:pt idx="196">
                  <c:v>24.500000000000082</c:v>
                </c:pt>
                <c:pt idx="197">
                  <c:v>24.600000000000083</c:v>
                </c:pt>
                <c:pt idx="198">
                  <c:v>24.700000000000085</c:v>
                </c:pt>
                <c:pt idx="199">
                  <c:v>24.800000000000086</c:v>
                </c:pt>
                <c:pt idx="200">
                  <c:v>24.900000000000087</c:v>
                </c:pt>
                <c:pt idx="201">
                  <c:v>25.000000000000089</c:v>
                </c:pt>
                <c:pt idx="202">
                  <c:v>25.10000000000009</c:v>
                </c:pt>
                <c:pt idx="203">
                  <c:v>25.200000000000092</c:v>
                </c:pt>
                <c:pt idx="204">
                  <c:v>25.300000000000093</c:v>
                </c:pt>
                <c:pt idx="205">
                  <c:v>25.400000000000095</c:v>
                </c:pt>
                <c:pt idx="206">
                  <c:v>25.500000000000096</c:v>
                </c:pt>
                <c:pt idx="207">
                  <c:v>25.600000000000097</c:v>
                </c:pt>
                <c:pt idx="208">
                  <c:v>25.700000000000099</c:v>
                </c:pt>
                <c:pt idx="209">
                  <c:v>25.8000000000001</c:v>
                </c:pt>
                <c:pt idx="210">
                  <c:v>25.900000000000102</c:v>
                </c:pt>
                <c:pt idx="211">
                  <c:v>26.000000000000103</c:v>
                </c:pt>
                <c:pt idx="212">
                  <c:v>26.100000000000104</c:v>
                </c:pt>
                <c:pt idx="213">
                  <c:v>26.200000000000106</c:v>
                </c:pt>
                <c:pt idx="214">
                  <c:v>26.300000000000107</c:v>
                </c:pt>
                <c:pt idx="215">
                  <c:v>26.400000000000109</c:v>
                </c:pt>
                <c:pt idx="216">
                  <c:v>26.50000000000011</c:v>
                </c:pt>
                <c:pt idx="217">
                  <c:v>26.600000000000112</c:v>
                </c:pt>
                <c:pt idx="218">
                  <c:v>26.700000000000113</c:v>
                </c:pt>
                <c:pt idx="219">
                  <c:v>26.800000000000114</c:v>
                </c:pt>
                <c:pt idx="220">
                  <c:v>26.900000000000116</c:v>
                </c:pt>
                <c:pt idx="221">
                  <c:v>27.000000000000117</c:v>
                </c:pt>
                <c:pt idx="222">
                  <c:v>27.100000000000119</c:v>
                </c:pt>
                <c:pt idx="223">
                  <c:v>27.20000000000012</c:v>
                </c:pt>
                <c:pt idx="224">
                  <c:v>27.300000000000122</c:v>
                </c:pt>
                <c:pt idx="225">
                  <c:v>27.400000000000123</c:v>
                </c:pt>
                <c:pt idx="226">
                  <c:v>27.500000000000124</c:v>
                </c:pt>
                <c:pt idx="227">
                  <c:v>27.600000000000126</c:v>
                </c:pt>
                <c:pt idx="228">
                  <c:v>27.700000000000127</c:v>
                </c:pt>
                <c:pt idx="229">
                  <c:v>27.800000000000129</c:v>
                </c:pt>
                <c:pt idx="230">
                  <c:v>27.90000000000013</c:v>
                </c:pt>
                <c:pt idx="231">
                  <c:v>28.000000000000131</c:v>
                </c:pt>
                <c:pt idx="232">
                  <c:v>28.100000000000133</c:v>
                </c:pt>
                <c:pt idx="233">
                  <c:v>28.200000000000134</c:v>
                </c:pt>
                <c:pt idx="234">
                  <c:v>28.300000000000136</c:v>
                </c:pt>
                <c:pt idx="235">
                  <c:v>28.400000000000137</c:v>
                </c:pt>
                <c:pt idx="236">
                  <c:v>28.500000000000139</c:v>
                </c:pt>
                <c:pt idx="237">
                  <c:v>28.60000000000014</c:v>
                </c:pt>
                <c:pt idx="238">
                  <c:v>28.700000000000141</c:v>
                </c:pt>
                <c:pt idx="239">
                  <c:v>28.800000000000143</c:v>
                </c:pt>
                <c:pt idx="240">
                  <c:v>28.900000000000144</c:v>
                </c:pt>
                <c:pt idx="241">
                  <c:v>29.000000000000146</c:v>
                </c:pt>
                <c:pt idx="242">
                  <c:v>29.100000000000147</c:v>
                </c:pt>
                <c:pt idx="243">
                  <c:v>29.200000000000149</c:v>
                </c:pt>
                <c:pt idx="244">
                  <c:v>29.30000000000015</c:v>
                </c:pt>
                <c:pt idx="245">
                  <c:v>29.400000000000151</c:v>
                </c:pt>
                <c:pt idx="246">
                  <c:v>29.500000000000153</c:v>
                </c:pt>
                <c:pt idx="247">
                  <c:v>29.600000000000154</c:v>
                </c:pt>
                <c:pt idx="248">
                  <c:v>29.700000000000156</c:v>
                </c:pt>
                <c:pt idx="249">
                  <c:v>29.800000000000157</c:v>
                </c:pt>
                <c:pt idx="250">
                  <c:v>29.900000000000158</c:v>
                </c:pt>
                <c:pt idx="251">
                  <c:v>30.00000000000016</c:v>
                </c:pt>
                <c:pt idx="252">
                  <c:v>30.100000000000161</c:v>
                </c:pt>
                <c:pt idx="253">
                  <c:v>30.200000000000163</c:v>
                </c:pt>
                <c:pt idx="254">
                  <c:v>30.300000000000164</c:v>
                </c:pt>
                <c:pt idx="255">
                  <c:v>30.400000000000166</c:v>
                </c:pt>
                <c:pt idx="256">
                  <c:v>30.500000000000167</c:v>
                </c:pt>
                <c:pt idx="257">
                  <c:v>30.600000000000168</c:v>
                </c:pt>
                <c:pt idx="258">
                  <c:v>30.70000000000017</c:v>
                </c:pt>
                <c:pt idx="259">
                  <c:v>30.800000000000171</c:v>
                </c:pt>
                <c:pt idx="260">
                  <c:v>30.900000000000173</c:v>
                </c:pt>
                <c:pt idx="261">
                  <c:v>31.000000000000174</c:v>
                </c:pt>
                <c:pt idx="262">
                  <c:v>31.100000000000176</c:v>
                </c:pt>
                <c:pt idx="263">
                  <c:v>31.200000000000177</c:v>
                </c:pt>
                <c:pt idx="264">
                  <c:v>31.300000000000178</c:v>
                </c:pt>
                <c:pt idx="265">
                  <c:v>31.40000000000018</c:v>
                </c:pt>
                <c:pt idx="266">
                  <c:v>31.500000000000181</c:v>
                </c:pt>
                <c:pt idx="267">
                  <c:v>31.600000000000183</c:v>
                </c:pt>
                <c:pt idx="268">
                  <c:v>31.700000000000184</c:v>
                </c:pt>
                <c:pt idx="269">
                  <c:v>31.800000000000185</c:v>
                </c:pt>
                <c:pt idx="270">
                  <c:v>31.900000000000187</c:v>
                </c:pt>
                <c:pt idx="271">
                  <c:v>32.000000000000185</c:v>
                </c:pt>
                <c:pt idx="272">
                  <c:v>32.100000000000186</c:v>
                </c:pt>
                <c:pt idx="273">
                  <c:v>32.200000000000188</c:v>
                </c:pt>
                <c:pt idx="274">
                  <c:v>32.300000000000189</c:v>
                </c:pt>
                <c:pt idx="275">
                  <c:v>32.40000000000019</c:v>
                </c:pt>
                <c:pt idx="276">
                  <c:v>32.500000000000192</c:v>
                </c:pt>
                <c:pt idx="277">
                  <c:v>32.600000000000193</c:v>
                </c:pt>
                <c:pt idx="278">
                  <c:v>32.700000000000195</c:v>
                </c:pt>
                <c:pt idx="279">
                  <c:v>32.800000000000196</c:v>
                </c:pt>
                <c:pt idx="280">
                  <c:v>32.900000000000198</c:v>
                </c:pt>
                <c:pt idx="281">
                  <c:v>33.000000000000199</c:v>
                </c:pt>
                <c:pt idx="282">
                  <c:v>33.1000000000002</c:v>
                </c:pt>
                <c:pt idx="283">
                  <c:v>33.200000000000202</c:v>
                </c:pt>
                <c:pt idx="284">
                  <c:v>33.300000000000203</c:v>
                </c:pt>
                <c:pt idx="285">
                  <c:v>33.400000000000205</c:v>
                </c:pt>
                <c:pt idx="286">
                  <c:v>33.500000000000206</c:v>
                </c:pt>
                <c:pt idx="287">
                  <c:v>33.600000000000207</c:v>
                </c:pt>
                <c:pt idx="288">
                  <c:v>33.700000000000209</c:v>
                </c:pt>
                <c:pt idx="289">
                  <c:v>33.80000000000021</c:v>
                </c:pt>
                <c:pt idx="290">
                  <c:v>33.900000000000212</c:v>
                </c:pt>
                <c:pt idx="291">
                  <c:v>34.000000000000213</c:v>
                </c:pt>
                <c:pt idx="292">
                  <c:v>34.100000000000215</c:v>
                </c:pt>
                <c:pt idx="293">
                  <c:v>34.200000000000216</c:v>
                </c:pt>
                <c:pt idx="294">
                  <c:v>34.300000000000217</c:v>
                </c:pt>
                <c:pt idx="295">
                  <c:v>34.400000000000219</c:v>
                </c:pt>
                <c:pt idx="296">
                  <c:v>34.50000000000022</c:v>
                </c:pt>
                <c:pt idx="297">
                  <c:v>34.600000000000222</c:v>
                </c:pt>
                <c:pt idx="298">
                  <c:v>34.700000000000223</c:v>
                </c:pt>
                <c:pt idx="299">
                  <c:v>34.800000000000225</c:v>
                </c:pt>
                <c:pt idx="300">
                  <c:v>34.900000000000226</c:v>
                </c:pt>
                <c:pt idx="301">
                  <c:v>35.000000000000227</c:v>
                </c:pt>
                <c:pt idx="302">
                  <c:v>35.100000000000229</c:v>
                </c:pt>
                <c:pt idx="303">
                  <c:v>35.20000000000023</c:v>
                </c:pt>
                <c:pt idx="304">
                  <c:v>35.300000000000232</c:v>
                </c:pt>
                <c:pt idx="305">
                  <c:v>35.400000000000233</c:v>
                </c:pt>
                <c:pt idx="306">
                  <c:v>35.500000000000234</c:v>
                </c:pt>
                <c:pt idx="307">
                  <c:v>35.600000000000236</c:v>
                </c:pt>
                <c:pt idx="308">
                  <c:v>35.700000000000237</c:v>
                </c:pt>
                <c:pt idx="309">
                  <c:v>35.800000000000239</c:v>
                </c:pt>
                <c:pt idx="310">
                  <c:v>35.90000000000024</c:v>
                </c:pt>
                <c:pt idx="311">
                  <c:v>36.000000000000242</c:v>
                </c:pt>
                <c:pt idx="312">
                  <c:v>36.100000000000243</c:v>
                </c:pt>
                <c:pt idx="313">
                  <c:v>36.200000000000244</c:v>
                </c:pt>
                <c:pt idx="314">
                  <c:v>36.300000000000246</c:v>
                </c:pt>
                <c:pt idx="315">
                  <c:v>36.400000000000247</c:v>
                </c:pt>
                <c:pt idx="316">
                  <c:v>36.500000000000249</c:v>
                </c:pt>
                <c:pt idx="317">
                  <c:v>36.60000000000025</c:v>
                </c:pt>
                <c:pt idx="318">
                  <c:v>36.700000000000252</c:v>
                </c:pt>
                <c:pt idx="319">
                  <c:v>36.800000000000253</c:v>
                </c:pt>
                <c:pt idx="320">
                  <c:v>36.900000000000254</c:v>
                </c:pt>
                <c:pt idx="321">
                  <c:v>37.000000000000256</c:v>
                </c:pt>
                <c:pt idx="322">
                  <c:v>37.100000000000257</c:v>
                </c:pt>
                <c:pt idx="323">
                  <c:v>37.200000000000259</c:v>
                </c:pt>
                <c:pt idx="324">
                  <c:v>37.30000000000026</c:v>
                </c:pt>
                <c:pt idx="325">
                  <c:v>37.400000000000261</c:v>
                </c:pt>
                <c:pt idx="326">
                  <c:v>37.500000000000263</c:v>
                </c:pt>
                <c:pt idx="327">
                  <c:v>37.600000000000264</c:v>
                </c:pt>
                <c:pt idx="328">
                  <c:v>37.700000000000266</c:v>
                </c:pt>
                <c:pt idx="329">
                  <c:v>37.800000000000267</c:v>
                </c:pt>
                <c:pt idx="330">
                  <c:v>37.900000000000269</c:v>
                </c:pt>
                <c:pt idx="331">
                  <c:v>38.00000000000027</c:v>
                </c:pt>
                <c:pt idx="332">
                  <c:v>38.100000000000271</c:v>
                </c:pt>
                <c:pt idx="333">
                  <c:v>38.200000000000273</c:v>
                </c:pt>
                <c:pt idx="334">
                  <c:v>38.300000000000274</c:v>
                </c:pt>
                <c:pt idx="335">
                  <c:v>38.400000000000276</c:v>
                </c:pt>
                <c:pt idx="336">
                  <c:v>38.500000000000277</c:v>
                </c:pt>
                <c:pt idx="337">
                  <c:v>38.600000000000279</c:v>
                </c:pt>
                <c:pt idx="338">
                  <c:v>38.70000000000028</c:v>
                </c:pt>
                <c:pt idx="339">
                  <c:v>38.800000000000281</c:v>
                </c:pt>
                <c:pt idx="340">
                  <c:v>38.900000000000283</c:v>
                </c:pt>
                <c:pt idx="341">
                  <c:v>39.000000000000284</c:v>
                </c:pt>
                <c:pt idx="342">
                  <c:v>39.100000000000286</c:v>
                </c:pt>
                <c:pt idx="343">
                  <c:v>39.200000000000287</c:v>
                </c:pt>
                <c:pt idx="344">
                  <c:v>39.300000000000288</c:v>
                </c:pt>
                <c:pt idx="345">
                  <c:v>39.40000000000029</c:v>
                </c:pt>
                <c:pt idx="346">
                  <c:v>39.500000000000291</c:v>
                </c:pt>
                <c:pt idx="347">
                  <c:v>39.600000000000293</c:v>
                </c:pt>
                <c:pt idx="348">
                  <c:v>39.700000000000294</c:v>
                </c:pt>
                <c:pt idx="349">
                  <c:v>39.800000000000296</c:v>
                </c:pt>
                <c:pt idx="350">
                  <c:v>39.900000000000297</c:v>
                </c:pt>
                <c:pt idx="351">
                  <c:v>40.000000000000298</c:v>
                </c:pt>
                <c:pt idx="352">
                  <c:v>40.1000000000003</c:v>
                </c:pt>
                <c:pt idx="353">
                  <c:v>40.200000000000301</c:v>
                </c:pt>
                <c:pt idx="354">
                  <c:v>40.300000000000303</c:v>
                </c:pt>
                <c:pt idx="355">
                  <c:v>40.400000000000304</c:v>
                </c:pt>
                <c:pt idx="356">
                  <c:v>40.500000000000306</c:v>
                </c:pt>
                <c:pt idx="357">
                  <c:v>40.600000000000307</c:v>
                </c:pt>
                <c:pt idx="358">
                  <c:v>40.700000000000308</c:v>
                </c:pt>
                <c:pt idx="359">
                  <c:v>40.80000000000031</c:v>
                </c:pt>
                <c:pt idx="360">
                  <c:v>40.900000000000311</c:v>
                </c:pt>
                <c:pt idx="361">
                  <c:v>41.000000000000313</c:v>
                </c:pt>
                <c:pt idx="362">
                  <c:v>41.100000000000314</c:v>
                </c:pt>
                <c:pt idx="363">
                  <c:v>41.200000000000315</c:v>
                </c:pt>
                <c:pt idx="364">
                  <c:v>41.300000000000317</c:v>
                </c:pt>
                <c:pt idx="365">
                  <c:v>41.400000000000318</c:v>
                </c:pt>
                <c:pt idx="366">
                  <c:v>41.50000000000032</c:v>
                </c:pt>
                <c:pt idx="367">
                  <c:v>41.600000000000321</c:v>
                </c:pt>
                <c:pt idx="368">
                  <c:v>41.700000000000323</c:v>
                </c:pt>
                <c:pt idx="369">
                  <c:v>41.800000000000324</c:v>
                </c:pt>
                <c:pt idx="370">
                  <c:v>41.900000000000325</c:v>
                </c:pt>
                <c:pt idx="371">
                  <c:v>42.000000000000327</c:v>
                </c:pt>
                <c:pt idx="372">
                  <c:v>42.100000000000328</c:v>
                </c:pt>
                <c:pt idx="373">
                  <c:v>42.20000000000033</c:v>
                </c:pt>
                <c:pt idx="374">
                  <c:v>42.300000000000331</c:v>
                </c:pt>
                <c:pt idx="375">
                  <c:v>42.400000000000333</c:v>
                </c:pt>
                <c:pt idx="376">
                  <c:v>42.500000000000334</c:v>
                </c:pt>
                <c:pt idx="377">
                  <c:v>42.600000000000335</c:v>
                </c:pt>
                <c:pt idx="378">
                  <c:v>42.700000000000337</c:v>
                </c:pt>
                <c:pt idx="379">
                  <c:v>42.800000000000338</c:v>
                </c:pt>
                <c:pt idx="380">
                  <c:v>42.90000000000034</c:v>
                </c:pt>
                <c:pt idx="381">
                  <c:v>43.000000000000341</c:v>
                </c:pt>
                <c:pt idx="382">
                  <c:v>43.100000000000342</c:v>
                </c:pt>
                <c:pt idx="383">
                  <c:v>43.200000000000344</c:v>
                </c:pt>
                <c:pt idx="384">
                  <c:v>43.300000000000345</c:v>
                </c:pt>
                <c:pt idx="385">
                  <c:v>43.400000000000347</c:v>
                </c:pt>
                <c:pt idx="386">
                  <c:v>43.500000000000348</c:v>
                </c:pt>
                <c:pt idx="387">
                  <c:v>43.60000000000035</c:v>
                </c:pt>
                <c:pt idx="388">
                  <c:v>43.700000000000351</c:v>
                </c:pt>
                <c:pt idx="389">
                  <c:v>43.800000000000352</c:v>
                </c:pt>
                <c:pt idx="390">
                  <c:v>43.900000000000354</c:v>
                </c:pt>
                <c:pt idx="391">
                  <c:v>44.000000000000355</c:v>
                </c:pt>
                <c:pt idx="392">
                  <c:v>44.100000000000357</c:v>
                </c:pt>
                <c:pt idx="393">
                  <c:v>44.200000000000358</c:v>
                </c:pt>
                <c:pt idx="394">
                  <c:v>44.30000000000036</c:v>
                </c:pt>
                <c:pt idx="395">
                  <c:v>44.400000000000361</c:v>
                </c:pt>
                <c:pt idx="396">
                  <c:v>44.500000000000362</c:v>
                </c:pt>
                <c:pt idx="397">
                  <c:v>44.600000000000364</c:v>
                </c:pt>
                <c:pt idx="398">
                  <c:v>44.700000000000365</c:v>
                </c:pt>
                <c:pt idx="399">
                  <c:v>44.800000000000367</c:v>
                </c:pt>
                <c:pt idx="400">
                  <c:v>44.900000000000368</c:v>
                </c:pt>
                <c:pt idx="401">
                  <c:v>45.000000000000369</c:v>
                </c:pt>
                <c:pt idx="402">
                  <c:v>45.100000000000371</c:v>
                </c:pt>
                <c:pt idx="403">
                  <c:v>45.200000000000372</c:v>
                </c:pt>
                <c:pt idx="404">
                  <c:v>45.300000000000374</c:v>
                </c:pt>
                <c:pt idx="405">
                  <c:v>45.400000000000375</c:v>
                </c:pt>
                <c:pt idx="406">
                  <c:v>45.500000000000377</c:v>
                </c:pt>
                <c:pt idx="407">
                  <c:v>45.600000000000378</c:v>
                </c:pt>
                <c:pt idx="408">
                  <c:v>45.700000000000379</c:v>
                </c:pt>
                <c:pt idx="409">
                  <c:v>45.800000000000381</c:v>
                </c:pt>
                <c:pt idx="410">
                  <c:v>45.900000000000382</c:v>
                </c:pt>
                <c:pt idx="411">
                  <c:v>46.000000000000384</c:v>
                </c:pt>
                <c:pt idx="412">
                  <c:v>46.100000000000385</c:v>
                </c:pt>
                <c:pt idx="413">
                  <c:v>46.200000000000387</c:v>
                </c:pt>
                <c:pt idx="414">
                  <c:v>46.300000000000388</c:v>
                </c:pt>
                <c:pt idx="415">
                  <c:v>46.400000000000389</c:v>
                </c:pt>
                <c:pt idx="416">
                  <c:v>46.500000000000391</c:v>
                </c:pt>
                <c:pt idx="417">
                  <c:v>46.600000000000392</c:v>
                </c:pt>
                <c:pt idx="418">
                  <c:v>46.700000000000394</c:v>
                </c:pt>
                <c:pt idx="419">
                  <c:v>46.800000000000395</c:v>
                </c:pt>
                <c:pt idx="420">
                  <c:v>46.900000000000396</c:v>
                </c:pt>
                <c:pt idx="421">
                  <c:v>47.000000000000398</c:v>
                </c:pt>
                <c:pt idx="422">
                  <c:v>47.100000000000399</c:v>
                </c:pt>
                <c:pt idx="423">
                  <c:v>47.200000000000401</c:v>
                </c:pt>
                <c:pt idx="424">
                  <c:v>47.300000000000402</c:v>
                </c:pt>
                <c:pt idx="425">
                  <c:v>47.400000000000404</c:v>
                </c:pt>
                <c:pt idx="426">
                  <c:v>47.500000000000405</c:v>
                </c:pt>
                <c:pt idx="427">
                  <c:v>47.600000000000406</c:v>
                </c:pt>
                <c:pt idx="428">
                  <c:v>47.700000000000408</c:v>
                </c:pt>
                <c:pt idx="429">
                  <c:v>47.800000000000409</c:v>
                </c:pt>
                <c:pt idx="430">
                  <c:v>47.900000000000411</c:v>
                </c:pt>
                <c:pt idx="431">
                  <c:v>48.000000000000412</c:v>
                </c:pt>
                <c:pt idx="432">
                  <c:v>48.100000000000414</c:v>
                </c:pt>
                <c:pt idx="433">
                  <c:v>48.200000000000415</c:v>
                </c:pt>
                <c:pt idx="434">
                  <c:v>48.300000000000416</c:v>
                </c:pt>
                <c:pt idx="435">
                  <c:v>48.400000000000418</c:v>
                </c:pt>
                <c:pt idx="436">
                  <c:v>48.500000000000419</c:v>
                </c:pt>
                <c:pt idx="437">
                  <c:v>48.600000000000421</c:v>
                </c:pt>
                <c:pt idx="438">
                  <c:v>48.700000000000422</c:v>
                </c:pt>
                <c:pt idx="439">
                  <c:v>48.800000000000423</c:v>
                </c:pt>
                <c:pt idx="440">
                  <c:v>48.900000000000425</c:v>
                </c:pt>
                <c:pt idx="441">
                  <c:v>49.000000000000426</c:v>
                </c:pt>
                <c:pt idx="442">
                  <c:v>49.100000000000428</c:v>
                </c:pt>
                <c:pt idx="443">
                  <c:v>49.200000000000429</c:v>
                </c:pt>
                <c:pt idx="444">
                  <c:v>49.300000000000431</c:v>
                </c:pt>
                <c:pt idx="445">
                  <c:v>49.400000000000432</c:v>
                </c:pt>
                <c:pt idx="446">
                  <c:v>49.500000000000433</c:v>
                </c:pt>
                <c:pt idx="447">
                  <c:v>49.600000000000435</c:v>
                </c:pt>
                <c:pt idx="448">
                  <c:v>49.700000000000436</c:v>
                </c:pt>
                <c:pt idx="449">
                  <c:v>49.800000000000438</c:v>
                </c:pt>
                <c:pt idx="450">
                  <c:v>49.900000000000439</c:v>
                </c:pt>
                <c:pt idx="451">
                  <c:v>50.000000000000441</c:v>
                </c:pt>
                <c:pt idx="452">
                  <c:v>50.100000000000442</c:v>
                </c:pt>
                <c:pt idx="453">
                  <c:v>50.200000000000443</c:v>
                </c:pt>
                <c:pt idx="454">
                  <c:v>50.300000000000445</c:v>
                </c:pt>
                <c:pt idx="455">
                  <c:v>50.400000000000446</c:v>
                </c:pt>
                <c:pt idx="456">
                  <c:v>50.500000000000448</c:v>
                </c:pt>
                <c:pt idx="457">
                  <c:v>50.600000000000449</c:v>
                </c:pt>
                <c:pt idx="458">
                  <c:v>50.70000000000045</c:v>
                </c:pt>
                <c:pt idx="459">
                  <c:v>50.800000000000452</c:v>
                </c:pt>
                <c:pt idx="460">
                  <c:v>50.900000000000453</c:v>
                </c:pt>
                <c:pt idx="461">
                  <c:v>51.000000000000455</c:v>
                </c:pt>
                <c:pt idx="462">
                  <c:v>51.100000000000456</c:v>
                </c:pt>
                <c:pt idx="463">
                  <c:v>51.200000000000458</c:v>
                </c:pt>
                <c:pt idx="464">
                  <c:v>51.300000000000459</c:v>
                </c:pt>
                <c:pt idx="465">
                  <c:v>51.40000000000046</c:v>
                </c:pt>
                <c:pt idx="466">
                  <c:v>51.500000000000462</c:v>
                </c:pt>
                <c:pt idx="467">
                  <c:v>51.600000000000463</c:v>
                </c:pt>
                <c:pt idx="468">
                  <c:v>51.700000000000465</c:v>
                </c:pt>
                <c:pt idx="469">
                  <c:v>51.800000000000466</c:v>
                </c:pt>
                <c:pt idx="470">
                  <c:v>51.900000000000468</c:v>
                </c:pt>
                <c:pt idx="471">
                  <c:v>52.000000000000469</c:v>
                </c:pt>
                <c:pt idx="472">
                  <c:v>52.10000000000047</c:v>
                </c:pt>
                <c:pt idx="473">
                  <c:v>52.200000000000472</c:v>
                </c:pt>
                <c:pt idx="474">
                  <c:v>52.300000000000473</c:v>
                </c:pt>
                <c:pt idx="475">
                  <c:v>52.400000000000475</c:v>
                </c:pt>
                <c:pt idx="476">
                  <c:v>52.500000000000476</c:v>
                </c:pt>
                <c:pt idx="477">
                  <c:v>52.600000000000477</c:v>
                </c:pt>
                <c:pt idx="478">
                  <c:v>52.700000000000479</c:v>
                </c:pt>
                <c:pt idx="479">
                  <c:v>52.80000000000048</c:v>
                </c:pt>
                <c:pt idx="480">
                  <c:v>52.900000000000482</c:v>
                </c:pt>
                <c:pt idx="481">
                  <c:v>53.000000000000483</c:v>
                </c:pt>
                <c:pt idx="482">
                  <c:v>53.100000000000485</c:v>
                </c:pt>
                <c:pt idx="483">
                  <c:v>53.200000000000486</c:v>
                </c:pt>
                <c:pt idx="484">
                  <c:v>53.300000000000487</c:v>
                </c:pt>
                <c:pt idx="485">
                  <c:v>53.400000000000489</c:v>
                </c:pt>
                <c:pt idx="486">
                  <c:v>53.50000000000049</c:v>
                </c:pt>
                <c:pt idx="487">
                  <c:v>53.600000000000492</c:v>
                </c:pt>
                <c:pt idx="488">
                  <c:v>53.700000000000493</c:v>
                </c:pt>
                <c:pt idx="489">
                  <c:v>53.800000000000495</c:v>
                </c:pt>
                <c:pt idx="490">
                  <c:v>53.900000000000496</c:v>
                </c:pt>
                <c:pt idx="491">
                  <c:v>54.000000000000497</c:v>
                </c:pt>
                <c:pt idx="492">
                  <c:v>54.100000000000499</c:v>
                </c:pt>
                <c:pt idx="493">
                  <c:v>54.2000000000005</c:v>
                </c:pt>
                <c:pt idx="494">
                  <c:v>54.300000000000502</c:v>
                </c:pt>
                <c:pt idx="495">
                  <c:v>54.400000000000503</c:v>
                </c:pt>
                <c:pt idx="496">
                  <c:v>54.500000000000504</c:v>
                </c:pt>
                <c:pt idx="497">
                  <c:v>54.600000000000506</c:v>
                </c:pt>
                <c:pt idx="498">
                  <c:v>54.700000000000507</c:v>
                </c:pt>
                <c:pt idx="499">
                  <c:v>54.800000000000509</c:v>
                </c:pt>
                <c:pt idx="500">
                  <c:v>54.90000000000051</c:v>
                </c:pt>
                <c:pt idx="501">
                  <c:v>55.000000000000512</c:v>
                </c:pt>
                <c:pt idx="502">
                  <c:v>55.100000000000513</c:v>
                </c:pt>
                <c:pt idx="503">
                  <c:v>55.200000000000514</c:v>
                </c:pt>
                <c:pt idx="504">
                  <c:v>55.300000000000516</c:v>
                </c:pt>
                <c:pt idx="505">
                  <c:v>55.400000000000517</c:v>
                </c:pt>
                <c:pt idx="506">
                  <c:v>55.500000000000519</c:v>
                </c:pt>
                <c:pt idx="507">
                  <c:v>55.60000000000052</c:v>
                </c:pt>
                <c:pt idx="508">
                  <c:v>55.700000000000522</c:v>
                </c:pt>
                <c:pt idx="509">
                  <c:v>55.800000000000523</c:v>
                </c:pt>
                <c:pt idx="510">
                  <c:v>55.900000000000524</c:v>
                </c:pt>
                <c:pt idx="511">
                  <c:v>56.000000000000526</c:v>
                </c:pt>
                <c:pt idx="512">
                  <c:v>56.100000000000527</c:v>
                </c:pt>
                <c:pt idx="513">
                  <c:v>56.200000000000529</c:v>
                </c:pt>
                <c:pt idx="514">
                  <c:v>56.30000000000053</c:v>
                </c:pt>
                <c:pt idx="515">
                  <c:v>56.400000000000531</c:v>
                </c:pt>
                <c:pt idx="516">
                  <c:v>56.500000000000533</c:v>
                </c:pt>
                <c:pt idx="517">
                  <c:v>56.600000000000534</c:v>
                </c:pt>
                <c:pt idx="518">
                  <c:v>56.700000000000536</c:v>
                </c:pt>
                <c:pt idx="519">
                  <c:v>56.800000000000537</c:v>
                </c:pt>
                <c:pt idx="520">
                  <c:v>56.900000000000539</c:v>
                </c:pt>
                <c:pt idx="521">
                  <c:v>57.00000000000054</c:v>
                </c:pt>
                <c:pt idx="522">
                  <c:v>57.100000000000541</c:v>
                </c:pt>
                <c:pt idx="523">
                  <c:v>57.200000000000543</c:v>
                </c:pt>
                <c:pt idx="524">
                  <c:v>57.300000000000544</c:v>
                </c:pt>
                <c:pt idx="525">
                  <c:v>57.400000000000546</c:v>
                </c:pt>
                <c:pt idx="526">
                  <c:v>57.500000000000547</c:v>
                </c:pt>
                <c:pt idx="527">
                  <c:v>57.600000000000549</c:v>
                </c:pt>
                <c:pt idx="528">
                  <c:v>57.70000000000055</c:v>
                </c:pt>
                <c:pt idx="529">
                  <c:v>57.800000000000551</c:v>
                </c:pt>
                <c:pt idx="530">
                  <c:v>57.900000000000553</c:v>
                </c:pt>
                <c:pt idx="531">
                  <c:v>58.000000000000554</c:v>
                </c:pt>
                <c:pt idx="532">
                  <c:v>58.100000000000556</c:v>
                </c:pt>
                <c:pt idx="533">
                  <c:v>58.200000000000557</c:v>
                </c:pt>
                <c:pt idx="534">
                  <c:v>58.300000000000558</c:v>
                </c:pt>
                <c:pt idx="535">
                  <c:v>58.40000000000056</c:v>
                </c:pt>
                <c:pt idx="536">
                  <c:v>58.500000000000561</c:v>
                </c:pt>
                <c:pt idx="537">
                  <c:v>58.600000000000563</c:v>
                </c:pt>
                <c:pt idx="538">
                  <c:v>58.700000000000564</c:v>
                </c:pt>
                <c:pt idx="539">
                  <c:v>58.800000000000566</c:v>
                </c:pt>
                <c:pt idx="540">
                  <c:v>58.900000000000567</c:v>
                </c:pt>
                <c:pt idx="541">
                  <c:v>59.000000000000568</c:v>
                </c:pt>
                <c:pt idx="542">
                  <c:v>59.10000000000057</c:v>
                </c:pt>
                <c:pt idx="543">
                  <c:v>59.200000000000571</c:v>
                </c:pt>
                <c:pt idx="544">
                  <c:v>59.300000000000573</c:v>
                </c:pt>
                <c:pt idx="545">
                  <c:v>59.400000000000574</c:v>
                </c:pt>
                <c:pt idx="546">
                  <c:v>59.500000000000576</c:v>
                </c:pt>
                <c:pt idx="547">
                  <c:v>59.600000000000577</c:v>
                </c:pt>
                <c:pt idx="548">
                  <c:v>59.700000000000578</c:v>
                </c:pt>
                <c:pt idx="549">
                  <c:v>59.80000000000058</c:v>
                </c:pt>
                <c:pt idx="550">
                  <c:v>59.900000000000581</c:v>
                </c:pt>
                <c:pt idx="551">
                  <c:v>60.000000000000583</c:v>
                </c:pt>
                <c:pt idx="552">
                  <c:v>60.100000000000584</c:v>
                </c:pt>
                <c:pt idx="553">
                  <c:v>60.200000000000585</c:v>
                </c:pt>
                <c:pt idx="554">
                  <c:v>60.300000000000587</c:v>
                </c:pt>
                <c:pt idx="555">
                  <c:v>60.400000000000588</c:v>
                </c:pt>
                <c:pt idx="556">
                  <c:v>60.50000000000059</c:v>
                </c:pt>
                <c:pt idx="557">
                  <c:v>60.600000000000591</c:v>
                </c:pt>
                <c:pt idx="558">
                  <c:v>60.700000000000593</c:v>
                </c:pt>
                <c:pt idx="559">
                  <c:v>60.800000000000594</c:v>
                </c:pt>
                <c:pt idx="560">
                  <c:v>60.900000000000595</c:v>
                </c:pt>
                <c:pt idx="561">
                  <c:v>61.000000000000597</c:v>
                </c:pt>
                <c:pt idx="562">
                  <c:v>61.100000000000598</c:v>
                </c:pt>
                <c:pt idx="563">
                  <c:v>61.2000000000006</c:v>
                </c:pt>
                <c:pt idx="564">
                  <c:v>61.300000000000601</c:v>
                </c:pt>
                <c:pt idx="565">
                  <c:v>61.400000000000603</c:v>
                </c:pt>
                <c:pt idx="566">
                  <c:v>61.500000000000604</c:v>
                </c:pt>
                <c:pt idx="567">
                  <c:v>61.600000000000605</c:v>
                </c:pt>
                <c:pt idx="568">
                  <c:v>61.700000000000607</c:v>
                </c:pt>
                <c:pt idx="569">
                  <c:v>61.800000000000608</c:v>
                </c:pt>
                <c:pt idx="570">
                  <c:v>61.90000000000061</c:v>
                </c:pt>
                <c:pt idx="571">
                  <c:v>62.000000000000611</c:v>
                </c:pt>
                <c:pt idx="572">
                  <c:v>62.100000000000612</c:v>
                </c:pt>
                <c:pt idx="573">
                  <c:v>62.200000000000614</c:v>
                </c:pt>
                <c:pt idx="574">
                  <c:v>62.300000000000615</c:v>
                </c:pt>
                <c:pt idx="575">
                  <c:v>62.400000000000617</c:v>
                </c:pt>
                <c:pt idx="576">
                  <c:v>62.500000000000618</c:v>
                </c:pt>
                <c:pt idx="577">
                  <c:v>62.60000000000062</c:v>
                </c:pt>
                <c:pt idx="578">
                  <c:v>62.700000000000621</c:v>
                </c:pt>
                <c:pt idx="579">
                  <c:v>62.800000000000622</c:v>
                </c:pt>
                <c:pt idx="580">
                  <c:v>62.900000000000624</c:v>
                </c:pt>
                <c:pt idx="581">
                  <c:v>63.000000000000625</c:v>
                </c:pt>
                <c:pt idx="582">
                  <c:v>63.100000000000627</c:v>
                </c:pt>
                <c:pt idx="583">
                  <c:v>63.200000000000628</c:v>
                </c:pt>
                <c:pt idx="584">
                  <c:v>63.30000000000063</c:v>
                </c:pt>
                <c:pt idx="585">
                  <c:v>63.400000000000631</c:v>
                </c:pt>
                <c:pt idx="586">
                  <c:v>63.500000000000632</c:v>
                </c:pt>
              </c:numCache>
            </c:numRef>
          </c:xVal>
          <c:yVal>
            <c:numRef>
              <c:f>'booster test at angle with ramj'!$S$111:$S$697</c:f>
              <c:numCache>
                <c:formatCode>General</c:formatCode>
                <c:ptCount val="587"/>
                <c:pt idx="0">
                  <c:v>441.53523746346917</c:v>
                </c:pt>
                <c:pt idx="1">
                  <c:v>437.69255788264934</c:v>
                </c:pt>
                <c:pt idx="2">
                  <c:v>433.55566162611126</c:v>
                </c:pt>
                <c:pt idx="3">
                  <c:v>432.27814086619134</c:v>
                </c:pt>
                <c:pt idx="4">
                  <c:v>433.97284804863824</c:v>
                </c:pt>
                <c:pt idx="5">
                  <c:v>435.6556462108378</c:v>
                </c:pt>
                <c:pt idx="6">
                  <c:v>437.32829395803827</c:v>
                </c:pt>
                <c:pt idx="7">
                  <c:v>438.99166347450131</c:v>
                </c:pt>
                <c:pt idx="8">
                  <c:v>440.64573480948246</c:v>
                </c:pt>
                <c:pt idx="9">
                  <c:v>442.29048938414695</c:v>
                </c:pt>
                <c:pt idx="10">
                  <c:v>443.92590945137471</c:v>
                </c:pt>
                <c:pt idx="11">
                  <c:v>445.55197782950387</c:v>
                </c:pt>
                <c:pt idx="12">
                  <c:v>447.16867790127355</c:v>
                </c:pt>
                <c:pt idx="13">
                  <c:v>448.7759936124616</c:v>
                </c:pt>
                <c:pt idx="14">
                  <c:v>450.37390947038222</c:v>
                </c:pt>
                <c:pt idx="15">
                  <c:v>451.96241054232172</c:v>
                </c:pt>
                <c:pt idx="16">
                  <c:v>453.54148245391184</c:v>
                </c:pt>
                <c:pt idx="17">
                  <c:v>455.11111138744309</c:v>
                </c:pt>
                <c:pt idx="18">
                  <c:v>456.67128408011786</c:v>
                </c:pt>
                <c:pt idx="19">
                  <c:v>458.22198782224353</c:v>
                </c:pt>
                <c:pt idx="20">
                  <c:v>459.76321045536787</c:v>
                </c:pt>
                <c:pt idx="21">
                  <c:v>461.29494037035528</c:v>
                </c:pt>
                <c:pt idx="22">
                  <c:v>462.8171665054067</c:v>
                </c:pt>
                <c:pt idx="23">
                  <c:v>464.32987834402218</c:v>
                </c:pt>
                <c:pt idx="24">
                  <c:v>465.83306591290847</c:v>
                </c:pt>
                <c:pt idx="25">
                  <c:v>467.32671977983068</c:v>
                </c:pt>
                <c:pt idx="26">
                  <c:v>468.81083105141016</c:v>
                </c:pt>
                <c:pt idx="27">
                  <c:v>470.28539137086869</c:v>
                </c:pt>
                <c:pt idx="28">
                  <c:v>471.75039291571966</c:v>
                </c:pt>
                <c:pt idx="29">
                  <c:v>473.20582839540771</c:v>
                </c:pt>
                <c:pt idx="30">
                  <c:v>474.65169104889634</c:v>
                </c:pt>
                <c:pt idx="31">
                  <c:v>476.08797464220589</c:v>
                </c:pt>
                <c:pt idx="32">
                  <c:v>477.51467346590124</c:v>
                </c:pt>
                <c:pt idx="33">
                  <c:v>478.93178233253047</c:v>
                </c:pt>
                <c:pt idx="34">
                  <c:v>480.33929657401637</c:v>
                </c:pt>
                <c:pt idx="35">
                  <c:v>481.73721203899936</c:v>
                </c:pt>
                <c:pt idx="36">
                  <c:v>483.12552509013483</c:v>
                </c:pt>
                <c:pt idx="37">
                  <c:v>484.50423260134448</c:v>
                </c:pt>
                <c:pt idx="38">
                  <c:v>485.87333195502282</c:v>
                </c:pt>
                <c:pt idx="39">
                  <c:v>487.23282103919911</c:v>
                </c:pt>
                <c:pt idx="40">
                  <c:v>488.58269824465708</c:v>
                </c:pt>
                <c:pt idx="41">
                  <c:v>489.92296246201107</c:v>
                </c:pt>
                <c:pt idx="42">
                  <c:v>491.25361307874169</c:v>
                </c:pt>
                <c:pt idx="43">
                  <c:v>492.57464997618939</c:v>
                </c:pt>
                <c:pt idx="44">
                  <c:v>493.88607352650922</c:v>
                </c:pt>
                <c:pt idx="45">
                  <c:v>495.18788458958585</c:v>
                </c:pt>
                <c:pt idx="46">
                  <c:v>496.48008450991045</c:v>
                </c:pt>
                <c:pt idx="47">
                  <c:v>497.76267511342013</c:v>
                </c:pt>
                <c:pt idx="48">
                  <c:v>499.0356587043006</c:v>
                </c:pt>
                <c:pt idx="49">
                  <c:v>500.29903806175309</c:v>
                </c:pt>
                <c:pt idx="50">
                  <c:v>501.55281643672618</c:v>
                </c:pt>
                <c:pt idx="51">
                  <c:v>502.79699754861412</c:v>
                </c:pt>
                <c:pt idx="52">
                  <c:v>504.03158558192064</c:v>
                </c:pt>
                <c:pt idx="53">
                  <c:v>505.25658518289129</c:v>
                </c:pt>
                <c:pt idx="54">
                  <c:v>506.4720014561139</c:v>
                </c:pt>
                <c:pt idx="55">
                  <c:v>507.67783996108807</c:v>
                </c:pt>
                <c:pt idx="56">
                  <c:v>508.87410670876454</c:v>
                </c:pt>
                <c:pt idx="57">
                  <c:v>510.06080815805586</c:v>
                </c:pt>
                <c:pt idx="58">
                  <c:v>511.23795121231831</c:v>
                </c:pt>
                <c:pt idx="59">
                  <c:v>512.40554321580669</c:v>
                </c:pt>
                <c:pt idx="60">
                  <c:v>513.56359195010191</c:v>
                </c:pt>
                <c:pt idx="61">
                  <c:v>514.71210563051352</c:v>
                </c:pt>
                <c:pt idx="62">
                  <c:v>515.85109290245634</c:v>
                </c:pt>
                <c:pt idx="63">
                  <c:v>516.98056283780352</c:v>
                </c:pt>
                <c:pt idx="64">
                  <c:v>518.10052493121589</c:v>
                </c:pt>
                <c:pt idx="65">
                  <c:v>519.210989096449</c:v>
                </c:pt>
                <c:pt idx="66">
                  <c:v>520.31196566263793</c:v>
                </c:pt>
                <c:pt idx="67">
                  <c:v>521.40346537056155</c:v>
                </c:pt>
                <c:pt idx="68">
                  <c:v>522.48549936888639</c:v>
                </c:pt>
                <c:pt idx="69">
                  <c:v>523.5580792103915</c:v>
                </c:pt>
                <c:pt idx="70">
                  <c:v>524.62121684817407</c:v>
                </c:pt>
                <c:pt idx="71">
                  <c:v>525.67492463183828</c:v>
                </c:pt>
                <c:pt idx="72">
                  <c:v>526.71921530366592</c:v>
                </c:pt>
                <c:pt idx="73">
                  <c:v>527.75410199477176</c:v>
                </c:pt>
                <c:pt idx="74">
                  <c:v>528.77959822124342</c:v>
                </c:pt>
                <c:pt idx="75">
                  <c:v>529.79571788026601</c:v>
                </c:pt>
                <c:pt idx="76">
                  <c:v>530.80247524623348</c:v>
                </c:pt>
                <c:pt idx="77">
                  <c:v>531.79988496684632</c:v>
                </c:pt>
                <c:pt idx="78">
                  <c:v>532.78796205919764</c:v>
                </c:pt>
                <c:pt idx="79">
                  <c:v>533.76672190584702</c:v>
                </c:pt>
                <c:pt idx="80">
                  <c:v>534.73618025088354</c:v>
                </c:pt>
                <c:pt idx="81">
                  <c:v>535.69635319597933</c:v>
                </c:pt>
                <c:pt idx="82">
                  <c:v>536.64725719643263</c:v>
                </c:pt>
                <c:pt idx="83">
                  <c:v>537.58890905720352</c:v>
                </c:pt>
                <c:pt idx="84">
                  <c:v>538.52132592894077</c:v>
                </c:pt>
                <c:pt idx="85">
                  <c:v>539.44452530400179</c:v>
                </c:pt>
                <c:pt idx="86">
                  <c:v>540.35852501246632</c:v>
                </c:pt>
                <c:pt idx="87">
                  <c:v>541.26334321814397</c:v>
                </c:pt>
                <c:pt idx="88">
                  <c:v>542.15899841457713</c:v>
                </c:pt>
                <c:pt idx="89">
                  <c:v>543.0455094210389</c:v>
                </c:pt>
                <c:pt idx="90">
                  <c:v>543.9228953785281</c:v>
                </c:pt>
                <c:pt idx="91">
                  <c:v>544.79117574576048</c:v>
                </c:pt>
                <c:pt idx="92">
                  <c:v>545.65037029515827</c:v>
                </c:pt>
                <c:pt idx="93">
                  <c:v>546.50049910883774</c:v>
                </c:pt>
                <c:pt idx="94">
                  <c:v>547.34158257459546</c:v>
                </c:pt>
                <c:pt idx="95">
                  <c:v>548.17364138189498</c:v>
                </c:pt>
                <c:pt idx="96">
                  <c:v>548.99669651785337</c:v>
                </c:pt>
                <c:pt idx="97">
                  <c:v>549.81076926322817</c:v>
                </c:pt>
                <c:pt idx="98">
                  <c:v>550.61588118840712</c:v>
                </c:pt>
                <c:pt idx="99">
                  <c:v>551.41205414939861</c:v>
                </c:pt>
                <c:pt idx="100">
                  <c:v>552.19931028382655</c:v>
                </c:pt>
                <c:pt idx="101">
                  <c:v>552.97767200692715</c:v>
                </c:pt>
                <c:pt idx="102">
                  <c:v>553.74716200755063</c:v>
                </c:pt>
                <c:pt idx="103">
                  <c:v>551.51759167432999</c:v>
                </c:pt>
                <c:pt idx="104">
                  <c:v>546.29989310762051</c:v>
                </c:pt>
                <c:pt idx="105">
                  <c:v>541.08582816629155</c:v>
                </c:pt>
                <c:pt idx="106">
                  <c:v>535.86869954222414</c:v>
                </c:pt>
                <c:pt idx="107">
                  <c:v>530.65349815923332</c:v>
                </c:pt>
                <c:pt idx="108">
                  <c:v>525.44477906816769</c:v>
                </c:pt>
                <c:pt idx="109">
                  <c:v>520.24692858271624</c:v>
                </c:pt>
                <c:pt idx="110">
                  <c:v>515.06415079406258</c:v>
                </c:pt>
                <c:pt idx="111">
                  <c:v>509.90045523299591</c:v>
                </c:pt>
                <c:pt idx="112">
                  <c:v>504.75964635752661</c:v>
                </c:pt>
                <c:pt idx="113">
                  <c:v>499.64531528590408</c:v>
                </c:pt>
                <c:pt idx="114">
                  <c:v>494.5608337034999</c:v>
                </c:pt>
                <c:pt idx="115">
                  <c:v>489.50934984242593</c:v>
                </c:pt>
                <c:pt idx="116">
                  <c:v>484.49378641027715</c:v>
                </c:pt>
                <c:pt idx="117">
                  <c:v>479.51684032743464</c:v>
                </c:pt>
                <c:pt idx="118">
                  <c:v>474.5809841198963</c:v>
                </c:pt>
                <c:pt idx="119">
                  <c:v>469.68846880636244</c:v>
                </c:pt>
                <c:pt idx="120">
                  <c:v>464.84132811396273</c:v>
                </c:pt>
                <c:pt idx="121">
                  <c:v>460.04138385616818</c:v>
                </c:pt>
                <c:pt idx="122">
                  <c:v>455.29025230865079</c:v>
                </c:pt>
                <c:pt idx="123">
                  <c:v>450.58935142367341</c:v>
                </c:pt>
                <c:pt idx="124">
                  <c:v>445.93990873055219</c:v>
                </c:pt>
                <c:pt idx="125">
                  <c:v>441.34296977838494</c:v>
                </c:pt>
                <c:pt idx="126">
                  <c:v>436.79940698715632</c:v>
                </c:pt>
                <c:pt idx="127">
                  <c:v>432.30992878412718</c:v>
                </c:pt>
                <c:pt idx="128">
                  <c:v>427.87508891373778</c:v>
                </c:pt>
                <c:pt idx="129">
                  <c:v>423.49529582080186</c:v>
                </c:pt>
                <c:pt idx="130">
                  <c:v>419.17082201827458</c:v>
                </c:pt>
                <c:pt idx="131">
                  <c:v>414.90181336212976</c:v>
                </c:pt>
                <c:pt idx="132">
                  <c:v>410.6882981667041</c:v>
                </c:pt>
                <c:pt idx="133">
                  <c:v>406.5301961041252</c:v>
                </c:pt>
                <c:pt idx="134">
                  <c:v>402.42732684103771</c:v>
                </c:pt>
                <c:pt idx="135">
                  <c:v>398.37941837470953</c:v>
                </c:pt>
                <c:pt idx="136">
                  <c:v>394.38611503870158</c:v>
                </c:pt>
                <c:pt idx="137">
                  <c:v>390.44698515560219</c:v>
                </c:pt>
                <c:pt idx="138">
                  <c:v>386.56052593995508</c:v>
                </c:pt>
                <c:pt idx="139">
                  <c:v>382.72436717646048</c:v>
                </c:pt>
                <c:pt idx="140">
                  <c:v>378.93711432146705</c:v>
                </c:pt>
                <c:pt idx="141">
                  <c:v>375.19819045676599</c:v>
                </c:pt>
                <c:pt idx="142">
                  <c:v>371.50703322703953</c:v>
                </c:pt>
                <c:pt idx="143">
                  <c:v>367.86309002958853</c:v>
                </c:pt>
                <c:pt idx="144">
                  <c:v>364.26581729311363</c:v>
                </c:pt>
                <c:pt idx="145">
                  <c:v>360.71467982784628</c:v>
                </c:pt>
                <c:pt idx="146">
                  <c:v>357.20915022180458</c:v>
                </c:pt>
                <c:pt idx="147">
                  <c:v>353.74870828047261</c:v>
                </c:pt>
                <c:pt idx="148">
                  <c:v>350.33284050746983</c:v>
                </c:pt>
                <c:pt idx="149">
                  <c:v>346.96103962391703</c:v>
                </c:pt>
                <c:pt idx="150">
                  <c:v>343.63280412432988</c:v>
                </c:pt>
                <c:pt idx="151">
                  <c:v>340.34763786698824</c:v>
                </c:pt>
                <c:pt idx="152">
                  <c:v>337.1050496968366</c:v>
                </c:pt>
                <c:pt idx="153">
                  <c:v>333.90455309907145</c:v>
                </c:pt>
                <c:pt idx="154">
                  <c:v>330.74566588166533</c:v>
                </c:pt>
                <c:pt idx="155">
                  <c:v>327.62790988516502</c:v>
                </c:pt>
                <c:pt idx="156">
                  <c:v>324.55081071818256</c:v>
                </c:pt>
                <c:pt idx="157">
                  <c:v>321.51389751707563</c:v>
                </c:pt>
                <c:pt idx="158">
                  <c:v>318.51670272838533</c:v>
                </c:pt>
                <c:pt idx="159">
                  <c:v>315.55876191266867</c:v>
                </c:pt>
                <c:pt idx="160">
                  <c:v>312.639613568426</c:v>
                </c:pt>
                <c:pt idx="161">
                  <c:v>309.75879897488602</c:v>
                </c:pt>
                <c:pt idx="162">
                  <c:v>306.91586205246801</c:v>
                </c:pt>
                <c:pt idx="163">
                  <c:v>304.11034923979554</c:v>
                </c:pt>
                <c:pt idx="164">
                  <c:v>301.34180938618886</c:v>
                </c:pt>
                <c:pt idx="165">
                  <c:v>298.61021929194749</c:v>
                </c:pt>
                <c:pt idx="166">
                  <c:v>295.91578512766876</c:v>
                </c:pt>
                <c:pt idx="167">
                  <c:v>293.25823831742059</c:v>
                </c:pt>
                <c:pt idx="168">
                  <c:v>290.63702942081346</c:v>
                </c:pt>
                <c:pt idx="169">
                  <c:v>288.05160423070021</c:v>
                </c:pt>
                <c:pt idx="170">
                  <c:v>285.50140653044025</c:v>
                </c:pt>
                <c:pt idx="171">
                  <c:v>282.98587902139678</c:v>
                </c:pt>
                <c:pt idx="172">
                  <c:v>280.50446416925149</c:v>
                </c:pt>
                <c:pt idx="173">
                  <c:v>278.05660498472736</c:v>
                </c:pt>
                <c:pt idx="174">
                  <c:v>275.64174574226564</c:v>
                </c:pt>
                <c:pt idx="175">
                  <c:v>273.25933264003305</c:v>
                </c:pt>
                <c:pt idx="176">
                  <c:v>270.90881440453455</c:v>
                </c:pt>
                <c:pt idx="177">
                  <c:v>268.58964284300123</c:v>
                </c:pt>
                <c:pt idx="178">
                  <c:v>266.30127334661194</c:v>
                </c:pt>
                <c:pt idx="179">
                  <c:v>264.04316534749233</c:v>
                </c:pt>
                <c:pt idx="180">
                  <c:v>261.81478273231812</c:v>
                </c:pt>
                <c:pt idx="181">
                  <c:v>259.61559421523032</c:v>
                </c:pt>
                <c:pt idx="182">
                  <c:v>257.44507367265174</c:v>
                </c:pt>
                <c:pt idx="183">
                  <c:v>255.30270044247558</c:v>
                </c:pt>
                <c:pt idx="184">
                  <c:v>253.18795958997907</c:v>
                </c:pt>
                <c:pt idx="185">
                  <c:v>251.10034214270098</c:v>
                </c:pt>
                <c:pt idx="186">
                  <c:v>249.03934529640733</c:v>
                </c:pt>
                <c:pt idx="187">
                  <c:v>247.00447259416015</c:v>
                </c:pt>
                <c:pt idx="188">
                  <c:v>244.99523408039622</c:v>
                </c:pt>
                <c:pt idx="189">
                  <c:v>243.01114643181907</c:v>
                </c:pt>
                <c:pt idx="190">
                  <c:v>241.05173306680678</c:v>
                </c:pt>
                <c:pt idx="191">
                  <c:v>239.11690858940622</c:v>
                </c:pt>
                <c:pt idx="192">
                  <c:v>237.20678787608463</c:v>
                </c:pt>
                <c:pt idx="193">
                  <c:v>235.32103883520023</c:v>
                </c:pt>
                <c:pt idx="194">
                  <c:v>233.45906904020683</c:v>
                </c:pt>
                <c:pt idx="195">
                  <c:v>231.62028670452457</c:v>
                </c:pt>
                <c:pt idx="196">
                  <c:v>229.80410364693395</c:v>
                </c:pt>
                <c:pt idx="197">
                  <c:v>228.00993632706749</c:v>
                </c:pt>
                <c:pt idx="198">
                  <c:v>226.23720674377009</c:v>
                </c:pt>
                <c:pt idx="199">
                  <c:v>224.48534321940426</c:v>
                </c:pt>
                <c:pt idx="200">
                  <c:v>222.75378107968356</c:v>
                </c:pt>
                <c:pt idx="201">
                  <c:v>221.04196323797095</c:v>
                </c:pt>
                <c:pt idx="202">
                  <c:v>219.34934069242445</c:v>
                </c:pt>
                <c:pt idx="203">
                  <c:v>217.67537294382882</c:v>
                </c:pt>
                <c:pt idx="204">
                  <c:v>216.0195283414198</c:v>
                </c:pt>
                <c:pt idx="205">
                  <c:v>214.38128436349481</c:v>
                </c:pt>
                <c:pt idx="206">
                  <c:v>212.7601278391092</c:v>
                </c:pt>
                <c:pt idx="207">
                  <c:v>211.15555511668563</c:v>
                </c:pt>
                <c:pt idx="208">
                  <c:v>209.56707218491439</c:v>
                </c:pt>
                <c:pt idx="209">
                  <c:v>207.99388202677093</c:v>
                </c:pt>
                <c:pt idx="210">
                  <c:v>206.43497562038635</c:v>
                </c:pt>
                <c:pt idx="211">
                  <c:v>204.88967302704424</c:v>
                </c:pt>
                <c:pt idx="212">
                  <c:v>203.35753784902525</c:v>
                </c:pt>
                <c:pt idx="213">
                  <c:v>201.83815268468669</c:v>
                </c:pt>
                <c:pt idx="214">
                  <c:v>200.3311170674732</c:v>
                </c:pt>
                <c:pt idx="215">
                  <c:v>198.83604659953585</c:v>
                </c:pt>
                <c:pt idx="216">
                  <c:v>197.35257214516977</c:v>
                </c:pt>
                <c:pt idx="217">
                  <c:v>195.88033907394697</c:v>
                </c:pt>
                <c:pt idx="218">
                  <c:v>194.41900654992631</c:v>
                </c:pt>
                <c:pt idx="219">
                  <c:v>192.9682468636494</c:v>
                </c:pt>
                <c:pt idx="220">
                  <c:v>191.52774480390056</c:v>
                </c:pt>
                <c:pt idx="221">
                  <c:v>190.09719706645257</c:v>
                </c:pt>
                <c:pt idx="222">
                  <c:v>188.67631169724228</c:v>
                </c:pt>
                <c:pt idx="223">
                  <c:v>187.26480756762155</c:v>
                </c:pt>
                <c:pt idx="224">
                  <c:v>185.86241387951304</c:v>
                </c:pt>
                <c:pt idx="225">
                  <c:v>184.46886969846884</c:v>
                </c:pt>
                <c:pt idx="226">
                  <c:v>183.08392351278181</c:v>
                </c:pt>
                <c:pt idx="227">
                  <c:v>181.70733281694112</c:v>
                </c:pt>
                <c:pt idx="228">
                  <c:v>180.33886371785007</c:v>
                </c:pt>
                <c:pt idx="229">
                  <c:v>178.97829056234278</c:v>
                </c:pt>
                <c:pt idx="230">
                  <c:v>177.62539558464292</c:v>
                </c:pt>
                <c:pt idx="231">
                  <c:v>176.27996857250707</c:v>
                </c:pt>
                <c:pt idx="232">
                  <c:v>174.9418065508851</c:v>
                </c:pt>
                <c:pt idx="233">
                  <c:v>173.61071348201364</c:v>
                </c:pt>
                <c:pt idx="234">
                  <c:v>172.28649998093522</c:v>
                </c:pt>
                <c:pt idx="235">
                  <c:v>170.96898304550589</c:v>
                </c:pt>
                <c:pt idx="236">
                  <c:v>169.65798580001913</c:v>
                </c:pt>
                <c:pt idx="237">
                  <c:v>168.35333725163369</c:v>
                </c:pt>
                <c:pt idx="238">
                  <c:v>167.0548720588483</c:v>
                </c:pt>
                <c:pt idx="239">
                  <c:v>165.76243031131722</c:v>
                </c:pt>
                <c:pt idx="240">
                  <c:v>164.4758573203471</c:v>
                </c:pt>
                <c:pt idx="241">
                  <c:v>163.19500341946042</c:v>
                </c:pt>
                <c:pt idx="242">
                  <c:v>161.91972377444969</c:v>
                </c:pt>
                <c:pt idx="243">
                  <c:v>160.64987820238514</c:v>
                </c:pt>
                <c:pt idx="244">
                  <c:v>159.38533099907232</c:v>
                </c:pt>
                <c:pt idx="245">
                  <c:v>158.12595077448896</c:v>
                </c:pt>
                <c:pt idx="246">
                  <c:v>156.87160938339522</c:v>
                </c:pt>
                <c:pt idx="247">
                  <c:v>155.62218264073354</c:v>
                </c:pt>
                <c:pt idx="248">
                  <c:v>154.37755114472077</c:v>
                </c:pt>
                <c:pt idx="249">
                  <c:v>153.13759927664017</c:v>
                </c:pt>
                <c:pt idx="250">
                  <c:v>151.90221501783989</c:v>
                </c:pt>
                <c:pt idx="251">
                  <c:v>150.671289824349</c:v>
                </c:pt>
                <c:pt idx="252">
                  <c:v>149.44471850703968</c:v>
                </c:pt>
                <c:pt idx="253">
                  <c:v>148.22239911692424</c:v>
                </c:pt>
                <c:pt idx="254">
                  <c:v>147.00423283531902</c:v>
                </c:pt>
                <c:pt idx="255">
                  <c:v>145.79012386862328</c:v>
                </c:pt>
                <c:pt idx="256">
                  <c:v>144.57997934747596</c:v>
                </c:pt>
                <c:pt idx="257">
                  <c:v>143.37370923006651</c:v>
                </c:pt>
                <c:pt idx="258">
                  <c:v>142.17122620938974</c:v>
                </c:pt>
                <c:pt idx="259">
                  <c:v>140.97244562424535</c:v>
                </c:pt>
                <c:pt idx="260">
                  <c:v>139.77728537379545</c:v>
                </c:pt>
                <c:pt idx="261">
                  <c:v>138.58566583550274</c:v>
                </c:pt>
                <c:pt idx="262">
                  <c:v>137.39750978628246</c:v>
                </c:pt>
                <c:pt idx="263">
                  <c:v>136.21274232671055</c:v>
                </c:pt>
                <c:pt idx="264">
                  <c:v>135.03129080813878</c:v>
                </c:pt>
                <c:pt idx="265">
                  <c:v>133.85308476257595</c:v>
                </c:pt>
                <c:pt idx="266">
                  <c:v>132.67805583520197</c:v>
                </c:pt>
                <c:pt idx="267">
                  <c:v>131.50613771938885</c:v>
                </c:pt>
                <c:pt idx="268">
                  <c:v>130.33726609410903</c:v>
                </c:pt>
                <c:pt idx="269">
                  <c:v>129.17137856361845</c:v>
                </c:pt>
                <c:pt idx="270">
                  <c:v>128.00841459930712</c:v>
                </c:pt>
                <c:pt idx="271">
                  <c:v>126.8483154836161</c:v>
                </c:pt>
                <c:pt idx="272">
                  <c:v>125.69102425592493</c:v>
                </c:pt>
                <c:pt idx="273">
                  <c:v>124.53648566031815</c:v>
                </c:pt>
                <c:pt idx="274">
                  <c:v>123.38464609514546</c:v>
                </c:pt>
                <c:pt idx="275">
                  <c:v>122.23545356429284</c:v>
                </c:pt>
                <c:pt idx="276">
                  <c:v>121.08885763008772</c:v>
                </c:pt>
                <c:pt idx="277">
                  <c:v>119.94480936776431</c:v>
                </c:pt>
                <c:pt idx="278">
                  <c:v>118.80326132141948</c:v>
                </c:pt>
                <c:pt idx="279">
                  <c:v>117.66416746139282</c:v>
                </c:pt>
                <c:pt idx="280">
                  <c:v>116.52748314300797</c:v>
                </c:pt>
                <c:pt idx="281">
                  <c:v>115.39316506661577</c:v>
                </c:pt>
                <c:pt idx="282">
                  <c:v>114.26117123888227</c:v>
                </c:pt>
                <c:pt idx="283">
                  <c:v>113.13146093526819</c:v>
                </c:pt>
                <c:pt idx="284">
                  <c:v>112.00399466364834</c:v>
                </c:pt>
                <c:pt idx="285">
                  <c:v>110.87873412902294</c:v>
                </c:pt>
                <c:pt idx="286">
                  <c:v>109.75564219927452</c:v>
                </c:pt>
                <c:pt idx="287">
                  <c:v>108.63468287192683</c:v>
                </c:pt>
                <c:pt idx="288">
                  <c:v>107.51582124186439</c:v>
                </c:pt>
                <c:pt idx="289">
                  <c:v>106.39902346997297</c:v>
                </c:pt>
                <c:pt idx="290">
                  <c:v>105.28425675266411</c:v>
                </c:pt>
                <c:pt idx="291">
                  <c:v>104.17148929224766</c:v>
                </c:pt>
                <c:pt idx="292">
                  <c:v>103.06069026811932</c:v>
                </c:pt>
                <c:pt idx="293">
                  <c:v>101.95182980873068</c:v>
                </c:pt>
                <c:pt idx="294">
                  <c:v>100.84487896431197</c:v>
                </c:pt>
                <c:pt idx="295">
                  <c:v>99.739809680318473</c:v>
                </c:pt>
                <c:pt idx="296">
                  <c:v>98.636594771573641</c:v>
                </c:pt>
                <c:pt idx="297">
                  <c:v>97.535207897083183</c:v>
                </c:pt>
                <c:pt idx="298">
                  <c:v>96.435623535495523</c:v>
                </c:pt>
                <c:pt idx="299">
                  <c:v>95.337816961185737</c:v>
                </c:pt>
                <c:pt idx="300">
                  <c:v>94.241764220941192</c:v>
                </c:pt>
                <c:pt idx="301">
                  <c:v>93.147442111228088</c:v>
                </c:pt>
                <c:pt idx="302">
                  <c:v>92.054828156019497</c:v>
                </c:pt>
                <c:pt idx="303">
                  <c:v>90.963900585166513</c:v>
                </c:pt>
                <c:pt idx="304">
                  <c:v>89.874638313295193</c:v>
                </c:pt>
                <c:pt idx="305">
                  <c:v>88.78702091921285</c:v>
                </c:pt>
                <c:pt idx="306">
                  <c:v>87.70102862580832</c:v>
                </c:pt>
                <c:pt idx="307">
                  <c:v>86.616642280431776</c:v>
                </c:pt>
                <c:pt idx="308">
                  <c:v>85.533843335740386</c:v>
                </c:pt>
                <c:pt idx="309">
                  <c:v>84.452613830997095</c:v>
                </c:pt>
                <c:pt idx="310">
                  <c:v>83.372936373810433</c:v>
                </c:pt>
                <c:pt idx="311">
                  <c:v>82.294794122304296</c:v>
                </c:pt>
                <c:pt idx="312">
                  <c:v>81.21817076770698</c:v>
                </c:pt>
                <c:pt idx="313">
                  <c:v>80.143050517349849</c:v>
                </c:pt>
                <c:pt idx="314">
                  <c:v>79.069418078066292</c:v>
                </c:pt>
                <c:pt idx="315">
                  <c:v>77.997258639982562</c:v>
                </c:pt>
                <c:pt idx="316">
                  <c:v>76.926557860692569</c:v>
                </c:pt>
                <c:pt idx="317">
                  <c:v>75.857301849809133</c:v>
                </c:pt>
                <c:pt idx="318">
                  <c:v>74.789477153884931</c:v>
                </c:pt>
                <c:pt idx="319">
                  <c:v>73.723070741696816</c:v>
                </c:pt>
                <c:pt idx="320">
                  <c:v>72.658069989887665</c:v>
                </c:pt>
                <c:pt idx="321">
                  <c:v>71.594462668960261</c:v>
                </c:pt>
                <c:pt idx="322">
                  <c:v>70.532236929618335</c:v>
                </c:pt>
                <c:pt idx="323">
                  <c:v>69.471381289450093</c:v>
                </c:pt>
                <c:pt idx="324">
                  <c:v>68.411884619950115</c:v>
                </c:pt>
                <c:pt idx="325">
                  <c:v>67.353736133875543</c:v>
                </c:pt>
                <c:pt idx="326">
                  <c:v>66.296925372933259</c:v>
                </c:pt>
                <c:pt idx="327">
                  <c:v>65.241442195794647</c:v>
                </c:pt>
                <c:pt idx="328">
                  <c:v>64.18727676643482</c:v>
                </c:pt>
                <c:pt idx="329">
                  <c:v>63.134419542793822</c:v>
                </c:pt>
                <c:pt idx="330">
                  <c:v>62.082861265756968</c:v>
                </c:pt>
                <c:pt idx="331">
                  <c:v>61.032592948452184</c:v>
                </c:pt>
                <c:pt idx="332">
                  <c:v>59.983605865861982</c:v>
                </c:pt>
                <c:pt idx="333">
                  <c:v>58.935891544748102</c:v>
                </c:pt>
                <c:pt idx="334">
                  <c:v>57.889441753886892</c:v>
                </c:pt>
                <c:pt idx="335">
                  <c:v>56.844248494613495</c:v>
                </c:pt>
                <c:pt idx="336">
                  <c:v>55.800303991673132</c:v>
                </c:pt>
                <c:pt idx="337">
                  <c:v>54.757600684377756</c:v>
                </c:pt>
                <c:pt idx="338">
                  <c:v>53.716131218066302</c:v>
                </c:pt>
                <c:pt idx="339">
                  <c:v>52.675888435866888</c:v>
                </c:pt>
                <c:pt idx="340">
                  <c:v>51.63686537075921</c:v>
                </c:pt>
                <c:pt idx="341">
                  <c:v>50.599055237935325</c:v>
                </c:pt>
                <c:pt idx="342">
                  <c:v>49.562466012450905</c:v>
                </c:pt>
                <c:pt idx="343">
                  <c:v>48.527154389285464</c:v>
                </c:pt>
                <c:pt idx="344">
                  <c:v>47.493159231357311</c:v>
                </c:pt>
                <c:pt idx="345">
                  <c:v>46.460467573851901</c:v>
                </c:pt>
                <c:pt idx="346">
                  <c:v>45.429066614117858</c:v>
                </c:pt>
                <c:pt idx="347">
                  <c:v>44.398943767158769</c:v>
                </c:pt>
                <c:pt idx="348">
                  <c:v>43.370086666251275</c:v>
                </c:pt>
                <c:pt idx="349">
                  <c:v>42.342483163026706</c:v>
                </c:pt>
                <c:pt idx="350">
                  <c:v>41.316121327535789</c:v>
                </c:pt>
                <c:pt idx="351">
                  <c:v>40.2909894482966</c:v>
                </c:pt>
                <c:pt idx="352">
                  <c:v>39.267076032325178</c:v>
                </c:pt>
                <c:pt idx="353">
                  <c:v>38.244369805148168</c:v>
                </c:pt>
                <c:pt idx="354">
                  <c:v>37.222859710796797</c:v>
                </c:pt>
                <c:pt idx="355">
                  <c:v>36.202534911781612</c:v>
                </c:pt>
                <c:pt idx="356">
                  <c:v>35.183384789047366</c:v>
                </c:pt>
                <c:pt idx="357">
                  <c:v>34.165398941907426</c:v>
                </c:pt>
                <c:pt idx="358">
                  <c:v>33.148567187957212</c:v>
                </c:pt>
                <c:pt idx="359">
                  <c:v>32.132879562966089</c:v>
                </c:pt>
                <c:pt idx="360">
                  <c:v>31.118326320747205</c:v>
                </c:pt>
                <c:pt idx="361">
                  <c:v>30.104897933004786</c:v>
                </c:pt>
                <c:pt idx="362">
                  <c:v>29.092585089158465</c:v>
                </c:pt>
                <c:pt idx="363">
                  <c:v>28.081378696144192</c:v>
                </c:pt>
                <c:pt idx="364">
                  <c:v>27.071269878191337</c:v>
                </c:pt>
                <c:pt idx="365">
                  <c:v>26.062249976575629</c:v>
                </c:pt>
                <c:pt idx="366">
                  <c:v>25.054310549347527</c:v>
                </c:pt>
                <c:pt idx="367">
                  <c:v>24.047443371035836</c:v>
                </c:pt>
                <c:pt idx="368">
                  <c:v>23.04164043232619</c:v>
                </c:pt>
                <c:pt idx="369">
                  <c:v>22.036893939714187</c:v>
                </c:pt>
                <c:pt idx="370">
                  <c:v>21.033196315133011</c:v>
                </c:pt>
                <c:pt idx="371">
                  <c:v>20.030540195555297</c:v>
                </c:pt>
                <c:pt idx="372">
                  <c:v>19.028918432569068</c:v>
                </c:pt>
                <c:pt idx="373">
                  <c:v>18.02832409192774</c:v>
                </c:pt>
                <c:pt idx="374">
                  <c:v>17.028750453073958</c:v>
                </c:pt>
                <c:pt idx="375">
                  <c:v>16.030191008637299</c:v>
                </c:pt>
                <c:pt idx="376">
                  <c:v>15.032639463905783</c:v>
                </c:pt>
                <c:pt idx="377">
                  <c:v>14.036089736271142</c:v>
                </c:pt>
                <c:pt idx="378">
                  <c:v>13.040535954647929</c:v>
                </c:pt>
                <c:pt idx="379">
                  <c:v>12.045972458866457</c:v>
                </c:pt>
                <c:pt idx="380">
                  <c:v>11.052393799039676</c:v>
                </c:pt>
                <c:pt idx="381">
                  <c:v>10.059794734904024</c:v>
                </c:pt>
                <c:pt idx="382">
                  <c:v>9.0681702351344118</c:v>
                </c:pt>
                <c:pt idx="383">
                  <c:v>8.077515476633458</c:v>
                </c:pt>
                <c:pt idx="384">
                  <c:v>7.0878258437950832</c:v>
                </c:pt>
                <c:pt idx="385">
                  <c:v>6.099096927742667</c:v>
                </c:pt>
                <c:pt idx="386">
                  <c:v>5.1113245255419404</c:v>
                </c:pt>
                <c:pt idx="387">
                  <c:v>4.1245046393887606</c:v>
                </c:pt>
                <c:pt idx="388">
                  <c:v>3.1386334757720267</c:v>
                </c:pt>
                <c:pt idx="389">
                  <c:v>2.1537074446119115</c:v>
                </c:pt>
                <c:pt idx="390">
                  <c:v>1.1697231583736127</c:v>
                </c:pt>
                <c:pt idx="391">
                  <c:v>0.18667743115688717</c:v>
                </c:pt>
                <c:pt idx="392">
                  <c:v>-0.79543272223843864</c:v>
                </c:pt>
                <c:pt idx="393">
                  <c:v>-1.7766100872707291</c:v>
                </c:pt>
                <c:pt idx="394">
                  <c:v>-2.7568572506383378</c:v>
                </c:pt>
                <c:pt idx="395">
                  <c:v>-3.736176601284757</c:v>
                </c:pt>
                <c:pt idx="396">
                  <c:v>-4.7145703314268168</c:v>
                </c:pt>
                <c:pt idx="397">
                  <c:v>-5.6920404376057325</c:v>
                </c:pt>
                <c:pt idx="398">
                  <c:v>-6.6685887217608268</c:v>
                </c:pt>
                <c:pt idx="399">
                  <c:v>-7.6442167923256097</c:v>
                </c:pt>
                <c:pt idx="400">
                  <c:v>-8.6189260653460682</c:v>
                </c:pt>
                <c:pt idx="401">
                  <c:v>-9.5927177656209537</c:v>
                </c:pt>
                <c:pt idx="402">
                  <c:v>-10.565592927863817</c:v>
                </c:pt>
                <c:pt idx="403">
                  <c:v>-11.537552397886655</c:v>
                </c:pt>
                <c:pt idx="404">
                  <c:v>-12.508596833804935</c:v>
                </c:pt>
                <c:pt idx="405">
                  <c:v>-13.478726707263823</c:v>
                </c:pt>
                <c:pt idx="406">
                  <c:v>-14.44794230468548</c:v>
                </c:pt>
                <c:pt idx="407">
                  <c:v>-15.416243728537232</c:v>
                </c:pt>
                <c:pt idx="408">
                  <c:v>-16.383630898620424</c:v>
                </c:pt>
                <c:pt idx="409">
                  <c:v>-17.350103553379881</c:v>
                </c:pt>
                <c:pt idx="410">
                  <c:v>-18.315661251233767</c:v>
                </c:pt>
                <c:pt idx="411">
                  <c:v>-19.28030337192375</c:v>
                </c:pt>
                <c:pt idx="412">
                  <c:v>-20.244029117885333</c:v>
                </c:pt>
                <c:pt idx="413">
                  <c:v>-21.206837515638178</c:v>
                </c:pt>
                <c:pt idx="414">
                  <c:v>-22.168727417196365</c:v>
                </c:pt>
                <c:pt idx="415">
                  <c:v>-23.129697501498459</c:v>
                </c:pt>
                <c:pt idx="416">
                  <c:v>-24.089746275857188</c:v>
                </c:pt>
                <c:pt idx="417">
                  <c:v>-25.048872077428722</c:v>
                </c:pt>
                <c:pt idx="418">
                  <c:v>-26.007073074701381</c:v>
                </c:pt>
                <c:pt idx="419">
                  <c:v>-26.964347269003632</c:v>
                </c:pt>
                <c:pt idx="420">
                  <c:v>-27.9206924960313</c:v>
                </c:pt>
                <c:pt idx="421">
                  <c:v>-28.876106427393847</c:v>
                </c:pt>
                <c:pt idx="422">
                  <c:v>-29.830586572179556</c:v>
                </c:pt>
                <c:pt idx="423">
                  <c:v>-30.784130278539521</c:v>
                </c:pt>
                <c:pt idx="424">
                  <c:v>-31.736734735290298</c:v>
                </c:pt>
                <c:pt idx="425">
                  <c:v>-32.688396973535006</c:v>
                </c:pt>
                <c:pt idx="426">
                  <c:v>-33.639113868302751</c:v>
                </c:pt>
                <c:pt idx="427">
                  <c:v>-34.588882140206188</c:v>
                </c:pt>
                <c:pt idx="428">
                  <c:v>-35.537698357117009</c:v>
                </c:pt>
                <c:pt idx="429">
                  <c:v>-36.485558935859181</c:v>
                </c:pt>
                <c:pt idx="430">
                  <c:v>-37.43246014391962</c:v>
                </c:pt>
                <c:pt idx="431">
                  <c:v>-38.378398101176181</c:v>
                </c:pt>
                <c:pt idx="432">
                  <c:v>-39.3233687816426</c:v>
                </c:pt>
                <c:pt idx="433">
                  <c:v>-40.267368015230176</c:v>
                </c:pt>
                <c:pt idx="434">
                  <c:v>-41.210391489525811</c:v>
                </c:pt>
                <c:pt idx="435">
                  <c:v>-42.152434751586206</c:v>
                </c:pt>
                <c:pt idx="436">
                  <c:v>-43.093493209747749</c:v>
                </c:pt>
                <c:pt idx="437">
                  <c:v>-44.033562135451803</c:v>
                </c:pt>
                <c:pt idx="438">
                  <c:v>-44.97263666508502</c:v>
                </c:pt>
                <c:pt idx="439">
                  <c:v>-45.910711801834218</c:v>
                </c:pt>
                <c:pt idx="440">
                  <c:v>-46.847782417555436</c:v>
                </c:pt>
                <c:pt idx="441">
                  <c:v>-47.783843254656716</c:v>
                </c:pt>
                <c:pt idx="442">
                  <c:v>-48.718888927994094</c:v>
                </c:pt>
                <c:pt idx="443">
                  <c:v>-49.652913926780386</c:v>
                </c:pt>
                <c:pt idx="444">
                  <c:v>-50.585912616506171</c:v>
                </c:pt>
                <c:pt idx="445">
                  <c:v>-51.517879240872489</c:v>
                </c:pt>
                <c:pt idx="446">
                  <c:v>-52.448807923734691</c:v>
                </c:pt>
                <c:pt idx="447">
                  <c:v>-53.378692671056797</c:v>
                </c:pt>
                <c:pt idx="448">
                  <c:v>-54.30752737287591</c:v>
                </c:pt>
                <c:pt idx="449">
                  <c:v>-55.2353058052759</c:v>
                </c:pt>
                <c:pt idx="450">
                  <c:v>-56.162021632369857</c:v>
                </c:pt>
                <c:pt idx="451">
                  <c:v>-57.08766840829059</c:v>
                </c:pt>
                <c:pt idx="452">
                  <c:v>-58.012239579188545</c:v>
                </c:pt>
                <c:pt idx="453">
                  <c:v>-58.935728485236424</c:v>
                </c:pt>
                <c:pt idx="454">
                  <c:v>-59.858128362639874</c:v>
                </c:pt>
                <c:pt idx="455">
                  <c:v>-60.779432345653468</c:v>
                </c:pt>
                <c:pt idx="456">
                  <c:v>-61.699633468601306</c:v>
                </c:pt>
                <c:pt idx="457">
                  <c:v>-62.618724667901525</c:v>
                </c:pt>
                <c:pt idx="458">
                  <c:v>-63.536698784093907</c:v>
                </c:pt>
                <c:pt idx="459">
                  <c:v>-64.453548563869944</c:v>
                </c:pt>
                <c:pt idx="460">
                  <c:v>-65.369266662104494</c:v>
                </c:pt>
                <c:pt idx="461">
                  <c:v>-66.283845643888412</c:v>
                </c:pt>
                <c:pt idx="462">
                  <c:v>-67.197277986561289</c:v>
                </c:pt>
                <c:pt idx="463">
                  <c:v>-68.109556081743563</c:v>
                </c:pt>
                <c:pt idx="464">
                  <c:v>-69.020672237367307</c:v>
                </c:pt>
                <c:pt idx="465">
                  <c:v>-69.930618679704821</c:v>
                </c:pt>
                <c:pt idx="466">
                  <c:v>-70.83938755539441</c:v>
                </c:pt>
                <c:pt idx="467">
                  <c:v>-71.746970933462435</c:v>
                </c:pt>
                <c:pt idx="468">
                  <c:v>-72.653360807341059</c:v>
                </c:pt>
                <c:pt idx="469">
                  <c:v>-73.558549096880782</c:v>
                </c:pt>
                <c:pt idx="470">
                  <c:v>-74.462527650357174</c:v>
                </c:pt>
                <c:pt idx="471">
                  <c:v>-75.365288246470939</c:v>
                </c:pt>
                <c:pt idx="472">
                  <c:v>-76.266822596340731</c:v>
                </c:pt>
                <c:pt idx="473">
                  <c:v>-77.167122345487854</c:v>
                </c:pt>
                <c:pt idx="474">
                  <c:v>-78.066179075812329</c:v>
                </c:pt>
                <c:pt idx="475">
                  <c:v>-78.963984307559471</c:v>
                </c:pt>
                <c:pt idx="476">
                  <c:v>-79.860529501276403</c:v>
                </c:pt>
                <c:pt idx="477">
                  <c:v>-80.75580605975783</c:v>
                </c:pt>
                <c:pt idx="478">
                  <c:v>-81.649805329980452</c:v>
                </c:pt>
                <c:pt idx="479">
                  <c:v>-82.542518605025265</c:v>
                </c:pt>
                <c:pt idx="480">
                  <c:v>-83.433937125987313</c:v>
                </c:pt>
                <c:pt idx="481">
                  <c:v>-84.324052083872175</c:v>
                </c:pt>
                <c:pt idx="482">
                  <c:v>-85.212854621478655</c:v>
                </c:pt>
                <c:pt idx="483">
                  <c:v>-86.100335835267089</c:v>
                </c:pt>
                <c:pt idx="484">
                  <c:v>-86.986510805747628</c:v>
                </c:pt>
                <c:pt idx="485">
                  <c:v>-87.871463036629464</c:v>
                </c:pt>
                <c:pt idx="486">
                  <c:v>-88.755254358762812</c:v>
                </c:pt>
                <c:pt idx="487">
                  <c:v>-89.637880420786203</c:v>
                </c:pt>
                <c:pt idx="488">
                  <c:v>-90.519336731878084</c:v>
                </c:pt>
                <c:pt idx="489">
                  <c:v>-91.399618706600677</c:v>
                </c:pt>
                <c:pt idx="490">
                  <c:v>-92.278721662114179</c:v>
                </c:pt>
                <c:pt idx="491">
                  <c:v>-93.156640815620506</c:v>
                </c:pt>
                <c:pt idx="492">
                  <c:v>-94.033371281795368</c:v>
                </c:pt>
                <c:pt idx="493">
                  <c:v>-94.908908070211936</c:v>
                </c:pt>
                <c:pt idx="494">
                  <c:v>-95.783246082759419</c:v>
                </c:pt>
                <c:pt idx="495">
                  <c:v>-96.656380111060159</c:v>
                </c:pt>
                <c:pt idx="496">
                  <c:v>-97.528304833888527</c:v>
                </c:pt>
                <c:pt idx="497">
                  <c:v>-98.399014814595148</c:v>
                </c:pt>
                <c:pt idx="498">
                  <c:v>-99.268504498539798</c:v>
                </c:pt>
                <c:pt idx="499">
                  <c:v>-100.13676821053626</c:v>
                </c:pt>
                <c:pt idx="500">
                  <c:v>-101.00380015231244</c:v>
                </c:pt>
                <c:pt idx="501">
                  <c:v>-101.86959439998905</c:v>
                </c:pt>
                <c:pt idx="502">
                  <c:v>-102.73414490158</c:v>
                </c:pt>
                <c:pt idx="503">
                  <c:v>-103.59744547451756</c:v>
                </c:pt>
                <c:pt idx="504">
                  <c:v>-104.45948980320567</c:v>
                </c:pt>
                <c:pt idx="505">
                  <c:v>-105.32027143660416</c:v>
                </c:pt>
                <c:pt idx="506">
                  <c:v>-106.17978378584695</c:v>
                </c:pt>
                <c:pt idx="507">
                  <c:v>-107.03802012189733</c:v>
                </c:pt>
                <c:pt idx="508">
                  <c:v>-107.89497357324296</c:v>
                </c:pt>
                <c:pt idx="509">
                  <c:v>-108.75063712363365</c:v>
                </c:pt>
                <c:pt idx="510">
                  <c:v>-109.60500360986455</c:v>
                </c:pt>
                <c:pt idx="511">
                  <c:v>-110.45806571960749</c:v>
                </c:pt>
                <c:pt idx="512">
                  <c:v>-111.30981598929317</c:v>
                </c:pt>
                <c:pt idx="513">
                  <c:v>-112.16024680204684</c:v>
                </c:pt>
                <c:pt idx="514">
                  <c:v>-113.00935038567985</c:v>
                </c:pt>
                <c:pt idx="515">
                  <c:v>-113.85711881073978</c:v>
                </c:pt>
                <c:pt idx="516">
                  <c:v>-114.70354398862132</c:v>
                </c:pt>
                <c:pt idx="517">
                  <c:v>-115.54861766974059</c:v>
                </c:pt>
                <c:pt idx="518">
                  <c:v>-116.39233144177483</c:v>
                </c:pt>
                <c:pt idx="519">
                  <c:v>-117.23467672797004</c:v>
                </c:pt>
                <c:pt idx="520">
                  <c:v>-118.07564478551859</c:v>
                </c:pt>
                <c:pt idx="521">
                  <c:v>-118.91522670400897</c:v>
                </c:pt>
                <c:pt idx="522">
                  <c:v>-119.75341340394974</c:v>
                </c:pt>
                <c:pt idx="523">
                  <c:v>-120.5901956353697</c:v>
                </c:pt>
                <c:pt idx="524">
                  <c:v>-121.42556397649629</c:v>
                </c:pt>
                <c:pt idx="525">
                  <c:v>-122.25950883251409</c:v>
                </c:pt>
                <c:pt idx="526">
                  <c:v>-123.09202043440511</c:v>
                </c:pt>
                <c:pt idx="527">
                  <c:v>-123.92308883787302</c:v>
                </c:pt>
                <c:pt idx="528">
                  <c:v>-124.75270392235264</c:v>
                </c:pt>
                <c:pt idx="529">
                  <c:v>-125.58085539010658</c:v>
                </c:pt>
                <c:pt idx="530">
                  <c:v>-126.40753276541069</c:v>
                </c:pt>
                <c:pt idx="531">
                  <c:v>-127.23272539382971</c:v>
                </c:pt>
                <c:pt idx="532">
                  <c:v>-128.05642244158471</c:v>
                </c:pt>
                <c:pt idx="533">
                  <c:v>-128.87861289501379</c:v>
                </c:pt>
                <c:pt idx="534">
                  <c:v>-129.69928556012735</c:v>
                </c:pt>
                <c:pt idx="535">
                  <c:v>-130.51842906225937</c:v>
                </c:pt>
                <c:pt idx="536">
                  <c:v>-131.33603184581585</c:v>
                </c:pt>
                <c:pt idx="537">
                  <c:v>-132.15208217412166</c:v>
                </c:pt>
                <c:pt idx="538">
                  <c:v>-132.96656812936703</c:v>
                </c:pt>
                <c:pt idx="539">
                  <c:v>-133.77947761265483</c:v>
                </c:pt>
                <c:pt idx="540">
                  <c:v>-134.59079834414933</c:v>
                </c:pt>
                <c:pt idx="541">
                  <c:v>-135.40051786332802</c:v>
                </c:pt>
                <c:pt idx="542">
                  <c:v>-136.20862352933685</c:v>
                </c:pt>
                <c:pt idx="543">
                  <c:v>-137.01510252145013</c:v>
                </c:pt>
                <c:pt idx="544">
                  <c:v>-137.81994183963582</c:v>
                </c:pt>
                <c:pt idx="545">
                  <c:v>-138.62312830522677</c:v>
                </c:pt>
                <c:pt idx="546">
                  <c:v>-139.42464856169906</c:v>
                </c:pt>
                <c:pt idx="547">
                  <c:v>-140.22448907555756</c:v>
                </c:pt>
                <c:pt idx="548">
                  <c:v>-141.0226361373297</c:v>
                </c:pt>
                <c:pt idx="549">
                  <c:v>-141.81907586266775</c:v>
                </c:pt>
                <c:pt idx="550">
                  <c:v>-142.61379419356012</c:v>
                </c:pt>
                <c:pt idx="551">
                  <c:v>-143.40677689965219</c:v>
                </c:pt>
                <c:pt idx="552">
                  <c:v>-144.19800957967681</c:v>
                </c:pt>
                <c:pt idx="553">
                  <c:v>-144.98747766299499</c:v>
                </c:pt>
                <c:pt idx="554">
                  <c:v>-145.77516641124686</c:v>
                </c:pt>
                <c:pt idx="555">
                  <c:v>-146.56106092011299</c:v>
                </c:pt>
                <c:pt idx="556">
                  <c:v>-147.34514612118636</c:v>
                </c:pt>
                <c:pt idx="557">
                  <c:v>-148.12740678395477</c:v>
                </c:pt>
                <c:pt idx="558">
                  <c:v>-148.90782751789394</c:v>
                </c:pt>
                <c:pt idx="559">
                  <c:v>-149.68639277467094</c:v>
                </c:pt>
                <c:pt idx="560">
                  <c:v>-150.46308685045796</c:v>
                </c:pt>
                <c:pt idx="561">
                  <c:v>-151.23789388835598</c:v>
                </c:pt>
                <c:pt idx="562">
                  <c:v>-152.01079788092844</c:v>
                </c:pt>
                <c:pt idx="563">
                  <c:v>-152.78178267284392</c:v>
                </c:pt>
                <c:pt idx="564">
                  <c:v>-153.55083196362813</c:v>
                </c:pt>
                <c:pt idx="565">
                  <c:v>-154.31792931052408</c:v>
                </c:pt>
                <c:pt idx="566">
                  <c:v>-155.08305813146018</c:v>
                </c:pt>
                <c:pt idx="567">
                  <c:v>-155.84620170812559</c:v>
                </c:pt>
                <c:pt idx="568">
                  <c:v>-156.60734318915206</c:v>
                </c:pt>
                <c:pt idx="569">
                  <c:v>-157.36646559340144</c:v>
                </c:pt>
                <c:pt idx="570">
                  <c:v>-158.12355181335815</c:v>
                </c:pt>
                <c:pt idx="571">
                  <c:v>-158.87858461862544</c:v>
                </c:pt>
                <c:pt idx="572">
                  <c:v>-159.63154665952476</c:v>
                </c:pt>
                <c:pt idx="573">
                  <c:v>-160.38242047079683</c:v>
                </c:pt>
                <c:pt idx="574">
                  <c:v>-161.13118847540346</c:v>
                </c:pt>
                <c:pt idx="575">
                  <c:v>-161.87783298842899</c:v>
                </c:pt>
                <c:pt idx="576">
                  <c:v>-162.62233622107973</c:v>
                </c:pt>
                <c:pt idx="577">
                  <c:v>-163.36468028478041</c:v>
                </c:pt>
                <c:pt idx="578">
                  <c:v>-164.10484719536586</c:v>
                </c:pt>
                <c:pt idx="579">
                  <c:v>-164.84281887736674</c:v>
                </c:pt>
                <c:pt idx="580">
                  <c:v>-165.57857716838737</c:v>
                </c:pt>
                <c:pt idx="581">
                  <c:v>-166.31210382357432</c:v>
                </c:pt>
                <c:pt idx="582">
                  <c:v>-167.04338052017386</c:v>
                </c:pt>
                <c:pt idx="583">
                  <c:v>-167.77238886217634</c:v>
                </c:pt>
                <c:pt idx="584">
                  <c:v>-168.49911038504601</c:v>
                </c:pt>
                <c:pt idx="585">
                  <c:v>-169.22352656053386</c:v>
                </c:pt>
                <c:pt idx="586">
                  <c:v>-169.94561880157175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BD2-46D8-B68B-F420B44867E5}"/>
            </c:ext>
          </c:extLst>
        </c:ser>
        <c:ser>
          <c:idx val="3"/>
          <c:order val="3"/>
          <c:tx>
            <c:strRef>
              <c:f>'booster test at angle with ramj'!$T$110</c:f>
              <c:strCache>
                <c:ptCount val="1"/>
                <c:pt idx="0">
                  <c:v>horizontal speed [m/s[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'booster test at angle with ramj'!$D$111:$D$697</c:f>
              <c:numCache>
                <c:formatCode>General</c:formatCode>
                <c:ptCount val="587"/>
                <c:pt idx="0">
                  <c:v>4.9000000000000004</c:v>
                </c:pt>
                <c:pt idx="1">
                  <c:v>5</c:v>
                </c:pt>
                <c:pt idx="2">
                  <c:v>5.0999999999999996</c:v>
                </c:pt>
                <c:pt idx="3">
                  <c:v>5.1999999999999993</c:v>
                </c:pt>
                <c:pt idx="4">
                  <c:v>5.2999999999999989</c:v>
                </c:pt>
                <c:pt idx="5">
                  <c:v>5.3999999999999986</c:v>
                </c:pt>
                <c:pt idx="6">
                  <c:v>5.4999999999999982</c:v>
                </c:pt>
                <c:pt idx="7">
                  <c:v>5.5999999999999979</c:v>
                </c:pt>
                <c:pt idx="8">
                  <c:v>5.6999999999999975</c:v>
                </c:pt>
                <c:pt idx="9">
                  <c:v>5.7999999999999972</c:v>
                </c:pt>
                <c:pt idx="10">
                  <c:v>5.8999999999999968</c:v>
                </c:pt>
                <c:pt idx="11">
                  <c:v>5.9999999999999964</c:v>
                </c:pt>
                <c:pt idx="12">
                  <c:v>6.0999999999999961</c:v>
                </c:pt>
                <c:pt idx="13">
                  <c:v>6.1999999999999957</c:v>
                </c:pt>
                <c:pt idx="14">
                  <c:v>6.2999999999999954</c:v>
                </c:pt>
                <c:pt idx="15">
                  <c:v>6.399999999999995</c:v>
                </c:pt>
                <c:pt idx="16">
                  <c:v>6.4999999999999947</c:v>
                </c:pt>
                <c:pt idx="17">
                  <c:v>6.5999999999999943</c:v>
                </c:pt>
                <c:pt idx="18">
                  <c:v>6.699999999999994</c:v>
                </c:pt>
                <c:pt idx="19">
                  <c:v>6.7999999999999936</c:v>
                </c:pt>
                <c:pt idx="20">
                  <c:v>6.8999999999999932</c:v>
                </c:pt>
                <c:pt idx="21">
                  <c:v>6.9999999999999929</c:v>
                </c:pt>
                <c:pt idx="22">
                  <c:v>7.0999999999999925</c:v>
                </c:pt>
                <c:pt idx="23">
                  <c:v>7.1999999999999922</c:v>
                </c:pt>
                <c:pt idx="24">
                  <c:v>7.2999999999999918</c:v>
                </c:pt>
                <c:pt idx="25">
                  <c:v>7.3999999999999915</c:v>
                </c:pt>
                <c:pt idx="26">
                  <c:v>7.4999999999999911</c:v>
                </c:pt>
                <c:pt idx="27">
                  <c:v>7.5999999999999908</c:v>
                </c:pt>
                <c:pt idx="28">
                  <c:v>7.6999999999999904</c:v>
                </c:pt>
                <c:pt idx="29">
                  <c:v>7.7999999999999901</c:v>
                </c:pt>
                <c:pt idx="30">
                  <c:v>7.8999999999999897</c:v>
                </c:pt>
                <c:pt idx="31">
                  <c:v>7.9999999999999893</c:v>
                </c:pt>
                <c:pt idx="32">
                  <c:v>8.099999999999989</c:v>
                </c:pt>
                <c:pt idx="33">
                  <c:v>8.1999999999999886</c:v>
                </c:pt>
                <c:pt idx="34">
                  <c:v>8.2999999999999883</c:v>
                </c:pt>
                <c:pt idx="35">
                  <c:v>8.3999999999999879</c:v>
                </c:pt>
                <c:pt idx="36">
                  <c:v>8.4999999999999876</c:v>
                </c:pt>
                <c:pt idx="37">
                  <c:v>8.5999999999999872</c:v>
                </c:pt>
                <c:pt idx="38">
                  <c:v>8.6999999999999869</c:v>
                </c:pt>
                <c:pt idx="39">
                  <c:v>8.7999999999999865</c:v>
                </c:pt>
                <c:pt idx="40">
                  <c:v>8.8999999999999861</c:v>
                </c:pt>
                <c:pt idx="41">
                  <c:v>8.9999999999999858</c:v>
                </c:pt>
                <c:pt idx="42">
                  <c:v>9.0999999999999854</c:v>
                </c:pt>
                <c:pt idx="43">
                  <c:v>9.1999999999999851</c:v>
                </c:pt>
                <c:pt idx="44">
                  <c:v>9.2999999999999847</c:v>
                </c:pt>
                <c:pt idx="45">
                  <c:v>9.3999999999999844</c:v>
                </c:pt>
                <c:pt idx="46">
                  <c:v>9.499999999999984</c:v>
                </c:pt>
                <c:pt idx="47">
                  <c:v>9.5999999999999837</c:v>
                </c:pt>
                <c:pt idx="48">
                  <c:v>9.6999999999999833</c:v>
                </c:pt>
                <c:pt idx="49">
                  <c:v>9.7999999999999829</c:v>
                </c:pt>
                <c:pt idx="50">
                  <c:v>9.8999999999999826</c:v>
                </c:pt>
                <c:pt idx="51">
                  <c:v>9.9999999999999822</c:v>
                </c:pt>
                <c:pt idx="52">
                  <c:v>10.099999999999982</c:v>
                </c:pt>
                <c:pt idx="53">
                  <c:v>10.199999999999982</c:v>
                </c:pt>
                <c:pt idx="54">
                  <c:v>10.299999999999981</c:v>
                </c:pt>
                <c:pt idx="55">
                  <c:v>10.399999999999981</c:v>
                </c:pt>
                <c:pt idx="56">
                  <c:v>10.49999999999998</c:v>
                </c:pt>
                <c:pt idx="57">
                  <c:v>10.59999999999998</c:v>
                </c:pt>
                <c:pt idx="58">
                  <c:v>10.69999999999998</c:v>
                </c:pt>
                <c:pt idx="59">
                  <c:v>10.799999999999979</c:v>
                </c:pt>
                <c:pt idx="60">
                  <c:v>10.899999999999979</c:v>
                </c:pt>
                <c:pt idx="61">
                  <c:v>10.999999999999979</c:v>
                </c:pt>
                <c:pt idx="62">
                  <c:v>11.099999999999978</c:v>
                </c:pt>
                <c:pt idx="63">
                  <c:v>11.199999999999978</c:v>
                </c:pt>
                <c:pt idx="64">
                  <c:v>11.299999999999978</c:v>
                </c:pt>
                <c:pt idx="65">
                  <c:v>11.399999999999977</c:v>
                </c:pt>
                <c:pt idx="66">
                  <c:v>11.499999999999977</c:v>
                </c:pt>
                <c:pt idx="67">
                  <c:v>11.599999999999977</c:v>
                </c:pt>
                <c:pt idx="68">
                  <c:v>11.699999999999976</c:v>
                </c:pt>
                <c:pt idx="69">
                  <c:v>11.799999999999976</c:v>
                </c:pt>
                <c:pt idx="70">
                  <c:v>11.899999999999975</c:v>
                </c:pt>
                <c:pt idx="71">
                  <c:v>11.999999999999975</c:v>
                </c:pt>
                <c:pt idx="72">
                  <c:v>12.099999999999975</c:v>
                </c:pt>
                <c:pt idx="73">
                  <c:v>12.199999999999974</c:v>
                </c:pt>
                <c:pt idx="74">
                  <c:v>12.299999999999974</c:v>
                </c:pt>
                <c:pt idx="75">
                  <c:v>12.399999999999974</c:v>
                </c:pt>
                <c:pt idx="76">
                  <c:v>12.499999999999973</c:v>
                </c:pt>
                <c:pt idx="77">
                  <c:v>12.599999999999973</c:v>
                </c:pt>
                <c:pt idx="78">
                  <c:v>12.699999999999973</c:v>
                </c:pt>
                <c:pt idx="79">
                  <c:v>12.799999999999972</c:v>
                </c:pt>
                <c:pt idx="80">
                  <c:v>12.899999999999972</c:v>
                </c:pt>
                <c:pt idx="81">
                  <c:v>12.999999999999972</c:v>
                </c:pt>
                <c:pt idx="82">
                  <c:v>13.099999999999971</c:v>
                </c:pt>
                <c:pt idx="83">
                  <c:v>13.199999999999971</c:v>
                </c:pt>
                <c:pt idx="84">
                  <c:v>13.299999999999971</c:v>
                </c:pt>
                <c:pt idx="85">
                  <c:v>13.39999999999997</c:v>
                </c:pt>
                <c:pt idx="86">
                  <c:v>13.49999999999997</c:v>
                </c:pt>
                <c:pt idx="87">
                  <c:v>13.599999999999969</c:v>
                </c:pt>
                <c:pt idx="88">
                  <c:v>13.699999999999969</c:v>
                </c:pt>
                <c:pt idx="89">
                  <c:v>13.799999999999969</c:v>
                </c:pt>
                <c:pt idx="90">
                  <c:v>13.899999999999968</c:v>
                </c:pt>
                <c:pt idx="91">
                  <c:v>13.999999999999968</c:v>
                </c:pt>
                <c:pt idx="92">
                  <c:v>14.099999999999968</c:v>
                </c:pt>
                <c:pt idx="93">
                  <c:v>14.199999999999967</c:v>
                </c:pt>
                <c:pt idx="94">
                  <c:v>14.299999999999967</c:v>
                </c:pt>
                <c:pt idx="95">
                  <c:v>14.399999999999967</c:v>
                </c:pt>
                <c:pt idx="96">
                  <c:v>14.499999999999966</c:v>
                </c:pt>
                <c:pt idx="97">
                  <c:v>14.599999999999966</c:v>
                </c:pt>
                <c:pt idx="98">
                  <c:v>14.699999999999966</c:v>
                </c:pt>
                <c:pt idx="99">
                  <c:v>14.799999999999965</c:v>
                </c:pt>
                <c:pt idx="100">
                  <c:v>14.899999999999965</c:v>
                </c:pt>
                <c:pt idx="101">
                  <c:v>14.999999999999964</c:v>
                </c:pt>
                <c:pt idx="102">
                  <c:v>15.099999999999964</c:v>
                </c:pt>
                <c:pt idx="103">
                  <c:v>15.199999999999964</c:v>
                </c:pt>
                <c:pt idx="104">
                  <c:v>15.299999999999963</c:v>
                </c:pt>
                <c:pt idx="105">
                  <c:v>15.399999999999963</c:v>
                </c:pt>
                <c:pt idx="106">
                  <c:v>15.499999999999963</c:v>
                </c:pt>
                <c:pt idx="107">
                  <c:v>15.599999999999962</c:v>
                </c:pt>
                <c:pt idx="108">
                  <c:v>15.699999999999962</c:v>
                </c:pt>
                <c:pt idx="109">
                  <c:v>15.799999999999962</c:v>
                </c:pt>
                <c:pt idx="110">
                  <c:v>15.899999999999961</c:v>
                </c:pt>
                <c:pt idx="111">
                  <c:v>15.999999999999961</c:v>
                </c:pt>
                <c:pt idx="112">
                  <c:v>16.099999999999962</c:v>
                </c:pt>
                <c:pt idx="113">
                  <c:v>16.199999999999964</c:v>
                </c:pt>
                <c:pt idx="114">
                  <c:v>16.299999999999965</c:v>
                </c:pt>
                <c:pt idx="115">
                  <c:v>16.399999999999967</c:v>
                </c:pt>
                <c:pt idx="116">
                  <c:v>16.499999999999968</c:v>
                </c:pt>
                <c:pt idx="117">
                  <c:v>16.599999999999969</c:v>
                </c:pt>
                <c:pt idx="118">
                  <c:v>16.699999999999971</c:v>
                </c:pt>
                <c:pt idx="119">
                  <c:v>16.799999999999972</c:v>
                </c:pt>
                <c:pt idx="120">
                  <c:v>16.899999999999974</c:v>
                </c:pt>
                <c:pt idx="121">
                  <c:v>16.999999999999975</c:v>
                </c:pt>
                <c:pt idx="122">
                  <c:v>17.099999999999977</c:v>
                </c:pt>
                <c:pt idx="123">
                  <c:v>17.199999999999978</c:v>
                </c:pt>
                <c:pt idx="124">
                  <c:v>17.299999999999979</c:v>
                </c:pt>
                <c:pt idx="125">
                  <c:v>17.399999999999981</c:v>
                </c:pt>
                <c:pt idx="126">
                  <c:v>17.499999999999982</c:v>
                </c:pt>
                <c:pt idx="127">
                  <c:v>17.599999999999984</c:v>
                </c:pt>
                <c:pt idx="128">
                  <c:v>17.699999999999985</c:v>
                </c:pt>
                <c:pt idx="129">
                  <c:v>17.799999999999986</c:v>
                </c:pt>
                <c:pt idx="130">
                  <c:v>17.899999999999988</c:v>
                </c:pt>
                <c:pt idx="131">
                  <c:v>17.999999999999989</c:v>
                </c:pt>
                <c:pt idx="132">
                  <c:v>18.099999999999991</c:v>
                </c:pt>
                <c:pt idx="133">
                  <c:v>18.199999999999992</c:v>
                </c:pt>
                <c:pt idx="134">
                  <c:v>18.299999999999994</c:v>
                </c:pt>
                <c:pt idx="135">
                  <c:v>18.399999999999995</c:v>
                </c:pt>
                <c:pt idx="136">
                  <c:v>18.499999999999996</c:v>
                </c:pt>
                <c:pt idx="137">
                  <c:v>18.599999999999998</c:v>
                </c:pt>
                <c:pt idx="138">
                  <c:v>18.7</c:v>
                </c:pt>
                <c:pt idx="139">
                  <c:v>18.8</c:v>
                </c:pt>
                <c:pt idx="140">
                  <c:v>18.900000000000002</c:v>
                </c:pt>
                <c:pt idx="141">
                  <c:v>19.000000000000004</c:v>
                </c:pt>
                <c:pt idx="142">
                  <c:v>19.100000000000005</c:v>
                </c:pt>
                <c:pt idx="143">
                  <c:v>19.200000000000006</c:v>
                </c:pt>
                <c:pt idx="144">
                  <c:v>19.300000000000008</c:v>
                </c:pt>
                <c:pt idx="145">
                  <c:v>19.400000000000009</c:v>
                </c:pt>
                <c:pt idx="146">
                  <c:v>19.500000000000011</c:v>
                </c:pt>
                <c:pt idx="147">
                  <c:v>19.600000000000012</c:v>
                </c:pt>
                <c:pt idx="148">
                  <c:v>19.700000000000014</c:v>
                </c:pt>
                <c:pt idx="149">
                  <c:v>19.800000000000015</c:v>
                </c:pt>
                <c:pt idx="150">
                  <c:v>19.900000000000016</c:v>
                </c:pt>
                <c:pt idx="151">
                  <c:v>20.000000000000018</c:v>
                </c:pt>
                <c:pt idx="152">
                  <c:v>20.100000000000019</c:v>
                </c:pt>
                <c:pt idx="153">
                  <c:v>20.200000000000021</c:v>
                </c:pt>
                <c:pt idx="154">
                  <c:v>20.300000000000022</c:v>
                </c:pt>
                <c:pt idx="155">
                  <c:v>20.400000000000023</c:v>
                </c:pt>
                <c:pt idx="156">
                  <c:v>20.500000000000025</c:v>
                </c:pt>
                <c:pt idx="157">
                  <c:v>20.600000000000026</c:v>
                </c:pt>
                <c:pt idx="158">
                  <c:v>20.700000000000028</c:v>
                </c:pt>
                <c:pt idx="159">
                  <c:v>20.800000000000029</c:v>
                </c:pt>
                <c:pt idx="160">
                  <c:v>20.900000000000031</c:v>
                </c:pt>
                <c:pt idx="161">
                  <c:v>21.000000000000032</c:v>
                </c:pt>
                <c:pt idx="162">
                  <c:v>21.100000000000033</c:v>
                </c:pt>
                <c:pt idx="163">
                  <c:v>21.200000000000035</c:v>
                </c:pt>
                <c:pt idx="164">
                  <c:v>21.300000000000036</c:v>
                </c:pt>
                <c:pt idx="165">
                  <c:v>21.400000000000038</c:v>
                </c:pt>
                <c:pt idx="166">
                  <c:v>21.500000000000039</c:v>
                </c:pt>
                <c:pt idx="167">
                  <c:v>21.600000000000041</c:v>
                </c:pt>
                <c:pt idx="168">
                  <c:v>21.700000000000042</c:v>
                </c:pt>
                <c:pt idx="169">
                  <c:v>21.800000000000043</c:v>
                </c:pt>
                <c:pt idx="170">
                  <c:v>21.900000000000045</c:v>
                </c:pt>
                <c:pt idx="171">
                  <c:v>22.000000000000046</c:v>
                </c:pt>
                <c:pt idx="172">
                  <c:v>22.100000000000048</c:v>
                </c:pt>
                <c:pt idx="173">
                  <c:v>22.200000000000049</c:v>
                </c:pt>
                <c:pt idx="174">
                  <c:v>22.30000000000005</c:v>
                </c:pt>
                <c:pt idx="175">
                  <c:v>22.400000000000052</c:v>
                </c:pt>
                <c:pt idx="176">
                  <c:v>22.500000000000053</c:v>
                </c:pt>
                <c:pt idx="177">
                  <c:v>22.600000000000055</c:v>
                </c:pt>
                <c:pt idx="178">
                  <c:v>22.700000000000056</c:v>
                </c:pt>
                <c:pt idx="179">
                  <c:v>22.800000000000058</c:v>
                </c:pt>
                <c:pt idx="180">
                  <c:v>22.900000000000059</c:v>
                </c:pt>
                <c:pt idx="181">
                  <c:v>23.00000000000006</c:v>
                </c:pt>
                <c:pt idx="182">
                  <c:v>23.100000000000062</c:v>
                </c:pt>
                <c:pt idx="183">
                  <c:v>23.200000000000063</c:v>
                </c:pt>
                <c:pt idx="184">
                  <c:v>23.300000000000065</c:v>
                </c:pt>
                <c:pt idx="185">
                  <c:v>23.400000000000066</c:v>
                </c:pt>
                <c:pt idx="186">
                  <c:v>23.500000000000068</c:v>
                </c:pt>
                <c:pt idx="187">
                  <c:v>23.600000000000069</c:v>
                </c:pt>
                <c:pt idx="188">
                  <c:v>23.70000000000007</c:v>
                </c:pt>
                <c:pt idx="189">
                  <c:v>23.800000000000072</c:v>
                </c:pt>
                <c:pt idx="190">
                  <c:v>23.900000000000073</c:v>
                </c:pt>
                <c:pt idx="191">
                  <c:v>24.000000000000075</c:v>
                </c:pt>
                <c:pt idx="192">
                  <c:v>24.100000000000076</c:v>
                </c:pt>
                <c:pt idx="193">
                  <c:v>24.200000000000077</c:v>
                </c:pt>
                <c:pt idx="194">
                  <c:v>24.300000000000079</c:v>
                </c:pt>
                <c:pt idx="195">
                  <c:v>24.40000000000008</c:v>
                </c:pt>
                <c:pt idx="196">
                  <c:v>24.500000000000082</c:v>
                </c:pt>
                <c:pt idx="197">
                  <c:v>24.600000000000083</c:v>
                </c:pt>
                <c:pt idx="198">
                  <c:v>24.700000000000085</c:v>
                </c:pt>
                <c:pt idx="199">
                  <c:v>24.800000000000086</c:v>
                </c:pt>
                <c:pt idx="200">
                  <c:v>24.900000000000087</c:v>
                </c:pt>
                <c:pt idx="201">
                  <c:v>25.000000000000089</c:v>
                </c:pt>
                <c:pt idx="202">
                  <c:v>25.10000000000009</c:v>
                </c:pt>
                <c:pt idx="203">
                  <c:v>25.200000000000092</c:v>
                </c:pt>
                <c:pt idx="204">
                  <c:v>25.300000000000093</c:v>
                </c:pt>
                <c:pt idx="205">
                  <c:v>25.400000000000095</c:v>
                </c:pt>
                <c:pt idx="206">
                  <c:v>25.500000000000096</c:v>
                </c:pt>
                <c:pt idx="207">
                  <c:v>25.600000000000097</c:v>
                </c:pt>
                <c:pt idx="208">
                  <c:v>25.700000000000099</c:v>
                </c:pt>
                <c:pt idx="209">
                  <c:v>25.8000000000001</c:v>
                </c:pt>
                <c:pt idx="210">
                  <c:v>25.900000000000102</c:v>
                </c:pt>
                <c:pt idx="211">
                  <c:v>26.000000000000103</c:v>
                </c:pt>
                <c:pt idx="212">
                  <c:v>26.100000000000104</c:v>
                </c:pt>
                <c:pt idx="213">
                  <c:v>26.200000000000106</c:v>
                </c:pt>
                <c:pt idx="214">
                  <c:v>26.300000000000107</c:v>
                </c:pt>
                <c:pt idx="215">
                  <c:v>26.400000000000109</c:v>
                </c:pt>
                <c:pt idx="216">
                  <c:v>26.50000000000011</c:v>
                </c:pt>
                <c:pt idx="217">
                  <c:v>26.600000000000112</c:v>
                </c:pt>
                <c:pt idx="218">
                  <c:v>26.700000000000113</c:v>
                </c:pt>
                <c:pt idx="219">
                  <c:v>26.800000000000114</c:v>
                </c:pt>
                <c:pt idx="220">
                  <c:v>26.900000000000116</c:v>
                </c:pt>
                <c:pt idx="221">
                  <c:v>27.000000000000117</c:v>
                </c:pt>
                <c:pt idx="222">
                  <c:v>27.100000000000119</c:v>
                </c:pt>
                <c:pt idx="223">
                  <c:v>27.20000000000012</c:v>
                </c:pt>
                <c:pt idx="224">
                  <c:v>27.300000000000122</c:v>
                </c:pt>
                <c:pt idx="225">
                  <c:v>27.400000000000123</c:v>
                </c:pt>
                <c:pt idx="226">
                  <c:v>27.500000000000124</c:v>
                </c:pt>
                <c:pt idx="227">
                  <c:v>27.600000000000126</c:v>
                </c:pt>
                <c:pt idx="228">
                  <c:v>27.700000000000127</c:v>
                </c:pt>
                <c:pt idx="229">
                  <c:v>27.800000000000129</c:v>
                </c:pt>
                <c:pt idx="230">
                  <c:v>27.90000000000013</c:v>
                </c:pt>
                <c:pt idx="231">
                  <c:v>28.000000000000131</c:v>
                </c:pt>
                <c:pt idx="232">
                  <c:v>28.100000000000133</c:v>
                </c:pt>
                <c:pt idx="233">
                  <c:v>28.200000000000134</c:v>
                </c:pt>
                <c:pt idx="234">
                  <c:v>28.300000000000136</c:v>
                </c:pt>
                <c:pt idx="235">
                  <c:v>28.400000000000137</c:v>
                </c:pt>
                <c:pt idx="236">
                  <c:v>28.500000000000139</c:v>
                </c:pt>
                <c:pt idx="237">
                  <c:v>28.60000000000014</c:v>
                </c:pt>
                <c:pt idx="238">
                  <c:v>28.700000000000141</c:v>
                </c:pt>
                <c:pt idx="239">
                  <c:v>28.800000000000143</c:v>
                </c:pt>
                <c:pt idx="240">
                  <c:v>28.900000000000144</c:v>
                </c:pt>
                <c:pt idx="241">
                  <c:v>29.000000000000146</c:v>
                </c:pt>
                <c:pt idx="242">
                  <c:v>29.100000000000147</c:v>
                </c:pt>
                <c:pt idx="243">
                  <c:v>29.200000000000149</c:v>
                </c:pt>
                <c:pt idx="244">
                  <c:v>29.30000000000015</c:v>
                </c:pt>
                <c:pt idx="245">
                  <c:v>29.400000000000151</c:v>
                </c:pt>
                <c:pt idx="246">
                  <c:v>29.500000000000153</c:v>
                </c:pt>
                <c:pt idx="247">
                  <c:v>29.600000000000154</c:v>
                </c:pt>
                <c:pt idx="248">
                  <c:v>29.700000000000156</c:v>
                </c:pt>
                <c:pt idx="249">
                  <c:v>29.800000000000157</c:v>
                </c:pt>
                <c:pt idx="250">
                  <c:v>29.900000000000158</c:v>
                </c:pt>
                <c:pt idx="251">
                  <c:v>30.00000000000016</c:v>
                </c:pt>
                <c:pt idx="252">
                  <c:v>30.100000000000161</c:v>
                </c:pt>
                <c:pt idx="253">
                  <c:v>30.200000000000163</c:v>
                </c:pt>
                <c:pt idx="254">
                  <c:v>30.300000000000164</c:v>
                </c:pt>
                <c:pt idx="255">
                  <c:v>30.400000000000166</c:v>
                </c:pt>
                <c:pt idx="256">
                  <c:v>30.500000000000167</c:v>
                </c:pt>
                <c:pt idx="257">
                  <c:v>30.600000000000168</c:v>
                </c:pt>
                <c:pt idx="258">
                  <c:v>30.70000000000017</c:v>
                </c:pt>
                <c:pt idx="259">
                  <c:v>30.800000000000171</c:v>
                </c:pt>
                <c:pt idx="260">
                  <c:v>30.900000000000173</c:v>
                </c:pt>
                <c:pt idx="261">
                  <c:v>31.000000000000174</c:v>
                </c:pt>
                <c:pt idx="262">
                  <c:v>31.100000000000176</c:v>
                </c:pt>
                <c:pt idx="263">
                  <c:v>31.200000000000177</c:v>
                </c:pt>
                <c:pt idx="264">
                  <c:v>31.300000000000178</c:v>
                </c:pt>
                <c:pt idx="265">
                  <c:v>31.40000000000018</c:v>
                </c:pt>
                <c:pt idx="266">
                  <c:v>31.500000000000181</c:v>
                </c:pt>
                <c:pt idx="267">
                  <c:v>31.600000000000183</c:v>
                </c:pt>
                <c:pt idx="268">
                  <c:v>31.700000000000184</c:v>
                </c:pt>
                <c:pt idx="269">
                  <c:v>31.800000000000185</c:v>
                </c:pt>
                <c:pt idx="270">
                  <c:v>31.900000000000187</c:v>
                </c:pt>
                <c:pt idx="271">
                  <c:v>32.000000000000185</c:v>
                </c:pt>
                <c:pt idx="272">
                  <c:v>32.100000000000186</c:v>
                </c:pt>
                <c:pt idx="273">
                  <c:v>32.200000000000188</c:v>
                </c:pt>
                <c:pt idx="274">
                  <c:v>32.300000000000189</c:v>
                </c:pt>
                <c:pt idx="275">
                  <c:v>32.40000000000019</c:v>
                </c:pt>
                <c:pt idx="276">
                  <c:v>32.500000000000192</c:v>
                </c:pt>
                <c:pt idx="277">
                  <c:v>32.600000000000193</c:v>
                </c:pt>
                <c:pt idx="278">
                  <c:v>32.700000000000195</c:v>
                </c:pt>
                <c:pt idx="279">
                  <c:v>32.800000000000196</c:v>
                </c:pt>
                <c:pt idx="280">
                  <c:v>32.900000000000198</c:v>
                </c:pt>
                <c:pt idx="281">
                  <c:v>33.000000000000199</c:v>
                </c:pt>
                <c:pt idx="282">
                  <c:v>33.1000000000002</c:v>
                </c:pt>
                <c:pt idx="283">
                  <c:v>33.200000000000202</c:v>
                </c:pt>
                <c:pt idx="284">
                  <c:v>33.300000000000203</c:v>
                </c:pt>
                <c:pt idx="285">
                  <c:v>33.400000000000205</c:v>
                </c:pt>
                <c:pt idx="286">
                  <c:v>33.500000000000206</c:v>
                </c:pt>
                <c:pt idx="287">
                  <c:v>33.600000000000207</c:v>
                </c:pt>
                <c:pt idx="288">
                  <c:v>33.700000000000209</c:v>
                </c:pt>
                <c:pt idx="289">
                  <c:v>33.80000000000021</c:v>
                </c:pt>
                <c:pt idx="290">
                  <c:v>33.900000000000212</c:v>
                </c:pt>
                <c:pt idx="291">
                  <c:v>34.000000000000213</c:v>
                </c:pt>
                <c:pt idx="292">
                  <c:v>34.100000000000215</c:v>
                </c:pt>
                <c:pt idx="293">
                  <c:v>34.200000000000216</c:v>
                </c:pt>
                <c:pt idx="294">
                  <c:v>34.300000000000217</c:v>
                </c:pt>
                <c:pt idx="295">
                  <c:v>34.400000000000219</c:v>
                </c:pt>
                <c:pt idx="296">
                  <c:v>34.50000000000022</c:v>
                </c:pt>
                <c:pt idx="297">
                  <c:v>34.600000000000222</c:v>
                </c:pt>
                <c:pt idx="298">
                  <c:v>34.700000000000223</c:v>
                </c:pt>
                <c:pt idx="299">
                  <c:v>34.800000000000225</c:v>
                </c:pt>
                <c:pt idx="300">
                  <c:v>34.900000000000226</c:v>
                </c:pt>
                <c:pt idx="301">
                  <c:v>35.000000000000227</c:v>
                </c:pt>
                <c:pt idx="302">
                  <c:v>35.100000000000229</c:v>
                </c:pt>
                <c:pt idx="303">
                  <c:v>35.20000000000023</c:v>
                </c:pt>
                <c:pt idx="304">
                  <c:v>35.300000000000232</c:v>
                </c:pt>
                <c:pt idx="305">
                  <c:v>35.400000000000233</c:v>
                </c:pt>
                <c:pt idx="306">
                  <c:v>35.500000000000234</c:v>
                </c:pt>
                <c:pt idx="307">
                  <c:v>35.600000000000236</c:v>
                </c:pt>
                <c:pt idx="308">
                  <c:v>35.700000000000237</c:v>
                </c:pt>
                <c:pt idx="309">
                  <c:v>35.800000000000239</c:v>
                </c:pt>
                <c:pt idx="310">
                  <c:v>35.90000000000024</c:v>
                </c:pt>
                <c:pt idx="311">
                  <c:v>36.000000000000242</c:v>
                </c:pt>
                <c:pt idx="312">
                  <c:v>36.100000000000243</c:v>
                </c:pt>
                <c:pt idx="313">
                  <c:v>36.200000000000244</c:v>
                </c:pt>
                <c:pt idx="314">
                  <c:v>36.300000000000246</c:v>
                </c:pt>
                <c:pt idx="315">
                  <c:v>36.400000000000247</c:v>
                </c:pt>
                <c:pt idx="316">
                  <c:v>36.500000000000249</c:v>
                </c:pt>
                <c:pt idx="317">
                  <c:v>36.60000000000025</c:v>
                </c:pt>
                <c:pt idx="318">
                  <c:v>36.700000000000252</c:v>
                </c:pt>
                <c:pt idx="319">
                  <c:v>36.800000000000253</c:v>
                </c:pt>
                <c:pt idx="320">
                  <c:v>36.900000000000254</c:v>
                </c:pt>
                <c:pt idx="321">
                  <c:v>37.000000000000256</c:v>
                </c:pt>
                <c:pt idx="322">
                  <c:v>37.100000000000257</c:v>
                </c:pt>
                <c:pt idx="323">
                  <c:v>37.200000000000259</c:v>
                </c:pt>
                <c:pt idx="324">
                  <c:v>37.30000000000026</c:v>
                </c:pt>
                <c:pt idx="325">
                  <c:v>37.400000000000261</c:v>
                </c:pt>
                <c:pt idx="326">
                  <c:v>37.500000000000263</c:v>
                </c:pt>
                <c:pt idx="327">
                  <c:v>37.600000000000264</c:v>
                </c:pt>
                <c:pt idx="328">
                  <c:v>37.700000000000266</c:v>
                </c:pt>
                <c:pt idx="329">
                  <c:v>37.800000000000267</c:v>
                </c:pt>
                <c:pt idx="330">
                  <c:v>37.900000000000269</c:v>
                </c:pt>
                <c:pt idx="331">
                  <c:v>38.00000000000027</c:v>
                </c:pt>
                <c:pt idx="332">
                  <c:v>38.100000000000271</c:v>
                </c:pt>
                <c:pt idx="333">
                  <c:v>38.200000000000273</c:v>
                </c:pt>
                <c:pt idx="334">
                  <c:v>38.300000000000274</c:v>
                </c:pt>
                <c:pt idx="335">
                  <c:v>38.400000000000276</c:v>
                </c:pt>
                <c:pt idx="336">
                  <c:v>38.500000000000277</c:v>
                </c:pt>
                <c:pt idx="337">
                  <c:v>38.600000000000279</c:v>
                </c:pt>
                <c:pt idx="338">
                  <c:v>38.70000000000028</c:v>
                </c:pt>
                <c:pt idx="339">
                  <c:v>38.800000000000281</c:v>
                </c:pt>
                <c:pt idx="340">
                  <c:v>38.900000000000283</c:v>
                </c:pt>
                <c:pt idx="341">
                  <c:v>39.000000000000284</c:v>
                </c:pt>
                <c:pt idx="342">
                  <c:v>39.100000000000286</c:v>
                </c:pt>
                <c:pt idx="343">
                  <c:v>39.200000000000287</c:v>
                </c:pt>
                <c:pt idx="344">
                  <c:v>39.300000000000288</c:v>
                </c:pt>
                <c:pt idx="345">
                  <c:v>39.40000000000029</c:v>
                </c:pt>
                <c:pt idx="346">
                  <c:v>39.500000000000291</c:v>
                </c:pt>
                <c:pt idx="347">
                  <c:v>39.600000000000293</c:v>
                </c:pt>
                <c:pt idx="348">
                  <c:v>39.700000000000294</c:v>
                </c:pt>
                <c:pt idx="349">
                  <c:v>39.800000000000296</c:v>
                </c:pt>
                <c:pt idx="350">
                  <c:v>39.900000000000297</c:v>
                </c:pt>
                <c:pt idx="351">
                  <c:v>40.000000000000298</c:v>
                </c:pt>
                <c:pt idx="352">
                  <c:v>40.1000000000003</c:v>
                </c:pt>
                <c:pt idx="353">
                  <c:v>40.200000000000301</c:v>
                </c:pt>
                <c:pt idx="354">
                  <c:v>40.300000000000303</c:v>
                </c:pt>
                <c:pt idx="355">
                  <c:v>40.400000000000304</c:v>
                </c:pt>
                <c:pt idx="356">
                  <c:v>40.500000000000306</c:v>
                </c:pt>
                <c:pt idx="357">
                  <c:v>40.600000000000307</c:v>
                </c:pt>
                <c:pt idx="358">
                  <c:v>40.700000000000308</c:v>
                </c:pt>
                <c:pt idx="359">
                  <c:v>40.80000000000031</c:v>
                </c:pt>
                <c:pt idx="360">
                  <c:v>40.900000000000311</c:v>
                </c:pt>
                <c:pt idx="361">
                  <c:v>41.000000000000313</c:v>
                </c:pt>
                <c:pt idx="362">
                  <c:v>41.100000000000314</c:v>
                </c:pt>
                <c:pt idx="363">
                  <c:v>41.200000000000315</c:v>
                </c:pt>
                <c:pt idx="364">
                  <c:v>41.300000000000317</c:v>
                </c:pt>
                <c:pt idx="365">
                  <c:v>41.400000000000318</c:v>
                </c:pt>
                <c:pt idx="366">
                  <c:v>41.50000000000032</c:v>
                </c:pt>
                <c:pt idx="367">
                  <c:v>41.600000000000321</c:v>
                </c:pt>
                <c:pt idx="368">
                  <c:v>41.700000000000323</c:v>
                </c:pt>
                <c:pt idx="369">
                  <c:v>41.800000000000324</c:v>
                </c:pt>
                <c:pt idx="370">
                  <c:v>41.900000000000325</c:v>
                </c:pt>
                <c:pt idx="371">
                  <c:v>42.000000000000327</c:v>
                </c:pt>
                <c:pt idx="372">
                  <c:v>42.100000000000328</c:v>
                </c:pt>
                <c:pt idx="373">
                  <c:v>42.20000000000033</c:v>
                </c:pt>
                <c:pt idx="374">
                  <c:v>42.300000000000331</c:v>
                </c:pt>
                <c:pt idx="375">
                  <c:v>42.400000000000333</c:v>
                </c:pt>
                <c:pt idx="376">
                  <c:v>42.500000000000334</c:v>
                </c:pt>
                <c:pt idx="377">
                  <c:v>42.600000000000335</c:v>
                </c:pt>
                <c:pt idx="378">
                  <c:v>42.700000000000337</c:v>
                </c:pt>
                <c:pt idx="379">
                  <c:v>42.800000000000338</c:v>
                </c:pt>
                <c:pt idx="380">
                  <c:v>42.90000000000034</c:v>
                </c:pt>
                <c:pt idx="381">
                  <c:v>43.000000000000341</c:v>
                </c:pt>
                <c:pt idx="382">
                  <c:v>43.100000000000342</c:v>
                </c:pt>
                <c:pt idx="383">
                  <c:v>43.200000000000344</c:v>
                </c:pt>
                <c:pt idx="384">
                  <c:v>43.300000000000345</c:v>
                </c:pt>
                <c:pt idx="385">
                  <c:v>43.400000000000347</c:v>
                </c:pt>
                <c:pt idx="386">
                  <c:v>43.500000000000348</c:v>
                </c:pt>
                <c:pt idx="387">
                  <c:v>43.60000000000035</c:v>
                </c:pt>
                <c:pt idx="388">
                  <c:v>43.700000000000351</c:v>
                </c:pt>
                <c:pt idx="389">
                  <c:v>43.800000000000352</c:v>
                </c:pt>
                <c:pt idx="390">
                  <c:v>43.900000000000354</c:v>
                </c:pt>
                <c:pt idx="391">
                  <c:v>44.000000000000355</c:v>
                </c:pt>
                <c:pt idx="392">
                  <c:v>44.100000000000357</c:v>
                </c:pt>
                <c:pt idx="393">
                  <c:v>44.200000000000358</c:v>
                </c:pt>
                <c:pt idx="394">
                  <c:v>44.30000000000036</c:v>
                </c:pt>
                <c:pt idx="395">
                  <c:v>44.400000000000361</c:v>
                </c:pt>
                <c:pt idx="396">
                  <c:v>44.500000000000362</c:v>
                </c:pt>
                <c:pt idx="397">
                  <c:v>44.600000000000364</c:v>
                </c:pt>
                <c:pt idx="398">
                  <c:v>44.700000000000365</c:v>
                </c:pt>
                <c:pt idx="399">
                  <c:v>44.800000000000367</c:v>
                </c:pt>
                <c:pt idx="400">
                  <c:v>44.900000000000368</c:v>
                </c:pt>
                <c:pt idx="401">
                  <c:v>45.000000000000369</c:v>
                </c:pt>
                <c:pt idx="402">
                  <c:v>45.100000000000371</c:v>
                </c:pt>
                <c:pt idx="403">
                  <c:v>45.200000000000372</c:v>
                </c:pt>
                <c:pt idx="404">
                  <c:v>45.300000000000374</c:v>
                </c:pt>
                <c:pt idx="405">
                  <c:v>45.400000000000375</c:v>
                </c:pt>
                <c:pt idx="406">
                  <c:v>45.500000000000377</c:v>
                </c:pt>
                <c:pt idx="407">
                  <c:v>45.600000000000378</c:v>
                </c:pt>
                <c:pt idx="408">
                  <c:v>45.700000000000379</c:v>
                </c:pt>
                <c:pt idx="409">
                  <c:v>45.800000000000381</c:v>
                </c:pt>
                <c:pt idx="410">
                  <c:v>45.900000000000382</c:v>
                </c:pt>
                <c:pt idx="411">
                  <c:v>46.000000000000384</c:v>
                </c:pt>
                <c:pt idx="412">
                  <c:v>46.100000000000385</c:v>
                </c:pt>
                <c:pt idx="413">
                  <c:v>46.200000000000387</c:v>
                </c:pt>
                <c:pt idx="414">
                  <c:v>46.300000000000388</c:v>
                </c:pt>
                <c:pt idx="415">
                  <c:v>46.400000000000389</c:v>
                </c:pt>
                <c:pt idx="416">
                  <c:v>46.500000000000391</c:v>
                </c:pt>
                <c:pt idx="417">
                  <c:v>46.600000000000392</c:v>
                </c:pt>
                <c:pt idx="418">
                  <c:v>46.700000000000394</c:v>
                </c:pt>
                <c:pt idx="419">
                  <c:v>46.800000000000395</c:v>
                </c:pt>
                <c:pt idx="420">
                  <c:v>46.900000000000396</c:v>
                </c:pt>
                <c:pt idx="421">
                  <c:v>47.000000000000398</c:v>
                </c:pt>
                <c:pt idx="422">
                  <c:v>47.100000000000399</c:v>
                </c:pt>
                <c:pt idx="423">
                  <c:v>47.200000000000401</c:v>
                </c:pt>
                <c:pt idx="424">
                  <c:v>47.300000000000402</c:v>
                </c:pt>
                <c:pt idx="425">
                  <c:v>47.400000000000404</c:v>
                </c:pt>
                <c:pt idx="426">
                  <c:v>47.500000000000405</c:v>
                </c:pt>
                <c:pt idx="427">
                  <c:v>47.600000000000406</c:v>
                </c:pt>
                <c:pt idx="428">
                  <c:v>47.700000000000408</c:v>
                </c:pt>
                <c:pt idx="429">
                  <c:v>47.800000000000409</c:v>
                </c:pt>
                <c:pt idx="430">
                  <c:v>47.900000000000411</c:v>
                </c:pt>
                <c:pt idx="431">
                  <c:v>48.000000000000412</c:v>
                </c:pt>
                <c:pt idx="432">
                  <c:v>48.100000000000414</c:v>
                </c:pt>
                <c:pt idx="433">
                  <c:v>48.200000000000415</c:v>
                </c:pt>
                <c:pt idx="434">
                  <c:v>48.300000000000416</c:v>
                </c:pt>
                <c:pt idx="435">
                  <c:v>48.400000000000418</c:v>
                </c:pt>
                <c:pt idx="436">
                  <c:v>48.500000000000419</c:v>
                </c:pt>
                <c:pt idx="437">
                  <c:v>48.600000000000421</c:v>
                </c:pt>
                <c:pt idx="438">
                  <c:v>48.700000000000422</c:v>
                </c:pt>
                <c:pt idx="439">
                  <c:v>48.800000000000423</c:v>
                </c:pt>
                <c:pt idx="440">
                  <c:v>48.900000000000425</c:v>
                </c:pt>
                <c:pt idx="441">
                  <c:v>49.000000000000426</c:v>
                </c:pt>
                <c:pt idx="442">
                  <c:v>49.100000000000428</c:v>
                </c:pt>
                <c:pt idx="443">
                  <c:v>49.200000000000429</c:v>
                </c:pt>
                <c:pt idx="444">
                  <c:v>49.300000000000431</c:v>
                </c:pt>
                <c:pt idx="445">
                  <c:v>49.400000000000432</c:v>
                </c:pt>
                <c:pt idx="446">
                  <c:v>49.500000000000433</c:v>
                </c:pt>
                <c:pt idx="447">
                  <c:v>49.600000000000435</c:v>
                </c:pt>
                <c:pt idx="448">
                  <c:v>49.700000000000436</c:v>
                </c:pt>
                <c:pt idx="449">
                  <c:v>49.800000000000438</c:v>
                </c:pt>
                <c:pt idx="450">
                  <c:v>49.900000000000439</c:v>
                </c:pt>
                <c:pt idx="451">
                  <c:v>50.000000000000441</c:v>
                </c:pt>
                <c:pt idx="452">
                  <c:v>50.100000000000442</c:v>
                </c:pt>
                <c:pt idx="453">
                  <c:v>50.200000000000443</c:v>
                </c:pt>
                <c:pt idx="454">
                  <c:v>50.300000000000445</c:v>
                </c:pt>
                <c:pt idx="455">
                  <c:v>50.400000000000446</c:v>
                </c:pt>
                <c:pt idx="456">
                  <c:v>50.500000000000448</c:v>
                </c:pt>
                <c:pt idx="457">
                  <c:v>50.600000000000449</c:v>
                </c:pt>
                <c:pt idx="458">
                  <c:v>50.70000000000045</c:v>
                </c:pt>
                <c:pt idx="459">
                  <c:v>50.800000000000452</c:v>
                </c:pt>
                <c:pt idx="460">
                  <c:v>50.900000000000453</c:v>
                </c:pt>
                <c:pt idx="461">
                  <c:v>51.000000000000455</c:v>
                </c:pt>
                <c:pt idx="462">
                  <c:v>51.100000000000456</c:v>
                </c:pt>
                <c:pt idx="463">
                  <c:v>51.200000000000458</c:v>
                </c:pt>
                <c:pt idx="464">
                  <c:v>51.300000000000459</c:v>
                </c:pt>
                <c:pt idx="465">
                  <c:v>51.40000000000046</c:v>
                </c:pt>
                <c:pt idx="466">
                  <c:v>51.500000000000462</c:v>
                </c:pt>
                <c:pt idx="467">
                  <c:v>51.600000000000463</c:v>
                </c:pt>
                <c:pt idx="468">
                  <c:v>51.700000000000465</c:v>
                </c:pt>
                <c:pt idx="469">
                  <c:v>51.800000000000466</c:v>
                </c:pt>
                <c:pt idx="470">
                  <c:v>51.900000000000468</c:v>
                </c:pt>
                <c:pt idx="471">
                  <c:v>52.000000000000469</c:v>
                </c:pt>
                <c:pt idx="472">
                  <c:v>52.10000000000047</c:v>
                </c:pt>
                <c:pt idx="473">
                  <c:v>52.200000000000472</c:v>
                </c:pt>
                <c:pt idx="474">
                  <c:v>52.300000000000473</c:v>
                </c:pt>
                <c:pt idx="475">
                  <c:v>52.400000000000475</c:v>
                </c:pt>
                <c:pt idx="476">
                  <c:v>52.500000000000476</c:v>
                </c:pt>
                <c:pt idx="477">
                  <c:v>52.600000000000477</c:v>
                </c:pt>
                <c:pt idx="478">
                  <c:v>52.700000000000479</c:v>
                </c:pt>
                <c:pt idx="479">
                  <c:v>52.80000000000048</c:v>
                </c:pt>
                <c:pt idx="480">
                  <c:v>52.900000000000482</c:v>
                </c:pt>
                <c:pt idx="481">
                  <c:v>53.000000000000483</c:v>
                </c:pt>
                <c:pt idx="482">
                  <c:v>53.100000000000485</c:v>
                </c:pt>
                <c:pt idx="483">
                  <c:v>53.200000000000486</c:v>
                </c:pt>
                <c:pt idx="484">
                  <c:v>53.300000000000487</c:v>
                </c:pt>
                <c:pt idx="485">
                  <c:v>53.400000000000489</c:v>
                </c:pt>
                <c:pt idx="486">
                  <c:v>53.50000000000049</c:v>
                </c:pt>
                <c:pt idx="487">
                  <c:v>53.600000000000492</c:v>
                </c:pt>
                <c:pt idx="488">
                  <c:v>53.700000000000493</c:v>
                </c:pt>
                <c:pt idx="489">
                  <c:v>53.800000000000495</c:v>
                </c:pt>
                <c:pt idx="490">
                  <c:v>53.900000000000496</c:v>
                </c:pt>
                <c:pt idx="491">
                  <c:v>54.000000000000497</c:v>
                </c:pt>
                <c:pt idx="492">
                  <c:v>54.100000000000499</c:v>
                </c:pt>
                <c:pt idx="493">
                  <c:v>54.2000000000005</c:v>
                </c:pt>
                <c:pt idx="494">
                  <c:v>54.300000000000502</c:v>
                </c:pt>
                <c:pt idx="495">
                  <c:v>54.400000000000503</c:v>
                </c:pt>
                <c:pt idx="496">
                  <c:v>54.500000000000504</c:v>
                </c:pt>
                <c:pt idx="497">
                  <c:v>54.600000000000506</c:v>
                </c:pt>
                <c:pt idx="498">
                  <c:v>54.700000000000507</c:v>
                </c:pt>
                <c:pt idx="499">
                  <c:v>54.800000000000509</c:v>
                </c:pt>
                <c:pt idx="500">
                  <c:v>54.90000000000051</c:v>
                </c:pt>
                <c:pt idx="501">
                  <c:v>55.000000000000512</c:v>
                </c:pt>
                <c:pt idx="502">
                  <c:v>55.100000000000513</c:v>
                </c:pt>
                <c:pt idx="503">
                  <c:v>55.200000000000514</c:v>
                </c:pt>
                <c:pt idx="504">
                  <c:v>55.300000000000516</c:v>
                </c:pt>
                <c:pt idx="505">
                  <c:v>55.400000000000517</c:v>
                </c:pt>
                <c:pt idx="506">
                  <c:v>55.500000000000519</c:v>
                </c:pt>
                <c:pt idx="507">
                  <c:v>55.60000000000052</c:v>
                </c:pt>
                <c:pt idx="508">
                  <c:v>55.700000000000522</c:v>
                </c:pt>
                <c:pt idx="509">
                  <c:v>55.800000000000523</c:v>
                </c:pt>
                <c:pt idx="510">
                  <c:v>55.900000000000524</c:v>
                </c:pt>
                <c:pt idx="511">
                  <c:v>56.000000000000526</c:v>
                </c:pt>
                <c:pt idx="512">
                  <c:v>56.100000000000527</c:v>
                </c:pt>
                <c:pt idx="513">
                  <c:v>56.200000000000529</c:v>
                </c:pt>
                <c:pt idx="514">
                  <c:v>56.30000000000053</c:v>
                </c:pt>
                <c:pt idx="515">
                  <c:v>56.400000000000531</c:v>
                </c:pt>
                <c:pt idx="516">
                  <c:v>56.500000000000533</c:v>
                </c:pt>
                <c:pt idx="517">
                  <c:v>56.600000000000534</c:v>
                </c:pt>
                <c:pt idx="518">
                  <c:v>56.700000000000536</c:v>
                </c:pt>
                <c:pt idx="519">
                  <c:v>56.800000000000537</c:v>
                </c:pt>
                <c:pt idx="520">
                  <c:v>56.900000000000539</c:v>
                </c:pt>
                <c:pt idx="521">
                  <c:v>57.00000000000054</c:v>
                </c:pt>
                <c:pt idx="522">
                  <c:v>57.100000000000541</c:v>
                </c:pt>
                <c:pt idx="523">
                  <c:v>57.200000000000543</c:v>
                </c:pt>
                <c:pt idx="524">
                  <c:v>57.300000000000544</c:v>
                </c:pt>
                <c:pt idx="525">
                  <c:v>57.400000000000546</c:v>
                </c:pt>
                <c:pt idx="526">
                  <c:v>57.500000000000547</c:v>
                </c:pt>
                <c:pt idx="527">
                  <c:v>57.600000000000549</c:v>
                </c:pt>
                <c:pt idx="528">
                  <c:v>57.70000000000055</c:v>
                </c:pt>
                <c:pt idx="529">
                  <c:v>57.800000000000551</c:v>
                </c:pt>
                <c:pt idx="530">
                  <c:v>57.900000000000553</c:v>
                </c:pt>
                <c:pt idx="531">
                  <c:v>58.000000000000554</c:v>
                </c:pt>
                <c:pt idx="532">
                  <c:v>58.100000000000556</c:v>
                </c:pt>
                <c:pt idx="533">
                  <c:v>58.200000000000557</c:v>
                </c:pt>
                <c:pt idx="534">
                  <c:v>58.300000000000558</c:v>
                </c:pt>
                <c:pt idx="535">
                  <c:v>58.40000000000056</c:v>
                </c:pt>
                <c:pt idx="536">
                  <c:v>58.500000000000561</c:v>
                </c:pt>
                <c:pt idx="537">
                  <c:v>58.600000000000563</c:v>
                </c:pt>
                <c:pt idx="538">
                  <c:v>58.700000000000564</c:v>
                </c:pt>
                <c:pt idx="539">
                  <c:v>58.800000000000566</c:v>
                </c:pt>
                <c:pt idx="540">
                  <c:v>58.900000000000567</c:v>
                </c:pt>
                <c:pt idx="541">
                  <c:v>59.000000000000568</c:v>
                </c:pt>
                <c:pt idx="542">
                  <c:v>59.10000000000057</c:v>
                </c:pt>
                <c:pt idx="543">
                  <c:v>59.200000000000571</c:v>
                </c:pt>
                <c:pt idx="544">
                  <c:v>59.300000000000573</c:v>
                </c:pt>
                <c:pt idx="545">
                  <c:v>59.400000000000574</c:v>
                </c:pt>
                <c:pt idx="546">
                  <c:v>59.500000000000576</c:v>
                </c:pt>
                <c:pt idx="547">
                  <c:v>59.600000000000577</c:v>
                </c:pt>
                <c:pt idx="548">
                  <c:v>59.700000000000578</c:v>
                </c:pt>
                <c:pt idx="549">
                  <c:v>59.80000000000058</c:v>
                </c:pt>
                <c:pt idx="550">
                  <c:v>59.900000000000581</c:v>
                </c:pt>
                <c:pt idx="551">
                  <c:v>60.000000000000583</c:v>
                </c:pt>
                <c:pt idx="552">
                  <c:v>60.100000000000584</c:v>
                </c:pt>
                <c:pt idx="553">
                  <c:v>60.200000000000585</c:v>
                </c:pt>
                <c:pt idx="554">
                  <c:v>60.300000000000587</c:v>
                </c:pt>
                <c:pt idx="555">
                  <c:v>60.400000000000588</c:v>
                </c:pt>
                <c:pt idx="556">
                  <c:v>60.50000000000059</c:v>
                </c:pt>
                <c:pt idx="557">
                  <c:v>60.600000000000591</c:v>
                </c:pt>
                <c:pt idx="558">
                  <c:v>60.700000000000593</c:v>
                </c:pt>
                <c:pt idx="559">
                  <c:v>60.800000000000594</c:v>
                </c:pt>
                <c:pt idx="560">
                  <c:v>60.900000000000595</c:v>
                </c:pt>
                <c:pt idx="561">
                  <c:v>61.000000000000597</c:v>
                </c:pt>
                <c:pt idx="562">
                  <c:v>61.100000000000598</c:v>
                </c:pt>
                <c:pt idx="563">
                  <c:v>61.2000000000006</c:v>
                </c:pt>
                <c:pt idx="564">
                  <c:v>61.300000000000601</c:v>
                </c:pt>
                <c:pt idx="565">
                  <c:v>61.400000000000603</c:v>
                </c:pt>
                <c:pt idx="566">
                  <c:v>61.500000000000604</c:v>
                </c:pt>
                <c:pt idx="567">
                  <c:v>61.600000000000605</c:v>
                </c:pt>
                <c:pt idx="568">
                  <c:v>61.700000000000607</c:v>
                </c:pt>
                <c:pt idx="569">
                  <c:v>61.800000000000608</c:v>
                </c:pt>
                <c:pt idx="570">
                  <c:v>61.90000000000061</c:v>
                </c:pt>
                <c:pt idx="571">
                  <c:v>62.000000000000611</c:v>
                </c:pt>
                <c:pt idx="572">
                  <c:v>62.100000000000612</c:v>
                </c:pt>
                <c:pt idx="573">
                  <c:v>62.200000000000614</c:v>
                </c:pt>
                <c:pt idx="574">
                  <c:v>62.300000000000615</c:v>
                </c:pt>
                <c:pt idx="575">
                  <c:v>62.400000000000617</c:v>
                </c:pt>
                <c:pt idx="576">
                  <c:v>62.500000000000618</c:v>
                </c:pt>
                <c:pt idx="577">
                  <c:v>62.60000000000062</c:v>
                </c:pt>
                <c:pt idx="578">
                  <c:v>62.700000000000621</c:v>
                </c:pt>
                <c:pt idx="579">
                  <c:v>62.800000000000622</c:v>
                </c:pt>
                <c:pt idx="580">
                  <c:v>62.900000000000624</c:v>
                </c:pt>
                <c:pt idx="581">
                  <c:v>63.000000000000625</c:v>
                </c:pt>
                <c:pt idx="582">
                  <c:v>63.100000000000627</c:v>
                </c:pt>
                <c:pt idx="583">
                  <c:v>63.200000000000628</c:v>
                </c:pt>
                <c:pt idx="584">
                  <c:v>63.30000000000063</c:v>
                </c:pt>
                <c:pt idx="585">
                  <c:v>63.400000000000631</c:v>
                </c:pt>
                <c:pt idx="586">
                  <c:v>63.500000000000632</c:v>
                </c:pt>
              </c:numCache>
            </c:numRef>
          </c:xVal>
          <c:yVal>
            <c:numRef>
              <c:f>'booster test at angle with ramj'!$T$111:$T$697</c:f>
              <c:numCache>
                <c:formatCode>General</c:formatCode>
                <c:ptCount val="587"/>
                <c:pt idx="0">
                  <c:v>254.92048820623933</c:v>
                </c:pt>
                <c:pt idx="1">
                  <c:v>252.70191611584352</c:v>
                </c:pt>
                <c:pt idx="2">
                  <c:v>250.31347794852172</c:v>
                </c:pt>
                <c:pt idx="3">
                  <c:v>249.57590099388659</c:v>
                </c:pt>
                <c:pt idx="4">
                  <c:v>250.55434064186991</c:v>
                </c:pt>
                <c:pt idx="5">
                  <c:v>251.52590461380765</c:v>
                </c:pt>
                <c:pt idx="6">
                  <c:v>252.49160824091325</c:v>
                </c:pt>
                <c:pt idx="7">
                  <c:v>253.45195507900502</c:v>
                </c:pt>
                <c:pt idx="8">
                  <c:v>254.40693360951522</c:v>
                </c:pt>
                <c:pt idx="9">
                  <c:v>255.35653310594864</c:v>
                </c:pt>
                <c:pt idx="10">
                  <c:v>256.3007433220007</c:v>
                </c:pt>
                <c:pt idx="11">
                  <c:v>257.23955433783431</c:v>
                </c:pt>
                <c:pt idx="12">
                  <c:v>258.17295655946941</c:v>
                </c:pt>
                <c:pt idx="13">
                  <c:v>259.10094071799654</c:v>
                </c:pt>
                <c:pt idx="14">
                  <c:v>260.0234978687094</c:v>
                </c:pt>
                <c:pt idx="15">
                  <c:v>260.94061939020168</c:v>
                </c:pt>
                <c:pt idx="16">
                  <c:v>261.852296983428</c:v>
                </c:pt>
                <c:pt idx="17">
                  <c:v>262.75852267073009</c:v>
                </c:pt>
                <c:pt idx="18">
                  <c:v>263.65928879482817</c:v>
                </c:pt>
                <c:pt idx="19">
                  <c:v>264.5545880177778</c:v>
                </c:pt>
                <c:pt idx="20">
                  <c:v>265.44441331989327</c:v>
                </c:pt>
                <c:pt idx="21">
                  <c:v>266.32875799863706</c:v>
                </c:pt>
                <c:pt idx="22">
                  <c:v>267.20761566747649</c:v>
                </c:pt>
                <c:pt idx="23">
                  <c:v>268.08098025470747</c:v>
                </c:pt>
                <c:pt idx="24">
                  <c:v>268.94884600224646</c:v>
                </c:pt>
                <c:pt idx="25">
                  <c:v>269.81120746439012</c:v>
                </c:pt>
                <c:pt idx="26">
                  <c:v>270.6680595065439</c:v>
                </c:pt>
                <c:pt idx="27">
                  <c:v>271.51939730391962</c:v>
                </c:pt>
                <c:pt idx="28">
                  <c:v>272.36521634020255</c:v>
                </c:pt>
                <c:pt idx="29">
                  <c:v>273.20551240618857</c:v>
                </c:pt>
                <c:pt idx="30">
                  <c:v>274.04028159839146</c:v>
                </c:pt>
                <c:pt idx="31">
                  <c:v>274.86952031762138</c:v>
                </c:pt>
                <c:pt idx="32">
                  <c:v>275.69322526753439</c:v>
                </c:pt>
                <c:pt idx="33">
                  <c:v>276.5113934531538</c:v>
                </c:pt>
                <c:pt idx="34">
                  <c:v>277.32402217936391</c:v>
                </c:pt>
                <c:pt idx="35">
                  <c:v>278.13110904937616</c:v>
                </c:pt>
                <c:pt idx="36">
                  <c:v>278.93265196316872</c:v>
                </c:pt>
                <c:pt idx="37">
                  <c:v>279.72864911589937</c:v>
                </c:pt>
                <c:pt idx="38">
                  <c:v>280.51909899629288</c:v>
                </c:pt>
                <c:pt idx="39">
                  <c:v>281.30400038500244</c:v>
                </c:pt>
                <c:pt idx="40">
                  <c:v>282.08335235294652</c:v>
                </c:pt>
                <c:pt idx="41">
                  <c:v>282.8571542596211</c:v>
                </c:pt>
                <c:pt idx="42">
                  <c:v>283.62540575138786</c:v>
                </c:pt>
                <c:pt idx="43">
                  <c:v>284.38810675973872</c:v>
                </c:pt>
                <c:pt idx="44">
                  <c:v>285.14525749953748</c:v>
                </c:pt>
                <c:pt idx="45">
                  <c:v>285.89685846723881</c:v>
                </c:pt>
                <c:pt idx="46">
                  <c:v>286.64291043908503</c:v>
                </c:pt>
                <c:pt idx="47">
                  <c:v>287.38341446928143</c:v>
                </c:pt>
                <c:pt idx="48">
                  <c:v>288.11837188815025</c:v>
                </c:pt>
                <c:pt idx="49">
                  <c:v>288.84778430026404</c:v>
                </c:pt>
                <c:pt idx="50">
                  <c:v>289.57165358255889</c:v>
                </c:pt>
                <c:pt idx="51">
                  <c:v>290.28998188242804</c:v>
                </c:pt>
                <c:pt idx="52">
                  <c:v>291.00277161579584</c:v>
                </c:pt>
                <c:pt idx="53">
                  <c:v>291.71002546517343</c:v>
                </c:pt>
                <c:pt idx="54">
                  <c:v>292.41174637769598</c:v>
                </c:pt>
                <c:pt idx="55">
                  <c:v>293.107937563142</c:v>
                </c:pt>
                <c:pt idx="56">
                  <c:v>293.79860249193564</c:v>
                </c:pt>
                <c:pt idx="57">
                  <c:v>294.4837448931317</c:v>
                </c:pt>
                <c:pt idx="58">
                  <c:v>295.16336875238483</c:v>
                </c:pt>
                <c:pt idx="59">
                  <c:v>295.83747830990245</c:v>
                </c:pt>
                <c:pt idx="60">
                  <c:v>296.50607805838251</c:v>
                </c:pt>
                <c:pt idx="61">
                  <c:v>297.16917274093612</c:v>
                </c:pt>
                <c:pt idx="62">
                  <c:v>297.82676734899587</c:v>
                </c:pt>
                <c:pt idx="63">
                  <c:v>298.47886712021017</c:v>
                </c:pt>
                <c:pt idx="64">
                  <c:v>299.12547753632401</c:v>
                </c:pt>
                <c:pt idx="65">
                  <c:v>299.76660432104677</c:v>
                </c:pt>
                <c:pt idx="66">
                  <c:v>300.4022534379074</c:v>
                </c:pt>
                <c:pt idx="67">
                  <c:v>301.0324310880975</c:v>
                </c:pt>
                <c:pt idx="68">
                  <c:v>301.65714370830267</c:v>
                </c:pt>
                <c:pt idx="69">
                  <c:v>302.27639796852299</c:v>
                </c:pt>
                <c:pt idx="70">
                  <c:v>302.89020076988243</c:v>
                </c:pt>
                <c:pt idx="71">
                  <c:v>303.49855924242814</c:v>
                </c:pt>
                <c:pt idx="72">
                  <c:v>304.10148074292005</c:v>
                </c:pt>
                <c:pt idx="73">
                  <c:v>304.69897285261078</c:v>
                </c:pt>
                <c:pt idx="74">
                  <c:v>305.29104337501713</c:v>
                </c:pt>
                <c:pt idx="75">
                  <c:v>305.8777003336827</c:v>
                </c:pt>
                <c:pt idx="76">
                  <c:v>306.45895196993263</c:v>
                </c:pt>
                <c:pt idx="77">
                  <c:v>307.03480674062081</c:v>
                </c:pt>
                <c:pt idx="78">
                  <c:v>307.60527331586997</c:v>
                </c:pt>
                <c:pt idx="79">
                  <c:v>308.17036057680497</c:v>
                </c:pt>
                <c:pt idx="80">
                  <c:v>308.73007761327995</c:v>
                </c:pt>
                <c:pt idx="81">
                  <c:v>309.28443372159956</c:v>
                </c:pt>
                <c:pt idx="82">
                  <c:v>309.83343840223478</c:v>
                </c:pt>
                <c:pt idx="83">
                  <c:v>310.37710135753377</c:v>
                </c:pt>
                <c:pt idx="84">
                  <c:v>310.91543248942821</c:v>
                </c:pt>
                <c:pt idx="85">
                  <c:v>311.44844189713541</c:v>
                </c:pt>
                <c:pt idx="86">
                  <c:v>311.97613987485664</c:v>
                </c:pt>
                <c:pt idx="87">
                  <c:v>312.49853690947231</c:v>
                </c:pt>
                <c:pt idx="88">
                  <c:v>313.01564367823408</c:v>
                </c:pt>
                <c:pt idx="89">
                  <c:v>313.52747104645437</c:v>
                </c:pt>
                <c:pt idx="90">
                  <c:v>314.03403006519392</c:v>
                </c:pt>
                <c:pt idx="91">
                  <c:v>314.53533196894762</c:v>
                </c:pt>
                <c:pt idx="92">
                  <c:v>315.03138817332871</c:v>
                </c:pt>
                <c:pt idx="93">
                  <c:v>315.52221027275237</c:v>
                </c:pt>
                <c:pt idx="94">
                  <c:v>316.00781003811852</c:v>
                </c:pt>
                <c:pt idx="95">
                  <c:v>316.48819941449455</c:v>
                </c:pt>
                <c:pt idx="96">
                  <c:v>316.96339051879801</c:v>
                </c:pt>
                <c:pt idx="97">
                  <c:v>317.43339563748009</c:v>
                </c:pt>
                <c:pt idx="98">
                  <c:v>317.8982272242099</c:v>
                </c:pt>
                <c:pt idx="99">
                  <c:v>318.35789789755989</c:v>
                </c:pt>
                <c:pt idx="100">
                  <c:v>318.81242043869304</c:v>
                </c:pt>
                <c:pt idx="101">
                  <c:v>319.26180778905206</c:v>
                </c:pt>
                <c:pt idx="102">
                  <c:v>319.70607304805077</c:v>
                </c:pt>
                <c:pt idx="103">
                  <c:v>318.70202032302615</c:v>
                </c:pt>
                <c:pt idx="104">
                  <c:v>316.25541933577398</c:v>
                </c:pt>
                <c:pt idx="105">
                  <c:v>313.80873188671251</c:v>
                </c:pt>
                <c:pt idx="106">
                  <c:v>311.35641186927313</c:v>
                </c:pt>
                <c:pt idx="107">
                  <c:v>308.90073760136113</c:v>
                </c:pt>
                <c:pt idx="108">
                  <c:v>306.44430117293723</c:v>
                </c:pt>
                <c:pt idx="109">
                  <c:v>303.98961548574289</c:v>
                </c:pt>
                <c:pt idx="110">
                  <c:v>301.53910187527441</c:v>
                </c:pt>
                <c:pt idx="111">
                  <c:v>299.09508135358436</c:v>
                </c:pt>
                <c:pt idx="112">
                  <c:v>296.65976792289695</c:v>
                </c:pt>
                <c:pt idx="113">
                  <c:v>294.23526314328018</c:v>
                </c:pt>
                <c:pt idx="114">
                  <c:v>291.8235519142732</c:v>
                </c:pt>
                <c:pt idx="115">
                  <c:v>289.42649942091128</c:v>
                </c:pt>
                <c:pt idx="116">
                  <c:v>287.0458491832639</c:v>
                </c:pt>
                <c:pt idx="117">
                  <c:v>284.68322213817856</c:v>
                </c:pt>
                <c:pt idx="118">
                  <c:v>282.3401166739506</c:v>
                </c:pt>
                <c:pt idx="119">
                  <c:v>280.01790953301918</c:v>
                </c:pt>
                <c:pt idx="120">
                  <c:v>277.71785749436776</c:v>
                </c:pt>
                <c:pt idx="121">
                  <c:v>275.4410997458786</c:v>
                </c:pt>
                <c:pt idx="122">
                  <c:v>273.18866085722959</c:v>
                </c:pt>
                <c:pt idx="123">
                  <c:v>270.96145426578249</c:v>
                </c:pt>
                <c:pt idx="124">
                  <c:v>268.76028619104494</c:v>
                </c:pt>
                <c:pt idx="125">
                  <c:v>266.58585989744904</c:v>
                </c:pt>
                <c:pt idx="126">
                  <c:v>264.43878023014508</c:v>
                </c:pt>
                <c:pt idx="127">
                  <c:v>262.31955835403772</c:v>
                </c:pt>
                <c:pt idx="128">
                  <c:v>260.22861663220016</c:v>
                </c:pt>
                <c:pt idx="129">
                  <c:v>258.16629358591337</c:v>
                </c:pt>
                <c:pt idx="130">
                  <c:v>256.13284888473908</c:v>
                </c:pt>
                <c:pt idx="131">
                  <c:v>254.12846832112439</c:v>
                </c:pt>
                <c:pt idx="132">
                  <c:v>252.15326872994359</c:v>
                </c:pt>
                <c:pt idx="133">
                  <c:v>250.20730281903133</c:v>
                </c:pt>
                <c:pt idx="134">
                  <c:v>248.29056388208576</c:v>
                </c:pt>
                <c:pt idx="135">
                  <c:v>246.40299037027879</c:v>
                </c:pt>
                <c:pt idx="136">
                  <c:v>244.54447030347259</c:v>
                </c:pt>
                <c:pt idx="137">
                  <c:v>242.71484550609466</c:v>
                </c:pt>
                <c:pt idx="138">
                  <c:v>240.91329333378471</c:v>
                </c:pt>
                <c:pt idx="139">
                  <c:v>239.13844825209591</c:v>
                </c:pt>
                <c:pt idx="140">
                  <c:v>237.38954443340759</c:v>
                </c:pt>
                <c:pt idx="141">
                  <c:v>235.66632187873196</c:v>
                </c:pt>
                <c:pt idx="142">
                  <c:v>233.96852914086026</c:v>
                </c:pt>
                <c:pt idx="143">
                  <c:v>232.29592038002409</c:v>
                </c:pt>
                <c:pt idx="144">
                  <c:v>230.64825495063491</c:v>
                </c:pt>
                <c:pt idx="145">
                  <c:v>229.02529702359641</c:v>
                </c:pt>
                <c:pt idx="146">
                  <c:v>227.42681523332979</c:v>
                </c:pt>
                <c:pt idx="147">
                  <c:v>225.85258234813642</c:v>
                </c:pt>
                <c:pt idx="148">
                  <c:v>224.30237496263894</c:v>
                </c:pt>
                <c:pt idx="149">
                  <c:v>222.77597321110713</c:v>
                </c:pt>
                <c:pt idx="150">
                  <c:v>221.27316050054145</c:v>
                </c:pt>
                <c:pt idx="151">
                  <c:v>219.79372326244763</c:v>
                </c:pt>
                <c:pt idx="152">
                  <c:v>218.33745072229277</c:v>
                </c:pt>
                <c:pt idx="153">
                  <c:v>216.90413468568624</c:v>
                </c:pt>
                <c:pt idx="154">
                  <c:v>215.49356934037692</c:v>
                </c:pt>
                <c:pt idx="155">
                  <c:v>214.10555107320423</c:v>
                </c:pt>
                <c:pt idx="156">
                  <c:v>212.73987830118335</c:v>
                </c:pt>
                <c:pt idx="157">
                  <c:v>211.39635131594434</c:v>
                </c:pt>
                <c:pt idx="158">
                  <c:v>210.07477214078224</c:v>
                </c:pt>
                <c:pt idx="159">
                  <c:v>208.77494439961092</c:v>
                </c:pt>
                <c:pt idx="160">
                  <c:v>207.49667319714558</c:v>
                </c:pt>
                <c:pt idx="161">
                  <c:v>206.23976500967098</c:v>
                </c:pt>
                <c:pt idx="162">
                  <c:v>205.00402758578096</c:v>
                </c:pt>
                <c:pt idx="163">
                  <c:v>203.78926985650364</c:v>
                </c:pt>
                <c:pt idx="164">
                  <c:v>202.59530185425277</c:v>
                </c:pt>
                <c:pt idx="165">
                  <c:v>201.42222032873852</c:v>
                </c:pt>
                <c:pt idx="166">
                  <c:v>200.27027782879711</c:v>
                </c:pt>
                <c:pt idx="167">
                  <c:v>199.13941040881892</c:v>
                </c:pt>
                <c:pt idx="168">
                  <c:v>198.02936505456591</c:v>
                </c:pt>
                <c:pt idx="169">
                  <c:v>196.93988431417941</c:v>
                </c:pt>
                <c:pt idx="170">
                  <c:v>195.87070807489496</c:v>
                </c:pt>
                <c:pt idx="171">
                  <c:v>194.82157412219422</c:v>
                </c:pt>
                <c:pt idx="172">
                  <c:v>193.79221865404094</c:v>
                </c:pt>
                <c:pt idx="173">
                  <c:v>192.78237675844326</c:v>
                </c:pt>
                <c:pt idx="174">
                  <c:v>191.79178285618093</c:v>
                </c:pt>
                <c:pt idx="175">
                  <c:v>190.82017111046241</c:v>
                </c:pt>
                <c:pt idx="176">
                  <c:v>189.86727580523632</c:v>
                </c:pt>
                <c:pt idx="177">
                  <c:v>188.93283169383579</c:v>
                </c:pt>
                <c:pt idx="178">
                  <c:v>188.01657431958392</c:v>
                </c:pt>
                <c:pt idx="179">
                  <c:v>187.11824030993444</c:v>
                </c:pt>
                <c:pt idx="180">
                  <c:v>186.2375676456671</c:v>
                </c:pt>
                <c:pt idx="181">
                  <c:v>185.374295906599</c:v>
                </c:pt>
                <c:pt idx="182">
                  <c:v>184.52816649521563</c:v>
                </c:pt>
                <c:pt idx="183">
                  <c:v>183.69892283956619</c:v>
                </c:pt>
                <c:pt idx="184">
                  <c:v>182.88631057670938</c:v>
                </c:pt>
                <c:pt idx="185">
                  <c:v>182.09007771793702</c:v>
                </c:pt>
                <c:pt idx="186">
                  <c:v>181.30997479694577</c:v>
                </c:pt>
                <c:pt idx="187">
                  <c:v>180.54575500206977</c:v>
                </c:pt>
                <c:pt idx="188">
                  <c:v>179.79717429363211</c:v>
                </c:pt>
                <c:pt idx="189">
                  <c:v>179.06399150741859</c:v>
                </c:pt>
                <c:pt idx="190">
                  <c:v>178.34596844522414</c:v>
                </c:pt>
                <c:pt idx="191">
                  <c:v>177.64315374318508</c:v>
                </c:pt>
                <c:pt idx="192">
                  <c:v>176.95574484030925</c:v>
                </c:pt>
                <c:pt idx="193">
                  <c:v>176.28361032687457</c:v>
                </c:pt>
                <c:pt idx="194">
                  <c:v>175.62642423485724</c:v>
                </c:pt>
                <c:pt idx="195">
                  <c:v>174.98385786838077</c:v>
                </c:pt>
                <c:pt idx="196">
                  <c:v>174.35558193682067</c:v>
                </c:pt>
                <c:pt idx="197">
                  <c:v>173.74126728018825</c:v>
                </c:pt>
                <c:pt idx="198">
                  <c:v>173.14058550821647</c:v>
                </c:pt>
                <c:pt idx="199">
                  <c:v>172.55320956713638</c:v>
                </c:pt>
                <c:pt idx="200">
                  <c:v>171.97881423973416</c:v>
                </c:pt>
                <c:pt idx="201">
                  <c:v>171.41707658393733</c:v>
                </c:pt>
                <c:pt idx="202">
                  <c:v>170.86767631488573</c:v>
                </c:pt>
                <c:pt idx="203">
                  <c:v>170.33029613515038</c:v>
                </c:pt>
                <c:pt idx="204">
                  <c:v>169.80462201747321</c:v>
                </c:pt>
                <c:pt idx="205">
                  <c:v>169.29034344411588</c:v>
                </c:pt>
                <c:pt idx="206">
                  <c:v>168.78715360663045</c:v>
                </c:pt>
                <c:pt idx="207">
                  <c:v>168.29474956959686</c:v>
                </c:pt>
                <c:pt idx="208">
                  <c:v>167.81283240161625</c:v>
                </c:pt>
                <c:pt idx="209">
                  <c:v>167.34085744704203</c:v>
                </c:pt>
                <c:pt idx="210">
                  <c:v>166.87810387726833</c:v>
                </c:pt>
                <c:pt idx="211">
                  <c:v>166.42410614826414</c:v>
                </c:pt>
                <c:pt idx="212">
                  <c:v>165.97858895619305</c:v>
                </c:pt>
                <c:pt idx="213">
                  <c:v>165.54128887343566</c:v>
                </c:pt>
                <c:pt idx="214">
                  <c:v>165.11195287166692</c:v>
                </c:pt>
                <c:pt idx="215">
                  <c:v>164.69033778768707</c:v>
                </c:pt>
                <c:pt idx="216">
                  <c:v>164.27620982621229</c:v>
                </c:pt>
                <c:pt idx="217">
                  <c:v>163.86934409336689</c:v>
                </c:pt>
                <c:pt idx="218">
                  <c:v>163.46952415864629</c:v>
                </c:pt>
                <c:pt idx="219">
                  <c:v>163.07654164332055</c:v>
                </c:pt>
                <c:pt idx="220">
                  <c:v>162.69019583341327</c:v>
                </c:pt>
                <c:pt idx="221">
                  <c:v>162.31029331554174</c:v>
                </c:pt>
                <c:pt idx="222">
                  <c:v>161.93664763404067</c:v>
                </c:pt>
                <c:pt idx="223">
                  <c:v>161.56907896791654</c:v>
                </c:pt>
                <c:pt idx="224">
                  <c:v>161.20741382629359</c:v>
                </c:pt>
                <c:pt idx="225">
                  <c:v>160.85148476111502</c:v>
                </c:pt>
                <c:pt idx="226">
                  <c:v>160.50113009595864</c:v>
                </c:pt>
                <c:pt idx="227">
                  <c:v>160.15619366991197</c:v>
                </c:pt>
                <c:pt idx="228">
                  <c:v>159.81652459553072</c:v>
                </c:pt>
                <c:pt idx="229">
                  <c:v>159.48197702997763</c:v>
                </c:pt>
                <c:pt idx="230">
                  <c:v>159.15240995850417</c:v>
                </c:pt>
                <c:pt idx="231">
                  <c:v>158.82768698949906</c:v>
                </c:pt>
                <c:pt idx="232">
                  <c:v>158.50767616038306</c:v>
                </c:pt>
                <c:pt idx="233">
                  <c:v>158.19224975368112</c:v>
                </c:pt>
                <c:pt idx="234">
                  <c:v>157.8812841226499</c:v>
                </c:pt>
                <c:pt idx="235">
                  <c:v>157.57465952588208</c:v>
                </c:pt>
                <c:pt idx="236">
                  <c:v>157.27225997034952</c:v>
                </c:pt>
                <c:pt idx="237">
                  <c:v>156.97397306238346</c:v>
                </c:pt>
                <c:pt idx="238">
                  <c:v>156.67968986612428</c:v>
                </c:pt>
                <c:pt idx="239">
                  <c:v>156.38930476900501</c:v>
                </c:pt>
                <c:pt idx="240">
                  <c:v>156.10271535386167</c:v>
                </c:pt>
                <c:pt idx="241">
                  <c:v>155.81982227729011</c:v>
                </c:pt>
                <c:pt idx="242">
                  <c:v>155.54052915389437</c:v>
                </c:pt>
                <c:pt idx="243">
                  <c:v>155.26474244609409</c:v>
                </c:pt>
                <c:pt idx="244">
                  <c:v>154.99237135918048</c:v>
                </c:pt>
                <c:pt idx="245">
                  <c:v>154.72332774132931</c:v>
                </c:pt>
                <c:pt idx="246">
                  <c:v>154.45752509833477</c:v>
                </c:pt>
                <c:pt idx="247">
                  <c:v>154.19487933539713</c:v>
                </c:pt>
                <c:pt idx="248">
                  <c:v>153.93530961251076</c:v>
                </c:pt>
                <c:pt idx="249">
                  <c:v>153.67873743081245</c:v>
                </c:pt>
                <c:pt idx="250">
                  <c:v>153.42508650305123</c:v>
                </c:pt>
                <c:pt idx="251">
                  <c:v>153.17428267793036</c:v>
                </c:pt>
                <c:pt idx="252">
                  <c:v>152.92625386794273</c:v>
                </c:pt>
                <c:pt idx="253">
                  <c:v>152.68092998040422</c:v>
                </c:pt>
                <c:pt idx="254">
                  <c:v>152.43824285151871</c:v>
                </c:pt>
                <c:pt idx="255">
                  <c:v>152.19812618331869</c:v>
                </c:pt>
                <c:pt idx="256">
                  <c:v>151.96051548333381</c:v>
                </c:pt>
                <c:pt idx="257">
                  <c:v>151.72534800684878</c:v>
                </c:pt>
                <c:pt idx="258">
                  <c:v>151.49256270161945</c:v>
                </c:pt>
                <c:pt idx="259">
                  <c:v>151.26210015492362</c:v>
                </c:pt>
                <c:pt idx="260">
                  <c:v>151.03390254282954</c:v>
                </c:pt>
                <c:pt idx="261">
                  <c:v>150.80791358157197</c:v>
                </c:pt>
                <c:pt idx="262">
                  <c:v>150.58407848093151</c:v>
                </c:pt>
                <c:pt idx="263">
                  <c:v>150.36234389951844</c:v>
                </c:pt>
                <c:pt idx="264">
                  <c:v>150.14265790186789</c:v>
                </c:pt>
                <c:pt idx="265">
                  <c:v>149.92496991725793</c:v>
                </c:pt>
                <c:pt idx="266">
                  <c:v>149.70923070016667</c:v>
                </c:pt>
                <c:pt idx="267">
                  <c:v>149.49539229228955</c:v>
                </c:pt>
                <c:pt idx="268">
                  <c:v>149.28340798604097</c:v>
                </c:pt>
                <c:pt idx="269">
                  <c:v>149.07323228946953</c:v>
                </c:pt>
                <c:pt idx="270">
                  <c:v>148.86482089251876</c:v>
                </c:pt>
                <c:pt idx="271">
                  <c:v>148.65813063456932</c:v>
                </c:pt>
                <c:pt idx="272">
                  <c:v>148.45311947320135</c:v>
                </c:pt>
                <c:pt idx="273">
                  <c:v>148.24974645411925</c:v>
                </c:pt>
                <c:pt idx="274">
                  <c:v>148.04797168218343</c:v>
                </c:pt>
                <c:pt idx="275">
                  <c:v>147.84775629349687</c:v>
                </c:pt>
                <c:pt idx="276">
                  <c:v>147.64906242849619</c:v>
                </c:pt>
                <c:pt idx="277">
                  <c:v>147.45185320599995</c:v>
                </c:pt>
                <c:pt idx="278">
                  <c:v>147.25609269816886</c:v>
                </c:pt>
                <c:pt idx="279">
                  <c:v>147.06174590633466</c:v>
                </c:pt>
                <c:pt idx="280">
                  <c:v>146.86877873765681</c:v>
                </c:pt>
                <c:pt idx="281">
                  <c:v>146.67715798256737</c:v>
                </c:pt>
                <c:pt idx="282">
                  <c:v>146.48685129296715</c:v>
                </c:pt>
                <c:pt idx="283">
                  <c:v>146.29782716113718</c:v>
                </c:pt>
                <c:pt idx="284">
                  <c:v>146.11005489933152</c:v>
                </c:pt>
                <c:pt idx="285">
                  <c:v>145.9235046200188</c:v>
                </c:pt>
                <c:pt idx="286">
                  <c:v>145.73814721674188</c:v>
                </c:pt>
                <c:pt idx="287">
                  <c:v>145.55395434556527</c:v>
                </c:pt>
                <c:pt idx="288">
                  <c:v>145.37089840708271</c:v>
                </c:pt>
                <c:pt idx="289">
                  <c:v>145.18895252895732</c:v>
                </c:pt>
                <c:pt idx="290">
                  <c:v>145.00809054896874</c:v>
                </c:pt>
                <c:pt idx="291">
                  <c:v>144.82828699854241</c:v>
                </c:pt>
                <c:pt idx="292">
                  <c:v>144.6495170867374</c:v>
                </c:pt>
                <c:pt idx="293">
                  <c:v>144.47175668467023</c:v>
                </c:pt>
                <c:pt idx="294">
                  <c:v>144.29498231035285</c:v>
                </c:pt>
                <c:pt idx="295">
                  <c:v>144.11917111392449</c:v>
                </c:pt>
                <c:pt idx="296">
                  <c:v>143.94430086325738</c:v>
                </c:pt>
                <c:pt idx="297">
                  <c:v>143.77034992991739</c:v>
                </c:pt>
                <c:pt idx="298">
                  <c:v>143.59729727546198</c:v>
                </c:pt>
                <c:pt idx="299">
                  <c:v>143.42512243805777</c:v>
                </c:pt>
                <c:pt idx="300">
                  <c:v>143.2538055194014</c:v>
                </c:pt>
                <c:pt idx="301">
                  <c:v>143.08332717192826</c:v>
                </c:pt>
                <c:pt idx="302">
                  <c:v>142.91366858629374</c:v>
                </c:pt>
                <c:pt idx="303">
                  <c:v>142.74481147911288</c:v>
                </c:pt>
                <c:pt idx="304">
                  <c:v>142.57673808094478</c:v>
                </c:pt>
                <c:pt idx="305">
                  <c:v>142.40943112450887</c:v>
                </c:pt>
                <c:pt idx="306">
                  <c:v>142.24287383312057</c:v>
                </c:pt>
                <c:pt idx="307">
                  <c:v>142.07704990933473</c:v>
                </c:pt>
                <c:pt idx="308">
                  <c:v>141.91194352378574</c:v>
                </c:pt>
                <c:pt idx="309">
                  <c:v>141.74753930421363</c:v>
                </c:pt>
                <c:pt idx="310">
                  <c:v>141.58382232466633</c:v>
                </c:pt>
                <c:pt idx="311">
                  <c:v>141.42077809486864</c:v>
                </c:pt>
                <c:pt idx="312">
                  <c:v>141.25839254974886</c:v>
                </c:pt>
                <c:pt idx="313">
                  <c:v>141.09665203911499</c:v>
                </c:pt>
                <c:pt idx="314">
                  <c:v>140.93554331747231</c:v>
                </c:pt>
                <c:pt idx="315">
                  <c:v>140.77505353397547</c:v>
                </c:pt>
                <c:pt idx="316">
                  <c:v>140.61517022250763</c:v>
                </c:pt>
                <c:pt idx="317">
                  <c:v>140.45588129188081</c:v>
                </c:pt>
                <c:pt idx="318">
                  <c:v>140.2971750161513</c:v>
                </c:pt>
                <c:pt idx="319">
                  <c:v>140.13904002504475</c:v>
                </c:pt>
                <c:pt idx="320">
                  <c:v>139.98146529448607</c:v>
                </c:pt>
                <c:pt idx="321">
                  <c:v>139.82444013722935</c:v>
                </c:pt>
                <c:pt idx="322">
                  <c:v>139.66795419358419</c:v>
                </c:pt>
                <c:pt idx="323">
                  <c:v>139.51199742223437</c:v>
                </c:pt>
                <c:pt idx="324">
                  <c:v>139.35656009114587</c:v>
                </c:pt>
                <c:pt idx="325">
                  <c:v>139.20163276856147</c:v>
                </c:pt>
                <c:pt idx="326">
                  <c:v>139.04720631407952</c:v>
                </c:pt>
                <c:pt idx="327">
                  <c:v>138.89327186981487</c:v>
                </c:pt>
                <c:pt idx="328">
                  <c:v>138.73982085164056</c:v>
                </c:pt>
                <c:pt idx="329">
                  <c:v>138.58684494050894</c:v>
                </c:pt>
                <c:pt idx="330">
                  <c:v>138.43433607385154</c:v>
                </c:pt>
                <c:pt idx="331">
                  <c:v>138.28228643705722</c:v>
                </c:pt>
                <c:pt idx="332">
                  <c:v>138.13068845502875</c:v>
                </c:pt>
                <c:pt idx="333">
                  <c:v>137.97953478381774</c:v>
                </c:pt>
                <c:pt idx="334">
                  <c:v>137.82881830233922</c:v>
                </c:pt>
                <c:pt idx="335">
                  <c:v>137.67853210416621</c:v>
                </c:pt>
                <c:pt idx="336">
                  <c:v>137.52866948940618</c:v>
                </c:pt>
                <c:pt idx="337">
                  <c:v>137.37922395666067</c:v>
                </c:pt>
                <c:pt idx="338">
                  <c:v>137.23018919507032</c:v>
                </c:pt>
                <c:pt idx="339">
                  <c:v>137.08155907644746</c:v>
                </c:pt>
                <c:pt idx="340">
                  <c:v>136.93332764749877</c:v>
                </c:pt>
                <c:pt idx="341">
                  <c:v>136.78548912214103</c:v>
                </c:pt>
                <c:pt idx="342">
                  <c:v>136.63807692268571</c:v>
                </c:pt>
                <c:pt idx="343">
                  <c:v>136.49125869405</c:v>
                </c:pt>
                <c:pt idx="344">
                  <c:v>136.34516062301168</c:v>
                </c:pt>
                <c:pt idx="345">
                  <c:v>136.19977220599432</c:v>
                </c:pt>
                <c:pt idx="346">
                  <c:v>136.05508281414453</c:v>
                </c:pt>
                <c:pt idx="347">
                  <c:v>135.91108184086264</c:v>
                </c:pt>
                <c:pt idx="348">
                  <c:v>135.76775870220393</c:v>
                </c:pt>
                <c:pt idx="349">
                  <c:v>135.62510283730504</c:v>
                </c:pt>
                <c:pt idx="350">
                  <c:v>135.48310370882291</c:v>
                </c:pt>
                <c:pt idx="351">
                  <c:v>135.34175080338665</c:v>
                </c:pt>
                <c:pt idx="352">
                  <c:v>135.2010336320611</c:v>
                </c:pt>
                <c:pt idx="353">
                  <c:v>135.06094173082195</c:v>
                </c:pt>
                <c:pt idx="354">
                  <c:v>134.92146466104194</c:v>
                </c:pt>
                <c:pt idx="355">
                  <c:v>134.78259200998744</c:v>
                </c:pt>
                <c:pt idx="356">
                  <c:v>134.64431339132526</c:v>
                </c:pt>
                <c:pt idx="357">
                  <c:v>134.50661844563859</c:v>
                </c:pt>
                <c:pt idx="358">
                  <c:v>134.36949684095219</c:v>
                </c:pt>
                <c:pt idx="359">
                  <c:v>134.23293827326566</c:v>
                </c:pt>
                <c:pt idx="360">
                  <c:v>134.09693246709469</c:v>
                </c:pt>
                <c:pt idx="361">
                  <c:v>133.96146917601939</c:v>
                </c:pt>
                <c:pt idx="362">
                  <c:v>133.82653818323922</c:v>
                </c:pt>
                <c:pt idx="363">
                  <c:v>133.69212930213411</c:v>
                </c:pt>
                <c:pt idx="364">
                  <c:v>133.55823237683086</c:v>
                </c:pt>
                <c:pt idx="365">
                  <c:v>133.42483728277449</c:v>
                </c:pt>
                <c:pt idx="366">
                  <c:v>133.29193392730383</c:v>
                </c:pt>
                <c:pt idx="367">
                  <c:v>133.15951225023076</c:v>
                </c:pt>
                <c:pt idx="368">
                  <c:v>133.02756222442267</c:v>
                </c:pt>
                <c:pt idx="369">
                  <c:v>132.89607385638732</c:v>
                </c:pt>
                <c:pt idx="370">
                  <c:v>132.76503718685979</c:v>
                </c:pt>
                <c:pt idx="371">
                  <c:v>132.6344422913908</c:v>
                </c:pt>
                <c:pt idx="372">
                  <c:v>132.50427928093595</c:v>
                </c:pt>
                <c:pt idx="373">
                  <c:v>132.37453830244533</c:v>
                </c:pt>
                <c:pt idx="374">
                  <c:v>132.24520953945304</c:v>
                </c:pt>
                <c:pt idx="375">
                  <c:v>132.11628321266605</c:v>
                </c:pt>
                <c:pt idx="376">
                  <c:v>131.98774958055196</c:v>
                </c:pt>
                <c:pt idx="377">
                  <c:v>131.85959893992546</c:v>
                </c:pt>
                <c:pt idx="378">
                  <c:v>131.73182162653251</c:v>
                </c:pt>
                <c:pt idx="379">
                  <c:v>131.60440801563246</c:v>
                </c:pt>
                <c:pt idx="380">
                  <c:v>131.47734852257739</c:v>
                </c:pt>
                <c:pt idx="381">
                  <c:v>131.35063360338836</c:v>
                </c:pt>
                <c:pt idx="382">
                  <c:v>131.22425375532839</c:v>
                </c:pt>
                <c:pt idx="383">
                  <c:v>131.09819951747158</c:v>
                </c:pt>
                <c:pt idx="384">
                  <c:v>130.97246147126859</c:v>
                </c:pt>
                <c:pt idx="385">
                  <c:v>130.84703024110772</c:v>
                </c:pt>
                <c:pt idx="386">
                  <c:v>130.72189649487171</c:v>
                </c:pt>
                <c:pt idx="387">
                  <c:v>130.59705094449006</c:v>
                </c:pt>
                <c:pt idx="388">
                  <c:v>130.47248434648645</c:v>
                </c:pt>
                <c:pt idx="389">
                  <c:v>130.34818750252151</c:v>
                </c:pt>
                <c:pt idx="390">
                  <c:v>130.22415125993058</c:v>
                </c:pt>
                <c:pt idx="391">
                  <c:v>130.10036651225641</c:v>
                </c:pt>
                <c:pt idx="392">
                  <c:v>129.97682419977698</c:v>
                </c:pt>
                <c:pt idx="393">
                  <c:v>129.85351531002797</c:v>
                </c:pt>
                <c:pt idx="394">
                  <c:v>129.73043087832031</c:v>
                </c:pt>
                <c:pt idx="395">
                  <c:v>129.60756198825268</c:v>
                </c:pt>
                <c:pt idx="396">
                  <c:v>129.48489977221894</c:v>
                </c:pt>
                <c:pt idx="397">
                  <c:v>129.36243541191044</c:v>
                </c:pt>
                <c:pt idx="398">
                  <c:v>129.24016013881371</c:v>
                </c:pt>
                <c:pt idx="399">
                  <c:v>129.1180652347031</c:v>
                </c:pt>
                <c:pt idx="400">
                  <c:v>128.99614203212886</c:v>
                </c:pt>
                <c:pt idx="401">
                  <c:v>128.87438191490051</c:v>
                </c:pt>
                <c:pt idx="402">
                  <c:v>128.75277631856591</c:v>
                </c:pt>
                <c:pt idx="403">
                  <c:v>128.63131673088574</c:v>
                </c:pt>
                <c:pt idx="404">
                  <c:v>128.50999469230408</c:v>
                </c:pt>
                <c:pt idx="405">
                  <c:v>128.38880179641464</c:v>
                </c:pt>
                <c:pt idx="406">
                  <c:v>128.26772969042332</c:v>
                </c:pt>
                <c:pt idx="407">
                  <c:v>128.14677007560684</c:v>
                </c:pt>
                <c:pt idx="408">
                  <c:v>128.02591470776781</c:v>
                </c:pt>
                <c:pt idx="409">
                  <c:v>127.90515539768627</c:v>
                </c:pt>
                <c:pt idx="410">
                  <c:v>127.78448401156791</c:v>
                </c:pt>
                <c:pt idx="411">
                  <c:v>127.66389247148896</c:v>
                </c:pt>
                <c:pt idx="412">
                  <c:v>127.54337275583805</c:v>
                </c:pt>
                <c:pt idx="413">
                  <c:v>127.42291689975492</c:v>
                </c:pt>
                <c:pt idx="414">
                  <c:v>127.30251699556634</c:v>
                </c:pt>
                <c:pt idx="415">
                  <c:v>127.18216519321894</c:v>
                </c:pt>
                <c:pt idx="416">
                  <c:v>127.06185370070946</c:v>
                </c:pt>
                <c:pt idx="417">
                  <c:v>126.94157478451208</c:v>
                </c:pt>
                <c:pt idx="418">
                  <c:v>126.82132077000301</c:v>
                </c:pt>
                <c:pt idx="419">
                  <c:v>126.70108404188237</c:v>
                </c:pt>
                <c:pt idx="420">
                  <c:v>126.58085704459324</c:v>
                </c:pt>
                <c:pt idx="421">
                  <c:v>126.46063228273806</c:v>
                </c:pt>
                <c:pt idx="422">
                  <c:v>126.34040232149194</c:v>
                </c:pt>
                <c:pt idx="423">
                  <c:v>126.22015978701323</c:v>
                </c:pt>
                <c:pt idx="424">
                  <c:v>126.09989736685097</c:v>
                </c:pt>
                <c:pt idx="425">
                  <c:v>125.97960781034915</c:v>
                </c:pt>
                <c:pt idx="426">
                  <c:v>125.85928392904775</c:v>
                </c:pt>
                <c:pt idx="427">
                  <c:v>125.73891859708023</c:v>
                </c:pt>
                <c:pt idx="428">
                  <c:v>125.61850475156744</c:v>
                </c:pt>
                <c:pt idx="429">
                  <c:v>125.49803539300765</c:v>
                </c:pt>
                <c:pt idx="430">
                  <c:v>125.37750358566245</c:v>
                </c:pt>
                <c:pt idx="431">
                  <c:v>125.25690245793841</c:v>
                </c:pt>
                <c:pt idx="432">
                  <c:v>125.13622520276412</c:v>
                </c:pt>
                <c:pt idx="433">
                  <c:v>125.01546507796235</c:v>
                </c:pt>
                <c:pt idx="434">
                  <c:v>124.89461540661708</c:v>
                </c:pt>
                <c:pt idx="435">
                  <c:v>124.77366957743509</c:v>
                </c:pt>
                <c:pt idx="436">
                  <c:v>124.65262104510168</c:v>
                </c:pt>
                <c:pt idx="437">
                  <c:v>124.53146333063042</c:v>
                </c:pt>
                <c:pt idx="438">
                  <c:v>124.41019002170623</c:v>
                </c:pt>
                <c:pt idx="439">
                  <c:v>124.28879477302185</c:v>
                </c:pt>
                <c:pt idx="440">
                  <c:v>124.16727130660701</c:v>
                </c:pt>
                <c:pt idx="441">
                  <c:v>124.04561341215003</c:v>
                </c:pt>
                <c:pt idx="442">
                  <c:v>123.92381494731163</c:v>
                </c:pt>
                <c:pt idx="443">
                  <c:v>123.80186983803027</c:v>
                </c:pt>
                <c:pt idx="444">
                  <c:v>123.67977207881898</c:v>
                </c:pt>
                <c:pt idx="445">
                  <c:v>123.55751573305299</c:v>
                </c:pt>
                <c:pt idx="446">
                  <c:v>123.435094933248</c:v>
                </c:pt>
                <c:pt idx="447">
                  <c:v>123.31250388132861</c:v>
                </c:pt>
                <c:pt idx="448">
                  <c:v>123.18973684888661</c:v>
                </c:pt>
                <c:pt idx="449">
                  <c:v>123.06678817742866</c:v>
                </c:pt>
                <c:pt idx="450">
                  <c:v>122.9436522786131</c:v>
                </c:pt>
                <c:pt idx="451">
                  <c:v>122.82032363447547</c:v>
                </c:pt>
                <c:pt idx="452">
                  <c:v>122.69679679764248</c:v>
                </c:pt>
                <c:pt idx="453">
                  <c:v>122.57306639153396</c:v>
                </c:pt>
                <c:pt idx="454">
                  <c:v>122.44912711055265</c:v>
                </c:pt>
                <c:pt idx="455">
                  <c:v>122.3249737202614</c:v>
                </c:pt>
                <c:pt idx="456">
                  <c:v>122.20060105754743</c:v>
                </c:pt>
                <c:pt idx="457">
                  <c:v>122.0760040307736</c:v>
                </c:pt>
                <c:pt idx="458">
                  <c:v>121.95117761991619</c:v>
                </c:pt>
                <c:pt idx="459">
                  <c:v>121.82611687668904</c:v>
                </c:pt>
                <c:pt idx="460">
                  <c:v>121.70081692465386</c:v>
                </c:pt>
                <c:pt idx="461">
                  <c:v>121.57527295931645</c:v>
                </c:pt>
                <c:pt idx="462">
                  <c:v>121.44948024820859</c:v>
                </c:pt>
                <c:pt idx="463">
                  <c:v>121.3234341309555</c:v>
                </c:pt>
                <c:pt idx="464">
                  <c:v>121.19713001932877</c:v>
                </c:pt>
                <c:pt idx="465">
                  <c:v>121.07056339728436</c:v>
                </c:pt>
                <c:pt idx="466">
                  <c:v>120.94372982098592</c:v>
                </c:pt>
                <c:pt idx="467">
                  <c:v>120.81662491881305</c:v>
                </c:pt>
                <c:pt idx="468">
                  <c:v>120.68924439135446</c:v>
                </c:pt>
                <c:pt idx="469">
                  <c:v>120.56158401138622</c:v>
                </c:pt>
                <c:pt idx="470">
                  <c:v>120.43363962383461</c:v>
                </c:pt>
                <c:pt idx="471">
                  <c:v>120.30540714572398</c:v>
                </c:pt>
                <c:pt idx="472">
                  <c:v>120.1768825661094</c:v>
                </c:pt>
                <c:pt idx="473">
                  <c:v>120.04806194599416</c:v>
                </c:pt>
                <c:pt idx="474">
                  <c:v>119.91894141823212</c:v>
                </c:pt>
                <c:pt idx="475">
                  <c:v>119.78951718741504</c:v>
                </c:pt>
                <c:pt idx="476">
                  <c:v>119.65978552974495</c:v>
                </c:pt>
                <c:pt idx="477">
                  <c:v>119.52974279289153</c:v>
                </c:pt>
                <c:pt idx="478">
                  <c:v>119.3993853958348</c:v>
                </c:pt>
                <c:pt idx="479">
                  <c:v>119.26870982869312</c:v>
                </c:pt>
                <c:pt idx="480">
                  <c:v>119.13771265253664</c:v>
                </c:pt>
                <c:pt idx="481">
                  <c:v>119.00639049918635</c:v>
                </c:pt>
                <c:pt idx="482">
                  <c:v>118.87474007099905</c:v>
                </c:pt>
                <c:pt idx="483">
                  <c:v>118.74275814063819</c:v>
                </c:pt>
                <c:pt idx="484">
                  <c:v>118.61047487926481</c:v>
                </c:pt>
                <c:pt idx="485">
                  <c:v>118.47801365823665</c:v>
                </c:pt>
                <c:pt idx="486">
                  <c:v>118.34546499702928</c:v>
                </c:pt>
                <c:pt idx="487">
                  <c:v>118.2128266415767</c:v>
                </c:pt>
                <c:pt idx="488">
                  <c:v>118.08009623330807</c:v>
                </c:pt>
                <c:pt idx="489">
                  <c:v>117.94727137392816</c:v>
                </c:pt>
                <c:pt idx="490">
                  <c:v>117.81434962430258</c:v>
                </c:pt>
                <c:pt idx="491">
                  <c:v>117.68132850315203</c:v>
                </c:pt>
                <c:pt idx="492">
                  <c:v>117.54820548580719</c:v>
                </c:pt>
                <c:pt idx="493">
                  <c:v>117.41497800302534</c:v>
                </c:pt>
                <c:pt idx="494">
                  <c:v>117.28164343986967</c:v>
                </c:pt>
                <c:pt idx="495">
                  <c:v>117.14819913465189</c:v>
                </c:pt>
                <c:pt idx="496">
                  <c:v>117.01464237793871</c:v>
                </c:pt>
                <c:pt idx="497">
                  <c:v>116.88097041162278</c:v>
                </c:pt>
                <c:pt idx="498">
                  <c:v>116.74718042805836</c:v>
                </c:pt>
                <c:pt idx="499">
                  <c:v>116.6132695692621</c:v>
                </c:pt>
                <c:pt idx="500">
                  <c:v>116.47923492617922</c:v>
                </c:pt>
                <c:pt idx="501">
                  <c:v>116.34507353801501</c:v>
                </c:pt>
                <c:pt idx="502">
                  <c:v>116.21078239163211</c:v>
                </c:pt>
                <c:pt idx="503">
                  <c:v>116.07635842101307</c:v>
                </c:pt>
                <c:pt idx="504">
                  <c:v>115.94179850678856</c:v>
                </c:pt>
                <c:pt idx="505">
                  <c:v>115.80709947583087</c:v>
                </c:pt>
                <c:pt idx="506">
                  <c:v>115.67225810091246</c:v>
                </c:pt>
                <c:pt idx="507">
                  <c:v>115.53727110042946</c:v>
                </c:pt>
                <c:pt idx="508">
                  <c:v>115.40213513818968</c:v>
                </c:pt>
                <c:pt idx="509">
                  <c:v>115.26684682326479</c:v>
                </c:pt>
                <c:pt idx="510">
                  <c:v>115.13140270990624</c:v>
                </c:pt>
                <c:pt idx="511">
                  <c:v>114.99579929752451</c:v>
                </c:pt>
                <c:pt idx="512">
                  <c:v>114.8600330307311</c:v>
                </c:pt>
                <c:pt idx="513">
                  <c:v>114.72410029944271</c:v>
                </c:pt>
                <c:pt idx="514">
                  <c:v>114.58799743904706</c:v>
                </c:pt>
                <c:pt idx="515">
                  <c:v>114.45172073062976</c:v>
                </c:pt>
                <c:pt idx="516">
                  <c:v>114.31526640126143</c:v>
                </c:pt>
                <c:pt idx="517">
                  <c:v>114.17863062434448</c:v>
                </c:pt>
                <c:pt idx="518">
                  <c:v>114.04180952001889</c:v>
                </c:pt>
                <c:pt idx="519">
                  <c:v>113.90479915562599</c:v>
                </c:pt>
                <c:pt idx="520">
                  <c:v>113.76759554622978</c:v>
                </c:pt>
                <c:pt idx="521">
                  <c:v>113.63019465519476</c:v>
                </c:pt>
                <c:pt idx="522">
                  <c:v>113.49259239481951</c:v>
                </c:pt>
                <c:pt idx="523">
                  <c:v>113.3547846270253</c:v>
                </c:pt>
                <c:pt idx="524">
                  <c:v>113.21676716409867</c:v>
                </c:pt>
                <c:pt idx="525">
                  <c:v>113.07853576948725</c:v>
                </c:pt>
                <c:pt idx="526">
                  <c:v>112.9400861586479</c:v>
                </c:pt>
                <c:pt idx="527">
                  <c:v>112.80141399994623</c:v>
                </c:pt>
                <c:pt idx="528">
                  <c:v>112.66251491560661</c:v>
                </c:pt>
                <c:pt idx="529">
                  <c:v>112.52338448271172</c:v>
                </c:pt>
                <c:pt idx="530">
                  <c:v>112.38401823425079</c:v>
                </c:pt>
                <c:pt idx="531">
                  <c:v>112.24441166021545</c:v>
                </c:pt>
                <c:pt idx="532">
                  <c:v>112.10456020874227</c:v>
                </c:pt>
                <c:pt idx="533">
                  <c:v>111.96445928730115</c:v>
                </c:pt>
                <c:pt idx="534">
                  <c:v>111.82410426392839</c:v>
                </c:pt>
                <c:pt idx="535">
                  <c:v>111.68349046850356</c:v>
                </c:pt>
                <c:pt idx="536">
                  <c:v>111.54261319406926</c:v>
                </c:pt>
                <c:pt idx="537">
                  <c:v>111.40146769819259</c:v>
                </c:pt>
                <c:pt idx="538">
                  <c:v>111.26004920436752</c:v>
                </c:pt>
                <c:pt idx="539">
                  <c:v>111.11835290345705</c:v>
                </c:pt>
                <c:pt idx="540">
                  <c:v>110.97637395517417</c:v>
                </c:pt>
                <c:pt idx="541">
                  <c:v>110.83410748960058</c:v>
                </c:pt>
                <c:pt idx="542">
                  <c:v>110.69154860874232</c:v>
                </c:pt>
                <c:pt idx="543">
                  <c:v>110.54869238812101</c:v>
                </c:pt>
                <c:pt idx="544">
                  <c:v>110.40553387839989</c:v>
                </c:pt>
                <c:pt idx="545">
                  <c:v>110.26206810704363</c:v>
                </c:pt>
                <c:pt idx="546">
                  <c:v>110.11829008001069</c:v>
                </c:pt>
                <c:pt idx="547">
                  <c:v>109.97419478347746</c:v>
                </c:pt>
                <c:pt idx="548">
                  <c:v>109.8297771855929</c:v>
                </c:pt>
                <c:pt idx="549">
                  <c:v>109.68503223826282</c:v>
                </c:pt>
                <c:pt idx="550">
                  <c:v>109.5399548789626</c:v>
                </c:pt>
                <c:pt idx="551">
                  <c:v>109.39454003257744</c:v>
                </c:pt>
                <c:pt idx="552">
                  <c:v>109.24878261326897</c:v>
                </c:pt>
                <c:pt idx="553">
                  <c:v>109.10267752636732</c:v>
                </c:pt>
                <c:pt idx="554">
                  <c:v>108.9562196702873</c:v>
                </c:pt>
                <c:pt idx="555">
                  <c:v>108.80940393846798</c:v>
                </c:pt>
                <c:pt idx="556">
                  <c:v>108.66222522133435</c:v>
                </c:pt>
                <c:pt idx="557">
                  <c:v>108.51467840828008</c:v>
                </c:pt>
                <c:pt idx="558">
                  <c:v>108.36675838967027</c:v>
                </c:pt>
                <c:pt idx="559">
                  <c:v>108.2184600588631</c:v>
                </c:pt>
                <c:pt idx="560">
                  <c:v>108.06977831424942</c:v>
                </c:pt>
                <c:pt idx="561">
                  <c:v>107.9207080613089</c:v>
                </c:pt>
                <c:pt idx="562">
                  <c:v>107.77124421468201</c:v>
                </c:pt>
                <c:pt idx="563">
                  <c:v>107.62138170025641</c:v>
                </c:pt>
                <c:pt idx="564">
                  <c:v>107.47111545726681</c:v>
                </c:pt>
                <c:pt idx="565">
                  <c:v>107.32044044040721</c:v>
                </c:pt>
                <c:pt idx="566">
                  <c:v>107.16935162195426</c:v>
                </c:pt>
                <c:pt idx="567">
                  <c:v>107.01784399390077</c:v>
                </c:pt>
                <c:pt idx="568">
                  <c:v>106.86591257009809</c:v>
                </c:pt>
                <c:pt idx="569">
                  <c:v>106.71355238840644</c:v>
                </c:pt>
                <c:pt idx="570">
                  <c:v>106.56075851285183</c:v>
                </c:pt>
                <c:pt idx="571">
                  <c:v>106.40752603578858</c:v>
                </c:pt>
                <c:pt idx="572">
                  <c:v>106.25385008006619</c:v>
                </c:pt>
                <c:pt idx="573">
                  <c:v>106.09972580119953</c:v>
                </c:pt>
                <c:pt idx="574">
                  <c:v>105.94514838954112</c:v>
                </c:pt>
                <c:pt idx="575">
                  <c:v>105.79011307245429</c:v>
                </c:pt>
                <c:pt idx="576">
                  <c:v>105.63461511648617</c:v>
                </c:pt>
                <c:pt idx="577">
                  <c:v>105.47864982953929</c:v>
                </c:pt>
                <c:pt idx="578">
                  <c:v>105.32221256304059</c:v>
                </c:pt>
                <c:pt idx="579">
                  <c:v>105.16529871410675</c:v>
                </c:pt>
                <c:pt idx="580">
                  <c:v>105.00790372770462</c:v>
                </c:pt>
                <c:pt idx="581">
                  <c:v>104.85002309880545</c:v>
                </c:pt>
                <c:pt idx="582">
                  <c:v>104.69165237453204</c:v>
                </c:pt>
                <c:pt idx="583">
                  <c:v>104.53278715629733</c:v>
                </c:pt>
                <c:pt idx="584">
                  <c:v>104.37342310193337</c:v>
                </c:pt>
                <c:pt idx="585">
                  <c:v>104.21355592780952</c:v>
                </c:pt>
                <c:pt idx="586">
                  <c:v>104.05318141093869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BD2-46D8-B68B-F420B44867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2626992"/>
        <c:axId val="932634064"/>
      </c:scatterChart>
      <c:valAx>
        <c:axId val="932626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'booster test at angle with ramj'!$D$19</c:f>
              <c:strCache>
                <c:ptCount val="1"/>
                <c:pt idx="0">
                  <c:v>time [s]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932634064"/>
        <c:crosses val="autoZero"/>
        <c:crossBetween val="midCat"/>
      </c:valAx>
      <c:valAx>
        <c:axId val="93263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velocity [m/s]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9326269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'booster test at angle with ramj'!$B$4:$B$14</c:f>
              <c:numCache>
                <c:formatCode>General</c:formatCode>
                <c:ptCount val="11"/>
                <c:pt idx="0">
                  <c:v>2</c:v>
                </c:pt>
                <c:pt idx="1">
                  <c:v>1.7</c:v>
                </c:pt>
                <c:pt idx="2">
                  <c:v>1.5</c:v>
                </c:pt>
                <c:pt idx="3">
                  <c:v>1.2</c:v>
                </c:pt>
                <c:pt idx="4">
                  <c:v>1</c:v>
                </c:pt>
                <c:pt idx="5">
                  <c:v>0.9</c:v>
                </c:pt>
                <c:pt idx="6">
                  <c:v>0.75</c:v>
                </c:pt>
                <c:pt idx="7">
                  <c:v>0.5</c:v>
                </c:pt>
                <c:pt idx="8">
                  <c:v>0.3</c:v>
                </c:pt>
                <c:pt idx="9">
                  <c:v>0.2</c:v>
                </c:pt>
                <c:pt idx="10">
                  <c:v>0</c:v>
                </c:pt>
              </c:numCache>
            </c:numRef>
          </c:xVal>
          <c:yVal>
            <c:numRef>
              <c:f>'booster test at angle with ramj'!$G$4:$G$14</c:f>
              <c:numCache>
                <c:formatCode>General</c:formatCode>
                <c:ptCount val="11"/>
                <c:pt idx="0">
                  <c:v>3924.6982128718137</c:v>
                </c:pt>
                <c:pt idx="1">
                  <c:v>3797.052316391927</c:v>
                </c:pt>
                <c:pt idx="2">
                  <c:v>3253.1755327656729</c:v>
                </c:pt>
                <c:pt idx="3">
                  <c:v>2243.7013392781746</c:v>
                </c:pt>
                <c:pt idx="4">
                  <c:v>1374.8453933937158</c:v>
                </c:pt>
                <c:pt idx="5">
                  <c:v>922.58335345081946</c:v>
                </c:pt>
                <c:pt idx="6">
                  <c:v>508.18412119369714</c:v>
                </c:pt>
                <c:pt idx="7">
                  <c:v>236.93056834630292</c:v>
                </c:pt>
                <c:pt idx="8">
                  <c:v>88.606157242245345</c:v>
                </c:pt>
                <c:pt idx="9">
                  <c:v>53.85968326632473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994-49B3-BAF6-D8500643AC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26447"/>
        <c:axId val="1526758719"/>
      </c:scatterChart>
      <c:valAx>
        <c:axId val="412264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526758719"/>
        <c:crosses val="autoZero"/>
        <c:crossBetween val="midCat"/>
      </c:valAx>
      <c:valAx>
        <c:axId val="1526758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12264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6043539584205875E-2"/>
          <c:y val="1.1738208689427879E-2"/>
          <c:w val="0.90101605153540731"/>
          <c:h val="0.8780261437908496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'booster test at angle with ramj'!$AD$5</c:f>
              <c:strCache>
                <c:ptCount val="1"/>
                <c:pt idx="0">
                  <c:v>  Boost phase</c:v>
                </c:pt>
              </c:strCache>
            </c:strRef>
          </c:tx>
          <c:spPr>
            <a:ln w="6350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'booster test at angle with ramj'!$Q$20:$Q$78</c:f>
              <c:numCache>
                <c:formatCode>General</c:formatCode>
                <c:ptCount val="59"/>
                <c:pt idx="0">
                  <c:v>0</c:v>
                </c:pt>
                <c:pt idx="1">
                  <c:v>0</c:v>
                </c:pt>
                <c:pt idx="2">
                  <c:v>1.0492352667209241E-3</c:v>
                </c:pt>
                <c:pt idx="3">
                  <c:v>5.8996945170807467E-3</c:v>
                </c:pt>
                <c:pt idx="4">
                  <c:v>1.7189719144636809E-2</c:v>
                </c:pt>
                <c:pt idx="5">
                  <c:v>3.6270109811025998E-2</c:v>
                </c:pt>
                <c:pt idx="6">
                  <c:v>6.3735850713751055E-2</c:v>
                </c:pt>
                <c:pt idx="7">
                  <c:v>9.9789858009801363E-2</c:v>
                </c:pt>
                <c:pt idx="8">
                  <c:v>0.14436622357467077</c:v>
                </c:pt>
                <c:pt idx="9">
                  <c:v>0.19727447873663612</c:v>
                </c:pt>
                <c:pt idx="10">
                  <c:v>0.25834275660992723</c:v>
                </c:pt>
                <c:pt idx="11">
                  <c:v>0.32742367193505978</c:v>
                </c:pt>
                <c:pt idx="12">
                  <c:v>1.4339828423709819</c:v>
                </c:pt>
                <c:pt idx="13">
                  <c:v>3.2685652511742749</c:v>
                </c:pt>
                <c:pt idx="14">
                  <c:v>5.7959709272732942</c:v>
                </c:pt>
                <c:pt idx="15">
                  <c:v>9.0004843547793758</c:v>
                </c:pt>
                <c:pt idx="16">
                  <c:v>12.874093533318867</c:v>
                </c:pt>
                <c:pt idx="17">
                  <c:v>17.409722794626258</c:v>
                </c:pt>
                <c:pt idx="18">
                  <c:v>22.60110888633708</c:v>
                </c:pt>
                <c:pt idx="19">
                  <c:v>28.443648348620279</c:v>
                </c:pt>
                <c:pt idx="20">
                  <c:v>34.933026512037223</c:v>
                </c:pt>
                <c:pt idx="21">
                  <c:v>42.064552184917581</c:v>
                </c:pt>
                <c:pt idx="22">
                  <c:v>49.833738376353537</c:v>
                </c:pt>
                <c:pt idx="23">
                  <c:v>58.236951334052669</c:v>
                </c:pt>
                <c:pt idx="24">
                  <c:v>67.271843946181264</c:v>
                </c:pt>
                <c:pt idx="25">
                  <c:v>76.937722000571569</c:v>
                </c:pt>
                <c:pt idx="26">
                  <c:v>87.235419324906402</c:v>
                </c:pt>
                <c:pt idx="27">
                  <c:v>98.166853946923979</c:v>
                </c:pt>
                <c:pt idx="28">
                  <c:v>109.7347114322786</c:v>
                </c:pt>
                <c:pt idx="29">
                  <c:v>121.9422127057416</c:v>
                </c:pt>
                <c:pt idx="30">
                  <c:v>134.79283426081435</c:v>
                </c:pt>
                <c:pt idx="31">
                  <c:v>148.29010687336398</c:v>
                </c:pt>
                <c:pt idx="32">
                  <c:v>162.43750659928622</c:v>
                </c:pt>
                <c:pt idx="33">
                  <c:v>177.23831211618656</c:v>
                </c:pt>
                <c:pt idx="34">
                  <c:v>192.69541646993011</c:v>
                </c:pt>
                <c:pt idx="35">
                  <c:v>208.81097713997468</c:v>
                </c:pt>
                <c:pt idx="36">
                  <c:v>225.58616817559701</c:v>
                </c:pt>
                <c:pt idx="37">
                  <c:v>243.0216288125165</c:v>
                </c:pt>
                <c:pt idx="38">
                  <c:v>261.11839997130647</c:v>
                </c:pt>
                <c:pt idx="39">
                  <c:v>279.87853087333241</c:v>
                </c:pt>
                <c:pt idx="40">
                  <c:v>299.30504077184429</c:v>
                </c:pt>
                <c:pt idx="41">
                  <c:v>319.40197672785854</c:v>
                </c:pt>
                <c:pt idx="42">
                  <c:v>340.17497884167022</c:v>
                </c:pt>
                <c:pt idx="43">
                  <c:v>361.63199336676598</c:v>
                </c:pt>
                <c:pt idx="44">
                  <c:v>383.7841640394571</c:v>
                </c:pt>
                <c:pt idx="45">
                  <c:v>406.64545536406649</c:v>
                </c:pt>
                <c:pt idx="46">
                  <c:v>430.22440765550499</c:v>
                </c:pt>
                <c:pt idx="47">
                  <c:v>454.50054525225289</c:v>
                </c:pt>
                <c:pt idx="48">
                  <c:v>479.40343162106331</c:v>
                </c:pt>
                <c:pt idx="49">
                  <c:v>504.80847220855662</c:v>
                </c:pt>
                <c:pt idx="50">
                  <c:v>530.56041361066184</c:v>
                </c:pt>
                <c:pt idx="51">
                  <c:v>556.52513154365136</c:v>
                </c:pt>
                <c:pt idx="52">
                  <c:v>582.6090902851065</c:v>
                </c:pt>
                <c:pt idx="53">
                  <c:v>608.73948961147403</c:v>
                </c:pt>
                <c:pt idx="54">
                  <c:v>634.85333929848059</c:v>
                </c:pt>
                <c:pt idx="55">
                  <c:v>660.8969505148383</c:v>
                </c:pt>
                <c:pt idx="56">
                  <c:v>686.82534305169202</c:v>
                </c:pt>
                <c:pt idx="57">
                  <c:v>712.60097752562751</c:v>
                </c:pt>
                <c:pt idx="58">
                  <c:v>738.19235275369692</c:v>
                </c:pt>
              </c:numCache>
            </c:numRef>
          </c:xVal>
          <c:yVal>
            <c:numRef>
              <c:f>'booster test at angle with ramj'!$P$20:$P$78</c:f>
              <c:numCache>
                <c:formatCode>General</c:formatCode>
                <c:ptCount val="59"/>
                <c:pt idx="0">
                  <c:v>0</c:v>
                </c:pt>
                <c:pt idx="1">
                  <c:v>0</c:v>
                </c:pt>
                <c:pt idx="2">
                  <c:v>1.8173287910537225E-3</c:v>
                </c:pt>
                <c:pt idx="3">
                  <c:v>1.0218570652719382E-2</c:v>
                </c:pt>
                <c:pt idx="4">
                  <c:v>2.9773466926350366E-2</c:v>
                </c:pt>
                <c:pt idx="5">
                  <c:v>6.2821672988799426E-2</c:v>
                </c:pt>
                <c:pt idx="6">
                  <c:v>0.11039373169984189</c:v>
                </c:pt>
                <c:pt idx="7">
                  <c:v>0.17284110415306</c:v>
                </c:pt>
                <c:pt idx="8">
                  <c:v>0.25004963412817754</c:v>
                </c:pt>
                <c:pt idx="9">
                  <c:v>0.34168942020851978</c:v>
                </c:pt>
                <c:pt idx="10">
                  <c:v>0.44746278021579422</c:v>
                </c:pt>
                <c:pt idx="11">
                  <c:v>0.56711443539228734</c:v>
                </c:pt>
                <c:pt idx="12">
                  <c:v>2.4837311401685729</c:v>
                </c:pt>
                <c:pt idx="13">
                  <c:v>5.6613210828879712</c:v>
                </c:pt>
                <c:pt idx="14">
                  <c:v>10.038916125229441</c:v>
                </c:pt>
                <c:pt idx="15">
                  <c:v>15.589296195206659</c:v>
                </c:pt>
                <c:pt idx="16">
                  <c:v>22.298584101102197</c:v>
                </c:pt>
                <c:pt idx="17">
                  <c:v>30.154524425982693</c:v>
                </c:pt>
                <c:pt idx="18">
                  <c:v>39.146268898532263</c:v>
                </c:pt>
                <c:pt idx="19">
                  <c:v>49.2658440924329</c:v>
                </c:pt>
                <c:pt idx="20">
                  <c:v>60.505776780999057</c:v>
                </c:pt>
                <c:pt idx="21">
                  <c:v>72.857941581909657</c:v>
                </c:pt>
                <c:pt idx="22">
                  <c:v>86.314566798939268</c:v>
                </c:pt>
                <c:pt idx="23">
                  <c:v>100.8693585884953</c:v>
                </c:pt>
                <c:pt idx="24">
                  <c:v>116.51825163363071</c:v>
                </c:pt>
                <c:pt idx="25">
                  <c:v>133.26004352359973</c:v>
                </c:pt>
                <c:pt idx="26">
                  <c:v>151.09617849031375</c:v>
                </c:pt>
                <c:pt idx="27">
                  <c:v>170.02997865526564</c:v>
                </c:pt>
                <c:pt idx="28">
                  <c:v>190.0660955546158</c:v>
                </c:pt>
                <c:pt idx="29">
                  <c:v>211.21010799371547</c:v>
                </c:pt>
                <c:pt idx="30">
                  <c:v>233.46803743594126</c:v>
                </c:pt>
                <c:pt idx="31">
                  <c:v>256.84599936448512</c:v>
                </c:pt>
                <c:pt idx="32">
                  <c:v>281.35001448476845</c:v>
                </c:pt>
                <c:pt idx="33">
                  <c:v>306.9857616329856</c:v>
                </c:pt>
                <c:pt idx="34">
                  <c:v>333.75825171156345</c:v>
                </c:pt>
                <c:pt idx="35">
                  <c:v>361.67122158453941</c:v>
                </c:pt>
                <c:pt idx="36">
                  <c:v>390.72670476491123</c:v>
                </c:pt>
                <c:pt idx="37">
                  <c:v>420.92580844142299</c:v>
                </c:pt>
                <c:pt idx="38">
                  <c:v>452.27033554139433</c:v>
                </c:pt>
                <c:pt idx="39">
                  <c:v>484.76383542034625</c:v>
                </c:pt>
                <c:pt idx="40">
                  <c:v>518.41153757830853</c:v>
                </c:pt>
                <c:pt idx="41">
                  <c:v>553.22045173058302</c:v>
                </c:pt>
                <c:pt idx="42">
                  <c:v>589.2003468174405</c:v>
                </c:pt>
                <c:pt idx="43">
                  <c:v>626.36498615364974</c:v>
                </c:pt>
                <c:pt idx="44">
                  <c:v>664.73367125668801</c:v>
                </c:pt>
                <c:pt idx="45">
                  <c:v>704.33058935754502</c:v>
                </c:pt>
                <c:pt idx="46">
                  <c:v>745.17053271555903</c:v>
                </c:pt>
                <c:pt idx="47">
                  <c:v>787.21803644465945</c:v>
                </c:pt>
                <c:pt idx="48">
                  <c:v>830.35110089055354</c:v>
                </c:pt>
                <c:pt idx="49">
                  <c:v>874.35392195644135</c:v>
                </c:pt>
                <c:pt idx="50">
                  <c:v>918.95759285842416</c:v>
                </c:pt>
                <c:pt idx="51">
                  <c:v>963.92980352255677</c:v>
                </c:pt>
                <c:pt idx="52">
                  <c:v>1009.1085453252874</c:v>
                </c:pt>
                <c:pt idx="53">
                  <c:v>1054.3677245806196</c:v>
                </c:pt>
                <c:pt idx="54">
                  <c:v>1099.5982390197314</c:v>
                </c:pt>
                <c:pt idx="55">
                  <c:v>1144.7070968590338</c:v>
                </c:pt>
                <c:pt idx="56">
                  <c:v>1189.6163900914542</c:v>
                </c:pt>
                <c:pt idx="57">
                  <c:v>1234.2610985976341</c:v>
                </c:pt>
                <c:pt idx="58">
                  <c:v>1278.5866607282101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844-4DBA-B12F-3CC3BE529B4D}"/>
            </c:ext>
          </c:extLst>
        </c:ser>
        <c:ser>
          <c:idx val="1"/>
          <c:order val="1"/>
          <c:tx>
            <c:strRef>
              <c:f>'booster test at angle with ramj'!$AD$9</c:f>
              <c:strCache>
                <c:ptCount val="1"/>
                <c:pt idx="0">
                  <c:v>  Unpowered acsent</c:v>
                </c:pt>
              </c:strCache>
            </c:strRef>
          </c:tx>
          <c:spPr>
            <a:ln w="63500" cap="rnd">
              <a:solidFill>
                <a:srgbClr val="F19B61"/>
              </a:solidFill>
              <a:round/>
            </a:ln>
            <a:effectLst/>
          </c:spPr>
          <c:marker>
            <c:symbol val="none"/>
          </c:marker>
          <c:xVal>
            <c:numRef>
              <c:f>'booster test at angle with ramj'!$Q$112:$Q$361</c:f>
              <c:numCache>
                <c:formatCode>General</c:formatCode>
                <c:ptCount val="250"/>
                <c:pt idx="0">
                  <c:v>763.57347296980117</c:v>
                </c:pt>
                <c:pt idx="1">
                  <c:v>788.72424267301938</c:v>
                </c:pt>
                <c:pt idx="2">
                  <c:v>813.71871162013974</c:v>
                </c:pt>
                <c:pt idx="3">
                  <c:v>838.72522370192746</c:v>
                </c:pt>
                <c:pt idx="4">
                  <c:v>863.8292359647113</c:v>
                </c:pt>
                <c:pt idx="5">
                  <c:v>889.03011160744722</c:v>
                </c:pt>
                <c:pt idx="6">
                  <c:v>914.327289773443</c:v>
                </c:pt>
                <c:pt idx="7">
                  <c:v>939.72023420786888</c:v>
                </c:pt>
                <c:pt idx="8">
                  <c:v>965.20840754364201</c:v>
                </c:pt>
                <c:pt idx="9">
                  <c:v>990.79127136503939</c:v>
                </c:pt>
                <c:pt idx="10">
                  <c:v>1016.4682862480311</c:v>
                </c:pt>
                <c:pt idx="11">
                  <c:v>1042.2389117928963</c:v>
                </c:pt>
                <c:pt idx="12">
                  <c:v>1068.1026066567695</c:v>
                </c:pt>
                <c:pt idx="13">
                  <c:v>1094.0588285861047</c:v>
                </c:pt>
                <c:pt idx="14">
                  <c:v>1120.1070344490502</c:v>
                </c:pt>
                <c:pt idx="15">
                  <c:v>1146.2466802677316</c:v>
                </c:pt>
                <c:pt idx="16">
                  <c:v>1172.4772212504395</c:v>
                </c:pt>
                <c:pt idx="17">
                  <c:v>1198.7981118237174</c:v>
                </c:pt>
                <c:pt idx="18">
                  <c:v>1225.2088056643477</c:v>
                </c:pt>
                <c:pt idx="19">
                  <c:v>1251.7087557312311</c:v>
                </c:pt>
                <c:pt idx="20">
                  <c:v>1278.2974142971575</c:v>
                </c:pt>
                <c:pt idx="21">
                  <c:v>1304.9742329804631</c:v>
                </c:pt>
                <c:pt idx="22">
                  <c:v>1331.7386627765723</c:v>
                </c:pt>
                <c:pt idx="23">
                  <c:v>1358.5901540894199</c:v>
                </c:pt>
                <c:pt idx="24">
                  <c:v>1385.5281567627517</c:v>
                </c:pt>
                <c:pt idx="25">
                  <c:v>1412.5521201112983</c:v>
                </c:pt>
                <c:pt idx="26">
                  <c:v>1439.6614929518214</c:v>
                </c:pt>
                <c:pt idx="27">
                  <c:v>1466.8557236340275</c:v>
                </c:pt>
                <c:pt idx="28">
                  <c:v>1494.1342600713469</c:v>
                </c:pt>
                <c:pt idx="29">
                  <c:v>1521.4965497715759</c:v>
                </c:pt>
                <c:pt idx="30">
                  <c:v>1548.9420398673765</c:v>
                </c:pt>
                <c:pt idx="31">
                  <c:v>1576.4701771466341</c:v>
                </c:pt>
                <c:pt idx="32">
                  <c:v>1604.0804080826683</c:v>
                </c:pt>
                <c:pt idx="33">
                  <c:v>1631.7721788642941</c:v>
                </c:pt>
                <c:pt idx="34">
                  <c:v>1659.544935425731</c:v>
                </c:pt>
                <c:pt idx="35">
                  <c:v>1687.398123476358</c:v>
                </c:pt>
                <c:pt idx="36">
                  <c:v>1715.3311885303112</c:v>
                </c:pt>
                <c:pt idx="37">
                  <c:v>1743.3435759359209</c:v>
                </c:pt>
                <c:pt idx="38">
                  <c:v>1771.4347309049856</c:v>
                </c:pt>
                <c:pt idx="39">
                  <c:v>1799.6040985418829</c:v>
                </c:pt>
                <c:pt idx="40">
                  <c:v>1827.8511238725112</c:v>
                </c:pt>
                <c:pt idx="41">
                  <c:v>1856.1752518730616</c:v>
                </c:pt>
                <c:pt idx="42">
                  <c:v>1884.5759274986178</c:v>
                </c:pt>
                <c:pt idx="43">
                  <c:v>1913.0525957115815</c:v>
                </c:pt>
                <c:pt idx="44">
                  <c:v>1941.6047015099202</c:v>
                </c:pt>
                <c:pt idx="45">
                  <c:v>1970.2316899552363</c:v>
                </c:pt>
                <c:pt idx="46">
                  <c:v>1998.9330062006545</c:v>
                </c:pt>
                <c:pt idx="47">
                  <c:v>2027.7080955185261</c:v>
                </c:pt>
                <c:pt idx="48">
                  <c:v>2056.5564033279466</c:v>
                </c:pt>
                <c:pt idx="49">
                  <c:v>2085.4773752220876</c:v>
                </c:pt>
                <c:pt idx="50">
                  <c:v>2114.4704569953369</c:v>
                </c:pt>
                <c:pt idx="51">
                  <c:v>2143.5350946702479</c:v>
                </c:pt>
                <c:pt idx="52">
                  <c:v>2172.6707345242962</c:v>
                </c:pt>
                <c:pt idx="53">
                  <c:v>2201.8768231164395</c:v>
                </c:pt>
                <c:pt idx="54">
                  <c:v>2231.1528073134814</c:v>
                </c:pt>
                <c:pt idx="55">
                  <c:v>2260.4981343162353</c:v>
                </c:pt>
                <c:pt idx="56">
                  <c:v>2289.9122516854886</c:v>
                </c:pt>
                <c:pt idx="57">
                  <c:v>2319.3946073677644</c:v>
                </c:pt>
                <c:pt idx="58">
                  <c:v>2348.9446497208787</c:v>
                </c:pt>
                <c:pt idx="59">
                  <c:v>2378.5618275392931</c:v>
                </c:pt>
                <c:pt idx="60">
                  <c:v>2408.2455900792588</c:v>
                </c:pt>
                <c:pt idx="61">
                  <c:v>2437.9953870837553</c:v>
                </c:pt>
                <c:pt idx="62">
                  <c:v>2467.8106688072153</c:v>
                </c:pt>
                <c:pt idx="63">
                  <c:v>2497.6908860400417</c:v>
                </c:pt>
                <c:pt idx="64">
                  <c:v>2527.63549013291</c:v>
                </c:pt>
                <c:pt idx="65">
                  <c:v>2557.6439330208577</c:v>
                </c:pt>
                <c:pt idx="66">
                  <c:v>2587.7156672471579</c:v>
                </c:pt>
                <c:pt idx="67">
                  <c:v>2617.8501459869776</c:v>
                </c:pt>
                <c:pt idx="68">
                  <c:v>2648.0468230708188</c:v>
                </c:pt>
                <c:pt idx="69">
                  <c:v>2678.3051530077391</c:v>
                </c:pt>
                <c:pt idx="70">
                  <c:v>2708.6245910083544</c:v>
                </c:pt>
                <c:pt idx="71">
                  <c:v>2739.0045930076217</c:v>
                </c:pt>
                <c:pt idx="72">
                  <c:v>2769.4446156873983</c:v>
                </c:pt>
                <c:pt idx="73">
                  <c:v>2799.9441164987797</c:v>
                </c:pt>
                <c:pt idx="74">
                  <c:v>2830.5025536842145</c:v>
                </c:pt>
                <c:pt idx="75">
                  <c:v>2861.119386299395</c:v>
                </c:pt>
                <c:pt idx="76">
                  <c:v>2891.7940742349224</c:v>
                </c:pt>
                <c:pt idx="77">
                  <c:v>2922.5260782377468</c:v>
                </c:pt>
                <c:pt idx="78">
                  <c:v>2953.3148599323804</c:v>
                </c:pt>
                <c:pt idx="79">
                  <c:v>2984.1598818418847</c:v>
                </c:pt>
                <c:pt idx="80">
                  <c:v>3015.0606074086286</c:v>
                </c:pt>
                <c:pt idx="81">
                  <c:v>3046.0165010148203</c:v>
                </c:pt>
                <c:pt idx="82">
                  <c:v>3077.0270280028085</c:v>
                </c:pt>
                <c:pt idx="83">
                  <c:v>3108.0916546951566</c:v>
                </c:pt>
                <c:pt idx="84">
                  <c:v>3139.2098484144849</c:v>
                </c:pt>
                <c:pt idx="85">
                  <c:v>3170.3810775030843</c:v>
                </c:pt>
                <c:pt idx="86">
                  <c:v>3201.6048113423008</c:v>
                </c:pt>
                <c:pt idx="87">
                  <c:v>3232.8805203716861</c:v>
                </c:pt>
                <c:pt idx="88">
                  <c:v>3264.2076761079202</c:v>
                </c:pt>
                <c:pt idx="89">
                  <c:v>3295.5857511635027</c:v>
                </c:pt>
                <c:pt idx="90">
                  <c:v>3327.0142192652097</c:v>
                </c:pt>
                <c:pt idx="91">
                  <c:v>3358.4925552723234</c:v>
                </c:pt>
                <c:pt idx="92">
                  <c:v>3390.0202351946273</c:v>
                </c:pt>
                <c:pt idx="93">
                  <c:v>3421.5967362101705</c:v>
                </c:pt>
                <c:pt idx="94">
                  <c:v>3453.2215366828009</c:v>
                </c:pt>
                <c:pt idx="95">
                  <c:v>3484.8941161794655</c:v>
                </c:pt>
                <c:pt idx="96">
                  <c:v>3516.6139554872793</c:v>
                </c:pt>
                <c:pt idx="97">
                  <c:v>3548.3805366303636</c:v>
                </c:pt>
                <c:pt idx="98">
                  <c:v>3580.1933428864522</c:v>
                </c:pt>
                <c:pt idx="99">
                  <c:v>3612.0518588032646</c:v>
                </c:pt>
                <c:pt idx="100">
                  <c:v>3643.9555702146517</c:v>
                </c:pt>
                <c:pt idx="101">
                  <c:v>3675.9039642565067</c:v>
                </c:pt>
                <c:pt idx="102">
                  <c:v>3707.8243689250603</c:v>
                </c:pt>
                <c:pt idx="103">
                  <c:v>3739.5722409080004</c:v>
                </c:pt>
                <c:pt idx="104">
                  <c:v>3771.0754484691247</c:v>
                </c:pt>
                <c:pt idx="105">
                  <c:v>3802.3337056569239</c:v>
                </c:pt>
                <c:pt idx="106">
                  <c:v>3833.3465631304557</c:v>
                </c:pt>
                <c:pt idx="107">
                  <c:v>3864.1138150691704</c:v>
                </c:pt>
                <c:pt idx="108">
                  <c:v>3894.6355109021042</c:v>
                </c:pt>
                <c:pt idx="109">
                  <c:v>3924.9119467701548</c:v>
                </c:pt>
                <c:pt idx="110">
                  <c:v>3954.9436559315977</c:v>
                </c:pt>
                <c:pt idx="111">
                  <c:v>3984.7313983954218</c:v>
                </c:pt>
                <c:pt idx="112">
                  <c:v>4014.276149948731</c:v>
                </c:pt>
                <c:pt idx="113">
                  <c:v>4043.5790907016089</c:v>
                </c:pt>
                <c:pt idx="114">
                  <c:v>4072.6415932683685</c:v>
                </c:pt>
                <c:pt idx="115">
                  <c:v>4101.4652106985777</c:v>
                </c:pt>
                <c:pt idx="116">
                  <c:v>4130.0516642646498</c:v>
                </c:pt>
                <c:pt idx="117">
                  <c:v>4158.4028312052569</c:v>
                </c:pt>
                <c:pt idx="118">
                  <c:v>4186.5207325156061</c:v>
                </c:pt>
                <c:pt idx="119">
                  <c:v>4214.4075208669756</c:v>
                </c:pt>
                <c:pt idx="120">
                  <c:v>4242.065468728988</c:v>
                </c:pt>
                <c:pt idx="121">
                  <c:v>4269.4969567591434</c:v>
                </c:pt>
                <c:pt idx="122">
                  <c:v>4296.7044625152939</c:v>
                </c:pt>
                <c:pt idx="123">
                  <c:v>4323.6905495381361</c:v>
                </c:pt>
                <c:pt idx="124">
                  <c:v>4350.4578568425613</c:v>
                </c:pt>
                <c:pt idx="125">
                  <c:v>4377.0090888489412</c:v>
                </c:pt>
                <c:pt idx="126">
                  <c:v>4403.3470057781506</c:v>
                </c:pt>
                <c:pt idx="127">
                  <c:v>4429.4744145274626</c:v>
                </c:pt>
                <c:pt idx="128">
                  <c:v>4455.3941600383687</c:v>
                </c:pt>
                <c:pt idx="129">
                  <c:v>4481.1091171619018</c:v>
                </c:pt>
                <c:pt idx="130">
                  <c:v>4506.6221830221957</c:v>
                </c:pt>
                <c:pt idx="131">
                  <c:v>4531.9362698747491</c:v>
                </c:pt>
                <c:pt idx="132">
                  <c:v>4557.0542984521981</c:v>
                </c:pt>
                <c:pt idx="133">
                  <c:v>4581.9791917872544</c:v>
                </c:pt>
                <c:pt idx="134">
                  <c:v>4606.713869499873</c:v>
                </c:pt>
                <c:pt idx="135">
                  <c:v>4631.261242533561</c:v>
                </c:pt>
                <c:pt idx="136">
                  <c:v>4655.6242083240395</c:v>
                </c:pt>
                <c:pt idx="137">
                  <c:v>4679.8056152660338</c:v>
                </c:pt>
                <c:pt idx="138">
                  <c:v>4703.808202345328</c:v>
                </c:pt>
                <c:pt idx="139">
                  <c:v>4727.6346019796038</c:v>
                </c:pt>
                <c:pt idx="140">
                  <c:v>4751.2873952952114</c:v>
                </c:pt>
                <c:pt idx="141">
                  <c:v>4774.7691378461914</c:v>
                </c:pt>
                <c:pt idx="142">
                  <c:v>4798.0823603222361</c:v>
                </c:pt>
                <c:pt idx="143">
                  <c:v>4821.2295690887695</c:v>
                </c:pt>
                <c:pt idx="144">
                  <c:v>4844.2132466874809</c:v>
                </c:pt>
                <c:pt idx="145">
                  <c:v>4867.0358523003279</c:v>
                </c:pt>
                <c:pt idx="146">
                  <c:v>4889.6998221794011</c:v>
                </c:pt>
                <c:pt idx="147">
                  <c:v>4912.2075700449404</c:v>
                </c:pt>
                <c:pt idx="148">
                  <c:v>4934.5614874536277</c:v>
                </c:pt>
                <c:pt idx="149">
                  <c:v>4956.7639441392103</c:v>
                </c:pt>
                <c:pt idx="150">
                  <c:v>4978.8172883273601</c:v>
                </c:pt>
                <c:pt idx="151">
                  <c:v>5000.7238470265975</c:v>
                </c:pt>
                <c:pt idx="152">
                  <c:v>5022.4859262969967</c:v>
                </c:pt>
                <c:pt idx="153">
                  <c:v>5044.1058114982998</c:v>
                </c:pt>
                <c:pt idx="154">
                  <c:v>5065.5857675189791</c:v>
                </c:pt>
                <c:pt idx="155">
                  <c:v>5086.9280389876985</c:v>
                </c:pt>
                <c:pt idx="156">
                  <c:v>5108.1348504685557</c:v>
                </c:pt>
                <c:pt idx="157">
                  <c:v>5129.2084066413927</c:v>
                </c:pt>
                <c:pt idx="158">
                  <c:v>5150.1508924684131</c:v>
                </c:pt>
                <c:pt idx="159">
                  <c:v>5170.964473348251</c:v>
                </c:pt>
                <c:pt idx="160">
                  <c:v>5191.6512952585917</c:v>
                </c:pt>
                <c:pt idx="161">
                  <c:v>5212.2134848883643</c:v>
                </c:pt>
                <c:pt idx="162">
                  <c:v>5232.6531497604792</c:v>
                </c:pt>
                <c:pt idx="163">
                  <c:v>5252.9723783460176</c:v>
                </c:pt>
                <c:pt idx="164">
                  <c:v>5273.1732544551678</c:v>
                </c:pt>
                <c:pt idx="165">
                  <c:v>5293.2578793630446</c:v>
                </c:pt>
                <c:pt idx="166">
                  <c:v>5313.228363774926</c:v>
                </c:pt>
                <c:pt idx="167">
                  <c:v>5333.0868025480959</c:v>
                </c:pt>
                <c:pt idx="168">
                  <c:v>5352.8352650165334</c:v>
                </c:pt>
                <c:pt idx="169">
                  <c:v>5372.4757946359878</c:v>
                </c:pt>
                <c:pt idx="170">
                  <c:v>5392.0104087458421</c:v>
                </c:pt>
                <c:pt idx="171">
                  <c:v>5411.4410983846537</c:v>
                </c:pt>
                <c:pt idx="172">
                  <c:v>5430.7698281552784</c:v>
                </c:pt>
                <c:pt idx="173">
                  <c:v>5449.9985361360095</c:v>
                </c:pt>
                <c:pt idx="174">
                  <c:v>5469.1291338343417</c:v>
                </c:pt>
                <c:pt idx="175">
                  <c:v>5488.1635061801271</c:v>
                </c:pt>
                <c:pt idx="176">
                  <c:v>5507.1035115550812</c:v>
                </c:pt>
                <c:pt idx="177">
                  <c:v>5525.9509818557526</c:v>
                </c:pt>
                <c:pt idx="178">
                  <c:v>5544.707722587229</c:v>
                </c:pt>
                <c:pt idx="179">
                  <c:v>5563.3755129850097</c:v>
                </c:pt>
                <c:pt idx="180">
                  <c:v>5581.9561061626237</c:v>
                </c:pt>
                <c:pt idx="181">
                  <c:v>5600.4512292827148</c:v>
                </c:pt>
                <c:pt idx="182">
                  <c:v>5618.8625837494546</c:v>
                </c:pt>
                <c:pt idx="183">
                  <c:v>5637.1918454202687</c:v>
                </c:pt>
                <c:pt idx="184">
                  <c:v>5655.4406648350014</c:v>
                </c:pt>
                <c:pt idx="185">
                  <c:v>5673.6106674607454</c:v>
                </c:pt>
                <c:pt idx="186">
                  <c:v>5691.7034539506967</c:v>
                </c:pt>
                <c:pt idx="187">
                  <c:v>5709.7206004154823</c:v>
                </c:pt>
                <c:pt idx="188">
                  <c:v>5727.6636587055355</c:v>
                </c:pt>
                <c:pt idx="189">
                  <c:v>5745.5341567031683</c:v>
                </c:pt>
                <c:pt idx="190">
                  <c:v>5763.3336128125893</c:v>
                </c:pt>
                <c:pt idx="191">
                  <c:v>5781.0635577417643</c:v>
                </c:pt>
                <c:pt idx="192">
                  <c:v>5798.7255255001237</c:v>
                </c:pt>
                <c:pt idx="193">
                  <c:v>5816.3210272282104</c:v>
                </c:pt>
                <c:pt idx="194">
                  <c:v>5833.8515413333726</c:v>
                </c:pt>
                <c:pt idx="195">
                  <c:v>5851.3185133236329</c:v>
                </c:pt>
                <c:pt idx="196">
                  <c:v>5868.7233557844838</c:v>
                </c:pt>
                <c:pt idx="197">
                  <c:v>5886.0674484239044</c:v>
                </c:pt>
                <c:pt idx="198">
                  <c:v>5903.3521381776718</c:v>
                </c:pt>
                <c:pt idx="199">
                  <c:v>5920.5787393680157</c:v>
                </c:pt>
                <c:pt idx="200">
                  <c:v>5937.7485339092</c:v>
                </c:pt>
                <c:pt idx="201">
                  <c:v>5954.8627715541415</c:v>
                </c:pt>
                <c:pt idx="202">
                  <c:v>5971.9226701766438</c:v>
                </c:pt>
                <c:pt idx="203">
                  <c:v>5988.9294160842755</c:v>
                </c:pt>
                <c:pt idx="204">
                  <c:v>6005.8841643573551</c:v>
                </c:pt>
                <c:pt idx="205">
                  <c:v>6022.7880392098923</c:v>
                </c:pt>
                <c:pt idx="206">
                  <c:v>6039.6421343687043</c:v>
                </c:pt>
                <c:pt idx="207">
                  <c:v>6056.4475134672648</c:v>
                </c:pt>
                <c:pt idx="208">
                  <c:v>6073.2051979596981</c:v>
                </c:pt>
                <c:pt idx="209">
                  <c:v>6089.9161460259138</c:v>
                </c:pt>
                <c:pt idx="210">
                  <c:v>6106.5812565271908</c:v>
                </c:pt>
                <c:pt idx="211">
                  <c:v>6123.2013912824141</c:v>
                </c:pt>
                <c:pt idx="212">
                  <c:v>6139.7773851738957</c:v>
                </c:pt>
                <c:pt idx="213">
                  <c:v>6156.3100472611513</c:v>
                </c:pt>
                <c:pt idx="214">
                  <c:v>6172.800161794119</c:v>
                </c:pt>
                <c:pt idx="215">
                  <c:v>6189.2484891748145</c:v>
                </c:pt>
                <c:pt idx="216">
                  <c:v>6205.6557668707937</c:v>
                </c:pt>
                <c:pt idx="217">
                  <c:v>6222.0227102833942</c:v>
                </c:pt>
                <c:pt idx="218">
                  <c:v>6238.350013573493</c:v>
                </c:pt>
                <c:pt idx="219">
                  <c:v>6254.6383504473297</c:v>
                </c:pt>
                <c:pt idx="220">
                  <c:v>6270.8883749047773</c:v>
                </c:pt>
                <c:pt idx="221">
                  <c:v>6287.1007219522562</c:v>
                </c:pt>
                <c:pt idx="222">
                  <c:v>6303.2760082823543</c:v>
                </c:pt>
                <c:pt idx="223">
                  <c:v>6319.4148329220652</c:v>
                </c:pt>
                <c:pt idx="224">
                  <c:v>6335.5177778514362</c:v>
                </c:pt>
                <c:pt idx="225">
                  <c:v>6351.5854085942901</c:v>
                </c:pt>
                <c:pt idx="226">
                  <c:v>6367.6182747825842</c:v>
                </c:pt>
                <c:pt idx="227">
                  <c:v>6383.6169106958569</c:v>
                </c:pt>
                <c:pt idx="228">
                  <c:v>6399.5818357771323</c:v>
                </c:pt>
                <c:pt idx="229">
                  <c:v>6415.5135551265566</c:v>
                </c:pt>
                <c:pt idx="230">
                  <c:v>6431.4125599739573</c:v>
                </c:pt>
                <c:pt idx="231">
                  <c:v>6447.2793281314516</c:v>
                </c:pt>
                <c:pt idx="232">
                  <c:v>6463.1143244271552</c:v>
                </c:pt>
                <c:pt idx="233">
                  <c:v>6478.9180011209719</c:v>
                </c:pt>
                <c:pt idx="234">
                  <c:v>6494.6907983033989</c:v>
                </c:pt>
                <c:pt idx="235">
                  <c:v>6510.4331442782104</c:v>
                </c:pt>
                <c:pt idx="236">
                  <c:v>6526.1454559298472</c:v>
                </c:pt>
                <c:pt idx="237">
                  <c:v>6541.8281390762731</c:v>
                </c:pt>
                <c:pt idx="238">
                  <c:v>6557.4815888080302</c:v>
                </c:pt>
                <c:pt idx="239">
                  <c:v>6573.1061898141734</c:v>
                </c:pt>
                <c:pt idx="240">
                  <c:v>6588.7023166957315</c:v>
                </c:pt>
                <c:pt idx="241">
                  <c:v>6604.2703342672912</c:v>
                </c:pt>
                <c:pt idx="242">
                  <c:v>6619.8105978472904</c:v>
                </c:pt>
                <c:pt idx="243">
                  <c:v>6635.3234535375541</c:v>
                </c:pt>
                <c:pt idx="244">
                  <c:v>6650.8092384925794</c:v>
                </c:pt>
                <c:pt idx="245">
                  <c:v>6666.268281134563</c:v>
                </c:pt>
                <c:pt idx="246">
                  <c:v>6681.7009013562501</c:v>
                </c:pt>
                <c:pt idx="247">
                  <c:v>6697.1074108036455</c:v>
                </c:pt>
                <c:pt idx="248">
                  <c:v>6712.4881131558122</c:v>
                </c:pt>
                <c:pt idx="249">
                  <c:v>6727.8433043525056</c:v>
                </c:pt>
              </c:numCache>
            </c:numRef>
          </c:xVal>
          <c:yVal>
            <c:numRef>
              <c:f>'booster test at angle with ramj'!$P$112:$P$361</c:f>
              <c:numCache>
                <c:formatCode>General</c:formatCode>
                <c:ptCount val="250"/>
                <c:pt idx="0">
                  <c:v>1322.5480504955162</c:v>
                </c:pt>
                <c:pt idx="1">
                  <c:v>1366.1104614709541</c:v>
                </c:pt>
                <c:pt idx="2">
                  <c:v>1409.402151595569</c:v>
                </c:pt>
                <c:pt idx="3">
                  <c:v>1452.7147010413103</c:v>
                </c:pt>
                <c:pt idx="4">
                  <c:v>1496.1961257542839</c:v>
                </c:pt>
                <c:pt idx="5">
                  <c:v>1539.8453227627276</c:v>
                </c:pt>
                <c:pt idx="6">
                  <c:v>1583.6613206343545</c:v>
                </c:pt>
                <c:pt idx="7">
                  <c:v>1627.6431905485535</c:v>
                </c:pt>
                <c:pt idx="8">
                  <c:v>1671.7900017582349</c:v>
                </c:pt>
                <c:pt idx="9">
                  <c:v>1716.1008217000108</c:v>
                </c:pt>
                <c:pt idx="10">
                  <c:v>1760.5747160640547</c:v>
                </c:pt>
                <c:pt idx="11">
                  <c:v>1805.2107488505933</c:v>
                </c:pt>
                <c:pt idx="12">
                  <c:v>1850.0079824262798</c:v>
                </c:pt>
                <c:pt idx="13">
                  <c:v>1894.9654775804217</c:v>
                </c:pt>
                <c:pt idx="14">
                  <c:v>1940.0822935810568</c:v>
                </c:pt>
                <c:pt idx="15">
                  <c:v>1985.3574882308683</c:v>
                </c:pt>
                <c:pt idx="16">
                  <c:v>2030.7901179229359</c:v>
                </c:pt>
                <c:pt idx="17">
                  <c:v>2076.3792376963138</c:v>
                </c:pt>
                <c:pt idx="18">
                  <c:v>2122.1239012914316</c:v>
                </c:pt>
                <c:pt idx="19">
                  <c:v>2168.0231612053121</c:v>
                </c:pt>
                <c:pt idx="20">
                  <c:v>2214.0760687465981</c:v>
                </c:pt>
                <c:pt idx="21">
                  <c:v>2260.2816740903859</c:v>
                </c:pt>
                <c:pt idx="22">
                  <c:v>2306.6390263328572</c:v>
                </c:pt>
                <c:pt idx="23">
                  <c:v>2353.1471735457035</c:v>
                </c:pt>
                <c:pt idx="24">
                  <c:v>2399.8051628303401</c:v>
                </c:pt>
                <c:pt idx="25">
                  <c:v>2446.6120403719019</c:v>
                </c:pt>
                <c:pt idx="26">
                  <c:v>2493.5668514930157</c:v>
                </c:pt>
                <c:pt idx="27">
                  <c:v>2540.6686407073448</c:v>
                </c:pt>
                <c:pt idx="28">
                  <c:v>2587.9164517729009</c:v>
                </c:pt>
                <c:pt idx="29">
                  <c:v>2635.3093277451158</c:v>
                </c:pt>
                <c:pt idx="30">
                  <c:v>2682.8463110296707</c:v>
                </c:pt>
                <c:pt idx="31">
                  <c:v>2730.5264434350761</c:v>
                </c:pt>
                <c:pt idx="32">
                  <c:v>2778.3487662249977</c:v>
                </c:pt>
                <c:pt idx="33">
                  <c:v>2826.3123201703247</c:v>
                </c:pt>
                <c:pt idx="34">
                  <c:v>2874.4161456009751</c:v>
                </c:pt>
                <c:pt idx="35">
                  <c:v>2922.6592824574318</c:v>
                </c:pt>
                <c:pt idx="36">
                  <c:v>2971.0407703420055</c:v>
                </c:pt>
                <c:pt idx="37">
                  <c:v>3019.5596485698238</c:v>
                </c:pt>
                <c:pt idx="38">
                  <c:v>3068.2149562195345</c:v>
                </c:pt>
                <c:pt idx="39">
                  <c:v>3117.0057321837271</c:v>
                </c:pt>
                <c:pt idx="40">
                  <c:v>3165.9310152190606</c:v>
                </c:pt>
                <c:pt idx="41">
                  <c:v>3214.989843996098</c:v>
                </c:pt>
                <c:pt idx="42">
                  <c:v>3264.1812571488445</c:v>
                </c:pt>
                <c:pt idx="43">
                  <c:v>3313.5042933239793</c:v>
                </c:pt>
                <c:pt idx="44">
                  <c:v>3362.9579912297841</c:v>
                </c:pt>
                <c:pt idx="45">
                  <c:v>3412.5413896847585</c:v>
                </c:pt>
                <c:pt idx="46">
                  <c:v>3462.253527665925</c:v>
                </c:pt>
                <c:pt idx="47">
                  <c:v>3512.0934443568108</c:v>
                </c:pt>
                <c:pt idx="48">
                  <c:v>3562.0601791951135</c:v>
                </c:pt>
                <c:pt idx="49">
                  <c:v>3612.1527719200371</c:v>
                </c:pt>
                <c:pt idx="50">
                  <c:v>3662.370262619304</c:v>
                </c:pt>
                <c:pt idx="51">
                  <c:v>3712.7116917758303</c:v>
                </c:pt>
                <c:pt idx="52">
                  <c:v>3763.1761003140709</c:v>
                </c:pt>
                <c:pt idx="53">
                  <c:v>3813.762529646021</c:v>
                </c:pt>
                <c:pt idx="54">
                  <c:v>3864.4700217168811</c:v>
                </c:pt>
                <c:pt idx="55">
                  <c:v>3915.2976190503737</c:v>
                </c:pt>
                <c:pt idx="56">
                  <c:v>3966.2443647937143</c:v>
                </c:pt>
                <c:pt idx="57">
                  <c:v>4017.3093027622331</c:v>
                </c:pt>
                <c:pt idx="58">
                  <c:v>4068.4914774836393</c:v>
                </c:pt>
                <c:pt idx="59">
                  <c:v>4119.7899342419341</c:v>
                </c:pt>
                <c:pt idx="60">
                  <c:v>4171.2037191209647</c:v>
                </c:pt>
                <c:pt idx="61">
                  <c:v>4222.7318790476129</c:v>
                </c:pt>
                <c:pt idx="62">
                  <c:v>4274.3734618346261</c:v>
                </c:pt>
                <c:pt idx="63">
                  <c:v>4326.1275162230768</c:v>
                </c:pt>
                <c:pt idx="64">
                  <c:v>4377.9930919244598</c:v>
                </c:pt>
                <c:pt idx="65">
                  <c:v>4429.9692396624141</c:v>
                </c:pt>
                <c:pt idx="66">
                  <c:v>4482.0550112140736</c:v>
                </c:pt>
                <c:pt idx="67">
                  <c:v>4534.2494594510463</c:v>
                </c:pt>
                <c:pt idx="68">
                  <c:v>4586.5516383800095</c:v>
                </c:pt>
                <c:pt idx="69">
                  <c:v>4638.960603182938</c:v>
                </c:pt>
                <c:pt idx="70">
                  <c:v>4691.4754102569386</c:v>
                </c:pt>
                <c:pt idx="71">
                  <c:v>4744.0951172537134</c:v>
                </c:pt>
                <c:pt idx="72">
                  <c:v>4796.8187831186351</c:v>
                </c:pt>
                <c:pt idx="73">
                  <c:v>4849.6454681294354</c:v>
                </c:pt>
                <c:pt idx="74">
                  <c:v>4902.5742339345106</c:v>
                </c:pt>
                <c:pt idx="75">
                  <c:v>4955.6041435908355</c:v>
                </c:pt>
                <c:pt idx="76">
                  <c:v>5008.7342616014894</c:v>
                </c:pt>
                <c:pt idx="77">
                  <c:v>5061.963653952791</c:v>
                </c:pt>
                <c:pt idx="78">
                  <c:v>5115.2913881510431</c:v>
                </c:pt>
                <c:pt idx="79">
                  <c:v>5168.7165332588793</c:v>
                </c:pt>
                <c:pt idx="80">
                  <c:v>5222.2381599312221</c:v>
                </c:pt>
                <c:pt idx="81">
                  <c:v>5275.855340450842</c:v>
                </c:pt>
                <c:pt idx="82">
                  <c:v>5329.5671487635236</c:v>
                </c:pt>
                <c:pt idx="83">
                  <c:v>5383.3726605128304</c:v>
                </c:pt>
                <c:pt idx="84">
                  <c:v>5437.2709530744769</c:v>
                </c:pt>
                <c:pt idx="85">
                  <c:v>5491.2611055902998</c:v>
                </c:pt>
                <c:pt idx="86">
                  <c:v>5545.3421990018305</c:v>
                </c:pt>
                <c:pt idx="87">
                  <c:v>5599.5133160834666</c:v>
                </c:pt>
                <c:pt idx="88">
                  <c:v>5653.7735414752469</c:v>
                </c:pt>
                <c:pt idx="89">
                  <c:v>5708.1219617152246</c:v>
                </c:pt>
                <c:pt idx="90">
                  <c:v>5762.557665271439</c:v>
                </c:pt>
                <c:pt idx="91">
                  <c:v>5817.0797425734845</c:v>
                </c:pt>
                <c:pt idx="92">
                  <c:v>5871.6872860436843</c:v>
                </c:pt>
                <c:pt idx="93">
                  <c:v>5926.3793901278559</c:v>
                </c:pt>
                <c:pt idx="94">
                  <c:v>5981.15515132568</c:v>
                </c:pt>
                <c:pt idx="95">
                  <c:v>6036.0136682206676</c:v>
                </c:pt>
                <c:pt idx="96">
                  <c:v>6090.9540415097217</c:v>
                </c:pt>
                <c:pt idx="97">
                  <c:v>6145.9753740323031</c:v>
                </c:pt>
                <c:pt idx="98">
                  <c:v>6201.0767707991936</c:v>
                </c:pt>
                <c:pt idx="99">
                  <c:v>6256.2573390208545</c:v>
                </c:pt>
                <c:pt idx="100">
                  <c:v>6311.5161881353915</c:v>
                </c:pt>
                <c:pt idx="101">
                  <c:v>6366.8524298361153</c:v>
                </c:pt>
                <c:pt idx="102">
                  <c:v>6422.1156675202092</c:v>
                </c:pt>
                <c:pt idx="103">
                  <c:v>6477.0065417593069</c:v>
                </c:pt>
                <c:pt idx="104">
                  <c:v>6531.3758278230025</c:v>
                </c:pt>
                <c:pt idx="105">
                  <c:v>6585.2235542084281</c:v>
                </c:pt>
                <c:pt idx="106">
                  <c:v>6638.5496640935007</c:v>
                </c:pt>
                <c:pt idx="107">
                  <c:v>6691.3545779548704</c:v>
                </c:pt>
                <c:pt idx="108">
                  <c:v>6743.6391633374142</c:v>
                </c:pt>
                <c:pt idx="109">
                  <c:v>6795.4047173062527</c:v>
                </c:pt>
                <c:pt idx="110">
                  <c:v>6846.6529476076057</c:v>
                </c:pt>
                <c:pt idx="111">
                  <c:v>6897.385952687132</c:v>
                </c:pt>
                <c:pt idx="112">
                  <c:v>6947.6062007693045</c:v>
                </c:pt>
                <c:pt idx="113">
                  <c:v>6997.3165082187752</c:v>
                </c:pt>
                <c:pt idx="114">
                  <c:v>7046.520017396072</c:v>
                </c:pt>
                <c:pt idx="115">
                  <c:v>7095.2201742087082</c:v>
                </c:pt>
                <c:pt idx="116">
                  <c:v>7143.4207055455945</c:v>
                </c:pt>
                <c:pt idx="117">
                  <c:v>7191.1255967679617</c:v>
                </c:pt>
                <c:pt idx="118">
                  <c:v>7238.3390694142754</c:v>
                </c:pt>
                <c:pt idx="119">
                  <c:v>7285.0655592602925</c:v>
                </c:pt>
                <c:pt idx="120">
                  <c:v>7331.3096948588</c:v>
                </c:pt>
                <c:pt idx="121">
                  <c:v>7377.0762766670414</c:v>
                </c:pt>
                <c:pt idx="122">
                  <c:v>7422.3702568536582</c:v>
                </c:pt>
                <c:pt idx="123">
                  <c:v>7467.1967198613702</c:v>
                </c:pt>
                <c:pt idx="124">
                  <c:v>7511.5608637868181</c:v>
                </c:pt>
                <c:pt idx="125">
                  <c:v>7555.4679826250958</c:v>
                </c:pt>
                <c:pt idx="126">
                  <c:v>7598.9234494136608</c:v>
                </c:pt>
                <c:pt idx="127">
                  <c:v>7641.9327002985547</c:v>
                </c:pt>
                <c:pt idx="128">
                  <c:v>7684.501219535282</c:v>
                </c:pt>
                <c:pt idx="129">
                  <c:v>7726.6345254272364</c:v>
                </c:pt>
                <c:pt idx="130">
                  <c:v>7768.3381571962573</c:v>
                </c:pt>
                <c:pt idx="131">
                  <c:v>7809.6176627727</c:v>
                </c:pt>
                <c:pt idx="132">
                  <c:v>7850.4785874862418</c:v>
                </c:pt>
                <c:pt idx="133">
                  <c:v>7890.9264636335001</c:v>
                </c:pt>
                <c:pt idx="134">
                  <c:v>7930.9668008942881</c:v>
                </c:pt>
                <c:pt idx="135">
                  <c:v>7970.6050775649592</c:v>
                </c:pt>
                <c:pt idx="136">
                  <c:v>8009.8467325746751</c:v>
                </c:pt>
                <c:pt idx="137">
                  <c:v>8048.6971081294532</c:v>
                </c:pt>
                <c:pt idx="138">
                  <c:v>8087.1613527852742</c:v>
                </c:pt>
                <c:pt idx="139">
                  <c:v>8125.2444268601712</c:v>
                </c:pt>
                <c:pt idx="140">
                  <c:v>8162.9511920990835</c:v>
                </c:pt>
                <c:pt idx="141">
                  <c:v>8200.2864532832737</c:v>
                </c:pt>
                <c:pt idx="142">
                  <c:v>8237.2549594461052</c:v>
                </c:pt>
                <c:pt idx="143">
                  <c:v>8273.8614048122399</c:v>
                </c:pt>
                <c:pt idx="144">
                  <c:v>8310.1104296682879</c:v>
                </c:pt>
                <c:pt idx="145">
                  <c:v>8346.0066211707708</c:v>
                </c:pt>
                <c:pt idx="146">
                  <c:v>8381.5545140958857</c:v>
                </c:pt>
                <c:pt idx="147">
                  <c:v>8416.7585915352829</c:v>
                </c:pt>
                <c:pt idx="148">
                  <c:v>8451.623285541853</c:v>
                </c:pt>
                <c:pt idx="149">
                  <c:v>8486.1529777292653</c:v>
                </c:pt>
                <c:pt idx="150">
                  <c:v>8520.351999828832</c:v>
                </c:pt>
                <c:pt idx="151">
                  <c:v>8554.224634207023</c:v>
                </c:pt>
                <c:pt idx="152">
                  <c:v>8587.7751143468195</c:v>
                </c:pt>
                <c:pt idx="153">
                  <c:v>8621.007625295857</c:v>
                </c:pt>
                <c:pt idx="154">
                  <c:v>8653.9263040841997</c:v>
                </c:pt>
                <c:pt idx="155">
                  <c:v>8686.5352401143682</c:v>
                </c:pt>
                <c:pt idx="156">
                  <c:v>8718.8384755261322</c:v>
                </c:pt>
                <c:pt idx="157">
                  <c:v>8750.8400055384063</c:v>
                </c:pt>
                <c:pt idx="158">
                  <c:v>8782.5437787704595</c:v>
                </c:pt>
                <c:pt idx="159">
                  <c:v>8813.9536975445153</c:v>
                </c:pt>
                <c:pt idx="160">
                  <c:v>8845.073618171682</c:v>
                </c:pt>
                <c:pt idx="161">
                  <c:v>8875.9073512230498</c:v>
                </c:pt>
                <c:pt idx="162">
                  <c:v>8906.458661787663</c:v>
                </c:pt>
                <c:pt idx="163">
                  <c:v>8936.7312697189627</c:v>
                </c:pt>
                <c:pt idx="164">
                  <c:v>8966.7288711528709</c:v>
                </c:pt>
                <c:pt idx="165">
                  <c:v>8996.4551713738529</c:v>
                </c:pt>
                <c:pt idx="166">
                  <c:v>9025.9138725461071</c:v>
                </c:pt>
                <c:pt idx="167">
                  <c:v>9055.1086359330184</c:v>
                </c:pt>
                <c:pt idx="168">
                  <c:v>9084.0430676155938</c:v>
                </c:pt>
                <c:pt idx="169">
                  <c:v>9112.7207181536505</c:v>
                </c:pt>
                <c:pt idx="170">
                  <c:v>9141.1450824312433</c:v>
                </c:pt>
                <c:pt idx="171">
                  <c:v>9169.3195995907754</c:v>
                </c:pt>
                <c:pt idx="172">
                  <c:v>9197.2476530484746</c:v>
                </c:pt>
                <c:pt idx="173">
                  <c:v>9224.9325705848241</c:v>
                </c:pt>
                <c:pt idx="174">
                  <c:v>9252.3776245039389</c:v>
                </c:pt>
                <c:pt idx="175">
                  <c:v>9279.5860318561681</c:v>
                </c:pt>
                <c:pt idx="176">
                  <c:v>9306.560954718545</c:v>
                </c:pt>
                <c:pt idx="177">
                  <c:v>9333.3055005280257</c:v>
                </c:pt>
                <c:pt idx="178">
                  <c:v>9359.8227224627317</c:v>
                </c:pt>
                <c:pt idx="179">
                  <c:v>9386.1156198667231</c:v>
                </c:pt>
                <c:pt idx="180">
                  <c:v>9412.1871387141018</c:v>
                </c:pt>
                <c:pt idx="181">
                  <c:v>9438.0401721084963</c:v>
                </c:pt>
                <c:pt idx="182">
                  <c:v>9463.6775608142525</c:v>
                </c:pt>
                <c:pt idx="183">
                  <c:v>9489.1020938158763</c:v>
                </c:pt>
                <c:pt idx="184">
                  <c:v>9514.3165089025115</c:v>
                </c:pt>
                <c:pt idx="185">
                  <c:v>9539.3234932744672</c:v>
                </c:pt>
                <c:pt idx="186">
                  <c:v>9564.1256841689956</c:v>
                </c:pt>
                <c:pt idx="187">
                  <c:v>9588.7256695027245</c:v>
                </c:pt>
                <c:pt idx="188">
                  <c:v>9613.1259885283362</c:v>
                </c:pt>
                <c:pt idx="189">
                  <c:v>9637.3291325032678</c:v>
                </c:pt>
                <c:pt idx="190">
                  <c:v>9661.3375645860797</c:v>
                </c:pt>
                <c:pt idx="191">
                  <c:v>9685.1537494093554</c:v>
                </c:pt>
                <c:pt idx="192">
                  <c:v>9708.7801407449206</c:v>
                </c:pt>
                <c:pt idx="193">
                  <c:v>9732.2191461386919</c:v>
                </c:pt>
                <c:pt idx="194">
                  <c:v>9755.4731139259293</c:v>
                </c:pt>
                <c:pt idx="195">
                  <c:v>9778.5443334435022</c:v>
                </c:pt>
                <c:pt idx="196">
                  <c:v>9801.4350354422022</c:v>
                </c:pt>
                <c:pt idx="197">
                  <c:v>9824.1473925957453</c:v>
                </c:pt>
                <c:pt idx="198">
                  <c:v>9846.683520093904</c:v>
                </c:pt>
                <c:pt idx="199">
                  <c:v>9869.0454763088583</c:v>
                </c:pt>
                <c:pt idx="200">
                  <c:v>9891.2352635247407</c:v>
                </c:pt>
                <c:pt idx="201">
                  <c:v>9913.2548287212612</c:v>
                </c:pt>
                <c:pt idx="202">
                  <c:v>9935.1060644030749</c:v>
                </c:pt>
                <c:pt idx="203">
                  <c:v>9956.7908094673385</c:v>
                </c:pt>
                <c:pt idx="204">
                  <c:v>9978.3108501025854</c:v>
                </c:pt>
                <c:pt idx="205">
                  <c:v>9999.6679207127163</c:v>
                </c:pt>
                <c:pt idx="206">
                  <c:v>10020.863704860507</c:v>
                </c:pt>
                <c:pt idx="207">
                  <c:v>10041.899836225588</c:v>
                </c:pt>
                <c:pt idx="208">
                  <c:v>10062.777883936173</c:v>
                </c:pt>
                <c:pt idx="209">
                  <c:v>10083.499326818532</c:v>
                </c:pt>
                <c:pt idx="210">
                  <c:v>10104.065559250903</c:v>
                </c:pt>
                <c:pt idx="211">
                  <c:v>10124.477919794706</c:v>
                </c:pt>
                <c:pt idx="212">
                  <c:v>10144.737704321393</c:v>
                </c:pt>
                <c:pt idx="213">
                  <c:v>10164.846167809001</c:v>
                </c:pt>
                <c:pt idx="214">
                  <c:v>10184.804525992351</c:v>
                </c:pt>
                <c:pt idx="215">
                  <c:v>10204.613956929586</c:v>
                </c:pt>
                <c:pt idx="216">
                  <c:v>10224.275602490543</c:v>
                </c:pt>
                <c:pt idx="217">
                  <c:v>10243.790569771736</c:v>
                </c:pt>
                <c:pt idx="218">
                  <c:v>10263.159932442415</c:v>
                </c:pt>
                <c:pt idx="219">
                  <c:v>10282.384732025794</c:v>
                </c:pt>
                <c:pt idx="220">
                  <c:v>10301.465979119312</c:v>
                </c:pt>
                <c:pt idx="221">
                  <c:v>10320.404654557497</c:v>
                </c:pt>
                <c:pt idx="222">
                  <c:v>10339.20171052074</c:v>
                </c:pt>
                <c:pt idx="223">
                  <c:v>10357.858071593097</c:v>
                </c:pt>
                <c:pt idx="224">
                  <c:v>10376.374635771996</c:v>
                </c:pt>
                <c:pt idx="225">
                  <c:v>10394.752275432558</c:v>
                </c:pt>
                <c:pt idx="226">
                  <c:v>10412.991838249045</c:v>
                </c:pt>
                <c:pt idx="227">
                  <c:v>10431.094148075785</c:v>
                </c:pt>
                <c:pt idx="228">
                  <c:v>10449.060005789795</c:v>
                </c:pt>
                <c:pt idx="229">
                  <c:v>10466.890190097145</c:v>
                </c:pt>
                <c:pt idx="230">
                  <c:v>10484.585458305002</c:v>
                </c:pt>
                <c:pt idx="231">
                  <c:v>10502.146547061173</c:v>
                </c:pt>
                <c:pt idx="232">
                  <c:v>10519.574173062818</c:v>
                </c:pt>
                <c:pt idx="233">
                  <c:v>10536.869033735966</c:v>
                </c:pt>
                <c:pt idx="234">
                  <c:v>10554.031807887288</c:v>
                </c:pt>
                <c:pt idx="235">
                  <c:v>10571.063156329565</c:v>
                </c:pt>
                <c:pt idx="236">
                  <c:v>10587.963722482147</c:v>
                </c:pt>
                <c:pt idx="237">
                  <c:v>10604.734132947671</c:v>
                </c:pt>
                <c:pt idx="238">
                  <c:v>10621.37499806618</c:v>
                </c:pt>
                <c:pt idx="239">
                  <c:v>10637.886912447762</c:v>
                </c:pt>
                <c:pt idx="240">
                  <c:v>10654.270455484753</c:v>
                </c:pt>
                <c:pt idx="241">
                  <c:v>10670.526191844448</c:v>
                </c:pt>
                <c:pt idx="242">
                  <c:v>10686.65467194329</c:v>
                </c:pt>
                <c:pt idx="243">
                  <c:v>10702.656432403362</c:v>
                </c:pt>
                <c:pt idx="244">
                  <c:v>10718.53199649204</c:v>
                </c:pt>
                <c:pt idx="245">
                  <c:v>10734.281874499935</c:v>
                </c:pt>
                <c:pt idx="246">
                  <c:v>10749.906564101142</c:v>
                </c:pt>
                <c:pt idx="247">
                  <c:v>10765.406550790414</c:v>
                </c:pt>
                <c:pt idx="248">
                  <c:v>10780.782308311482</c:v>
                </c:pt>
                <c:pt idx="249">
                  <c:v>10796.034299026205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844-4DBA-B12F-3CC3BE529B4D}"/>
            </c:ext>
          </c:extLst>
        </c:ser>
        <c:ser>
          <c:idx val="2"/>
          <c:order val="2"/>
          <c:tx>
            <c:strRef>
              <c:f>'booster test at angle with ramj'!$AD$6</c:f>
              <c:strCache>
                <c:ptCount val="1"/>
                <c:pt idx="0">
                  <c:v>  Separation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21"/>
            <c:spPr>
              <a:noFill/>
              <a:ln w="50800">
                <a:solidFill>
                  <a:srgbClr val="FF0000"/>
                </a:solidFill>
              </a:ln>
              <a:effectLst/>
            </c:spPr>
          </c:marker>
          <c:xVal>
            <c:numRef>
              <c:f>'booster test at angle with ramj'!$AG$6</c:f>
              <c:numCache>
                <c:formatCode>General</c:formatCode>
                <c:ptCount val="1"/>
                <c:pt idx="0">
                  <c:v>763.57347296980117</c:v>
                </c:pt>
              </c:numCache>
            </c:numRef>
          </c:xVal>
          <c:yVal>
            <c:numRef>
              <c:f>'booster test at angle with ramj'!$AF$6</c:f>
              <c:numCache>
                <c:formatCode>General</c:formatCode>
                <c:ptCount val="1"/>
                <c:pt idx="0">
                  <c:v>1322.5480504955162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844-4DBA-B12F-3CC3BE529B4D}"/>
            </c:ext>
          </c:extLst>
        </c:ser>
        <c:ser>
          <c:idx val="3"/>
          <c:order val="3"/>
          <c:tx>
            <c:strRef>
              <c:f>'booster test at angle with ramj'!$AD$10</c:f>
              <c:strCache>
                <c:ptCount val="1"/>
                <c:pt idx="0">
                  <c:v>  Drogue parachute ejection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20"/>
            <c:spPr>
              <a:noFill/>
              <a:ln w="50800">
                <a:solidFill>
                  <a:schemeClr val="accent5">
                    <a:lumMod val="75000"/>
                  </a:schemeClr>
                </a:solidFill>
              </a:ln>
              <a:effectLst/>
            </c:spPr>
          </c:marker>
          <c:xVal>
            <c:numRef>
              <c:f>'booster test at angle with ramj'!$AG$10</c:f>
              <c:numCache>
                <c:formatCode>General</c:formatCode>
                <c:ptCount val="1"/>
                <c:pt idx="0">
                  <c:v>8824.9551091144658</c:v>
                </c:pt>
              </c:numCache>
            </c:numRef>
          </c:xVal>
          <c:yVal>
            <c:numRef>
              <c:f>'booster test at angle with ramj'!$AF$10</c:f>
              <c:numCache>
                <c:formatCode>General</c:formatCode>
                <c:ptCount val="1"/>
                <c:pt idx="0">
                  <c:v>11826.742110772318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844-4DBA-B12F-3CC3BE529B4D}"/>
            </c:ext>
          </c:extLst>
        </c:ser>
        <c:ser>
          <c:idx val="4"/>
          <c:order val="4"/>
          <c:tx>
            <c:strRef>
              <c:f>'booster test at angle with ramj'!$AD$12</c:f>
              <c:strCache>
                <c:ptCount val="1"/>
                <c:pt idx="0">
                  <c:v>  Main parachute unfold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24"/>
            <c:spPr>
              <a:noFill/>
              <a:ln w="50800">
                <a:solidFill>
                  <a:srgbClr val="7030A0"/>
                </a:solidFill>
              </a:ln>
              <a:effectLst/>
            </c:spPr>
          </c:marker>
          <c:xVal>
            <c:numRef>
              <c:f>'booster test at angle with ramj'!$AG$12</c:f>
              <c:numCache>
                <c:formatCode>General</c:formatCode>
                <c:ptCount val="1"/>
                <c:pt idx="0">
                  <c:v>13580.148094426952</c:v>
                </c:pt>
              </c:numCache>
            </c:numRef>
          </c:xVal>
          <c:yVal>
            <c:numRef>
              <c:f>'booster test at angle with ramj'!$AF$12</c:f>
              <c:numCache>
                <c:formatCode>General</c:formatCode>
                <c:ptCount val="1"/>
                <c:pt idx="0">
                  <c:v>516.65778915387034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844-4DBA-B12F-3CC3BE529B4D}"/>
            </c:ext>
          </c:extLst>
        </c:ser>
        <c:ser>
          <c:idx val="5"/>
          <c:order val="5"/>
          <c:tx>
            <c:strRef>
              <c:f>'booster test at angle with ramj'!$AD$11</c:f>
              <c:strCache>
                <c:ptCount val="1"/>
                <c:pt idx="0">
                  <c:v>  Descent on Drogue</c:v>
                </c:pt>
              </c:strCache>
            </c:strRef>
          </c:tx>
          <c:spPr>
            <a:ln w="6350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'booster test at angle with ramj'!$Q$362:$Q$672</c:f>
              <c:numCache>
                <c:formatCode>General</c:formatCode>
                <c:ptCount val="311"/>
                <c:pt idx="0">
                  <c:v>6743.1732728115549</c:v>
                </c:pt>
                <c:pt idx="1">
                  <c:v>6758.4782996388485</c:v>
                </c:pt>
                <c:pt idx="2">
                  <c:v>6773.7586588312661</c:v>
                </c:pt>
                <c:pt idx="3">
                  <c:v>6789.0146174728625</c:v>
                </c:pt>
                <c:pt idx="4">
                  <c:v>6804.2464359246042</c:v>
                </c:pt>
                <c:pt idx="5">
                  <c:v>6819.4543680079369</c:v>
                </c:pt>
                <c:pt idx="6">
                  <c:v>6834.6386611824464</c:v>
                </c:pt>
                <c:pt idx="7">
                  <c:v>6849.7995567178705</c:v>
                </c:pt>
                <c:pt idx="8">
                  <c:v>6864.937289860698</c:v>
                </c:pt>
                <c:pt idx="9">
                  <c:v>6880.0520899955854</c:v>
                </c:pt>
                <c:pt idx="10">
                  <c:v>6895.1441808018053</c:v>
                </c:pt>
                <c:pt idx="11">
                  <c:v>6910.2137804049307</c:v>
                </c:pt>
                <c:pt idx="12">
                  <c:v>6925.2611015239536</c:v>
                </c:pt>
                <c:pt idx="13">
                  <c:v>6940.2863516140233</c:v>
                </c:pt>
                <c:pt idx="14">
                  <c:v>6955.28973300498</c:v>
                </c:pt>
                <c:pt idx="15">
                  <c:v>6970.271443035851</c:v>
                </c:pt>
                <c:pt idx="16">
                  <c:v>6985.2316741854738</c:v>
                </c:pt>
                <c:pt idx="17">
                  <c:v>7000.1706141993909</c:v>
                </c:pt>
                <c:pt idx="18">
                  <c:v>7015.0884462131662</c:v>
                </c:pt>
                <c:pt idx="19">
                  <c:v>7029.9853488722656</c:v>
                </c:pt>
                <c:pt idx="20">
                  <c:v>7044.8614964486205</c:v>
                </c:pt>
                <c:pt idx="21">
                  <c:v>7059.7170589540092</c:v>
                </c:pt>
                <c:pt idx="22">
                  <c:v>7074.5522022503756</c:v>
                </c:pt>
                <c:pt idx="23">
                  <c:v>7089.3670881571907</c:v>
                </c:pt>
                <c:pt idx="24">
                  <c:v>7104.1618745559745</c:v>
                </c:pt>
                <c:pt idx="25">
                  <c:v>7118.9367154920747</c:v>
                </c:pt>
                <c:pt idx="26">
                  <c:v>7133.6917612737998</c:v>
                </c:pt>
                <c:pt idx="27">
                  <c:v>7148.4271585690085</c:v>
                </c:pt>
                <c:pt idx="28">
                  <c:v>7163.1430504992341</c:v>
                </c:pt>
                <c:pt idx="29">
                  <c:v>7177.8395767314341</c:v>
                </c:pt>
                <c:pt idx="30">
                  <c:v>7192.5168735674451</c:v>
                </c:pt>
                <c:pt idx="31">
                  <c:v>7207.1750740312218</c:v>
                </c:pt>
                <c:pt idx="32">
                  <c:v>7221.8143079539268</c:v>
                </c:pt>
                <c:pt idx="33">
                  <c:v>7236.4347020569503</c:v>
                </c:pt>
                <c:pt idx="34">
                  <c:v>7251.0363800329178</c:v>
                </c:pt>
                <c:pt idx="35">
                  <c:v>7265.6194626247561</c:v>
                </c:pt>
                <c:pt idx="36">
                  <c:v>7280.1840677028713</c:v>
                </c:pt>
                <c:pt idx="37">
                  <c:v>7294.7303103405038</c:v>
                </c:pt>
                <c:pt idx="38">
                  <c:v>7309.2583028873059</c:v>
                </c:pt>
                <c:pt idx="39">
                  <c:v>7323.7681550412026</c:v>
                </c:pt>
                <c:pt idx="40">
                  <c:v>7338.259973918578</c:v>
                </c:pt>
                <c:pt idx="41">
                  <c:v>7352.7338641228425</c:v>
                </c:pt>
                <c:pt idx="42">
                  <c:v>7367.1899278114133</c:v>
                </c:pt>
                <c:pt idx="43">
                  <c:v>7381.6282647611642</c:v>
                </c:pt>
                <c:pt idx="44">
                  <c:v>7396.0489724323779</c:v>
                </c:pt>
                <c:pt idx="45">
                  <c:v>7410.4521460312371</c:v>
                </c:pt>
                <c:pt idx="46">
                  <c:v>7424.8378785708965</c:v>
                </c:pt>
                <c:pt idx="47">
                  <c:v>7439.2062609311661</c:v>
                </c:pt>
                <c:pt idx="48">
                  <c:v>7453.5573819168421</c:v>
                </c:pt>
                <c:pt idx="49">
                  <c:v>7467.8913283147149</c:v>
                </c:pt>
                <c:pt idx="50">
                  <c:v>7482.2081849492815</c:v>
                </c:pt>
                <c:pt idx="51">
                  <c:v>7496.5080347371932</c:v>
                </c:pt>
                <c:pt idx="52">
                  <c:v>7510.7909587404638</c:v>
                </c:pt>
                <c:pt idx="53">
                  <c:v>7525.0570362184671</c:v>
                </c:pt>
                <c:pt idx="54">
                  <c:v>7539.3063446787401</c:v>
                </c:pt>
                <c:pt idx="55">
                  <c:v>7553.5389599266218</c:v>
                </c:pt>
                <c:pt idx="56">
                  <c:v>7567.7549561137448</c:v>
                </c:pt>
                <c:pt idx="57">
                  <c:v>7581.9544057854009</c:v>
                </c:pt>
                <c:pt idx="58">
                  <c:v>7596.1373799268013</c:v>
                </c:pt>
                <c:pt idx="59">
                  <c:v>7610.3039480082452</c:v>
                </c:pt>
                <c:pt idx="60">
                  <c:v>7624.454178029222</c:v>
                </c:pt>
                <c:pt idx="61">
                  <c:v>7638.5881365614532</c:v>
                </c:pt>
                <c:pt idx="62">
                  <c:v>7652.705888790897</c:v>
                </c:pt>
                <c:pt idx="63">
                  <c:v>7666.8074985587264</c:v>
                </c:pt>
                <c:pt idx="64">
                  <c:v>7680.8930284012986</c:v>
                </c:pt>
                <c:pt idx="65">
                  <c:v>7694.9625395891226</c:v>
                </c:pt>
                <c:pt idx="66">
                  <c:v>7709.0160921648421</c:v>
                </c:pt>
                <c:pt idx="67">
                  <c:v>7723.0537449802441</c:v>
                </c:pt>
                <c:pt idx="68">
                  <c:v>7737.0755557323046</c:v>
                </c:pt>
                <c:pt idx="69">
                  <c:v>7751.0815809982814</c:v>
                </c:pt>
                <c:pt idx="70">
                  <c:v>7765.0718762698671</c:v>
                </c:pt>
                <c:pt idx="71">
                  <c:v>7779.0464959864075</c:v>
                </c:pt>
                <c:pt idx="72">
                  <c:v>7793.0054935671988</c:v>
                </c:pt>
                <c:pt idx="73">
                  <c:v>7806.9489214428677</c:v>
                </c:pt>
                <c:pt idx="74">
                  <c:v>7820.8768310858532</c:v>
                </c:pt>
                <c:pt idx="75">
                  <c:v>7834.7892730399853</c:v>
                </c:pt>
                <c:pt idx="76">
                  <c:v>7848.6862969491804</c:v>
                </c:pt>
                <c:pt idx="77">
                  <c:v>7862.5679515852535</c:v>
                </c:pt>
                <c:pt idx="78">
                  <c:v>7876.4342848748611</c:v>
                </c:pt>
                <c:pt idx="79">
                  <c:v>7890.2853439255796</c:v>
                </c:pt>
                <c:pt idx="80">
                  <c:v>7904.1211750511256</c:v>
                </c:pt>
                <c:pt idx="81">
                  <c:v>7917.9418237957298</c:v>
                </c:pt>
                <c:pt idx="82">
                  <c:v>7931.7473349576721</c:v>
                </c:pt>
                <c:pt idx="83">
                  <c:v>7945.5377526119801</c:v>
                </c:pt>
                <c:pt idx="84">
                  <c:v>7959.3131201323058</c:v>
                </c:pt>
                <c:pt idx="85">
                  <c:v>7973.073480211985</c:v>
                </c:pt>
                <c:pt idx="86">
                  <c:v>7986.8188748842886</c:v>
                </c:pt>
                <c:pt idx="87">
                  <c:v>8000.5493455418755</c:v>
                </c:pt>
                <c:pt idx="88">
                  <c:v>8014.2649329554515</c:v>
                </c:pt>
                <c:pt idx="89">
                  <c:v>8027.9656772916487</c:v>
                </c:pt>
                <c:pt idx="90">
                  <c:v>8041.6516181301313</c:v>
                </c:pt>
                <c:pt idx="91">
                  <c:v>8055.3227964323733</c:v>
                </c:pt>
                <c:pt idx="92">
                  <c:v>8068.9792632132103</c:v>
                </c:pt>
                <c:pt idx="93">
                  <c:v>8082.6210841790635</c:v>
                </c:pt>
                <c:pt idx="94">
                  <c:v>8096.2483308205137</c:v>
                </c:pt>
                <c:pt idx="95">
                  <c:v>8109.861073571521</c:v>
                </c:pt>
                <c:pt idx="96">
                  <c:v>8123.4593818042713</c:v>
                </c:pt>
                <c:pt idx="97">
                  <c:v>8137.0433238314245</c:v>
                </c:pt>
                <c:pt idx="98">
                  <c:v>8150.6129669084003</c:v>
                </c:pt>
                <c:pt idx="99">
                  <c:v>8164.1683772357064</c:v>
                </c:pt>
                <c:pt idx="100">
                  <c:v>8177.709619961317</c:v>
                </c:pt>
                <c:pt idx="101">
                  <c:v>8191.2367591830898</c:v>
                </c:pt>
                <c:pt idx="102">
                  <c:v>8204.7498579512339</c:v>
                </c:pt>
                <c:pt idx="103">
                  <c:v>8218.2489782708271</c:v>
                </c:pt>
                <c:pt idx="104">
                  <c:v>8231.7341811043789</c:v>
                </c:pt>
                <c:pt idx="105">
                  <c:v>8245.2055263744442</c:v>
                </c:pt>
                <c:pt idx="106">
                  <c:v>8258.663072966292</c:v>
                </c:pt>
                <c:pt idx="107">
                  <c:v>8272.1068787306212</c:v>
                </c:pt>
                <c:pt idx="108">
                  <c:v>8285.5370004863325</c:v>
                </c:pt>
                <c:pt idx="109">
                  <c:v>8298.9534940233516</c:v>
                </c:pt>
                <c:pt idx="110">
                  <c:v>8312.3564141055067</c:v>
                </c:pt>
                <c:pt idx="111">
                  <c:v>8325.7458144734701</c:v>
                </c:pt>
                <c:pt idx="112">
                  <c:v>8339.1217478477392</c:v>
                </c:pt>
                <c:pt idx="113">
                  <c:v>8352.4842659316873</c:v>
                </c:pt>
                <c:pt idx="114">
                  <c:v>8365.8334194146682</c:v>
                </c:pt>
                <c:pt idx="115">
                  <c:v>8379.1692579751725</c:v>
                </c:pt>
                <c:pt idx="116">
                  <c:v>8392.4918302840488</c:v>
                </c:pt>
                <c:pt idx="117">
                  <c:v>8405.8011840077816</c:v>
                </c:pt>
                <c:pt idx="118">
                  <c:v>8419.0973658118219</c:v>
                </c:pt>
                <c:pt idx="119">
                  <c:v>8432.3804213639851</c:v>
                </c:pt>
                <c:pt idx="120">
                  <c:v>8445.6503953378979</c:v>
                </c:pt>
                <c:pt idx="121">
                  <c:v>8458.9073314165144</c:v>
                </c:pt>
                <c:pt idx="122">
                  <c:v>8472.1512722956832</c:v>
                </c:pt>
                <c:pt idx="123">
                  <c:v>8485.3822596877781</c:v>
                </c:pt>
                <c:pt idx="124">
                  <c:v>8498.6003343253833</c:v>
                </c:pt>
                <c:pt idx="125">
                  <c:v>8511.8055359650443</c:v>
                </c:pt>
                <c:pt idx="126">
                  <c:v>8524.9979033910677</c:v>
                </c:pt>
                <c:pt idx="127">
                  <c:v>8538.1774744193899</c:v>
                </c:pt>
                <c:pt idx="128">
                  <c:v>8551.3442859014976</c:v>
                </c:pt>
                <c:pt idx="129">
                  <c:v>8564.4983737284092</c:v>
                </c:pt>
                <c:pt idx="130">
                  <c:v>8577.6397728347074</c:v>
                </c:pt>
                <c:pt idx="131">
                  <c:v>8590.7685172026431</c:v>
                </c:pt>
                <c:pt idx="132">
                  <c:v>8603.8846398662827</c:v>
                </c:pt>
                <c:pt idx="133">
                  <c:v>8616.9881729157205</c:v>
                </c:pt>
                <c:pt idx="134">
                  <c:v>8630.0791475013393</c:v>
                </c:pt>
                <c:pt idx="135">
                  <c:v>8643.1575938381393</c:v>
                </c:pt>
                <c:pt idx="136">
                  <c:v>8656.2235412101072</c:v>
                </c:pt>
                <c:pt idx="137">
                  <c:v>8669.2770179746567</c:v>
                </c:pt>
                <c:pt idx="138">
                  <c:v>8682.3180515671065</c:v>
                </c:pt>
                <c:pt idx="139">
                  <c:v>8695.3466685052299</c:v>
                </c:pt>
                <c:pt idx="140">
                  <c:v>8708.3628943938402</c:v>
                </c:pt>
                <c:pt idx="141">
                  <c:v>8721.366753929442</c:v>
                </c:pt>
                <c:pt idx="142">
                  <c:v>8734.3582709049333</c:v>
                </c:pt>
                <c:pt idx="143">
                  <c:v>8747.3374682143512</c:v>
                </c:pt>
                <c:pt idx="144">
                  <c:v>8760.3043678576796</c:v>
                </c:pt>
                <c:pt idx="145">
                  <c:v>8773.2589909457038</c:v>
                </c:pt>
                <c:pt idx="146">
                  <c:v>8786.2013577049111</c:v>
                </c:pt>
                <c:pt idx="147">
                  <c:v>8799.1314874824475</c:v>
                </c:pt>
                <c:pt idx="148">
                  <c:v>8812.0493987511236</c:v>
                </c:pt>
                <c:pt idx="149">
                  <c:v>8824.9551091144658</c:v>
                </c:pt>
                <c:pt idx="150">
                  <c:v>8837.8486353118169</c:v>
                </c:pt>
                <c:pt idx="151">
                  <c:v>8850.729993223491</c:v>
                </c:pt>
                <c:pt idx="152">
                  <c:v>8863.599197875963</c:v>
                </c:pt>
                <c:pt idx="153">
                  <c:v>8876.4562634471222</c:v>
                </c:pt>
                <c:pt idx="154">
                  <c:v>8889.3012032715578</c:v>
                </c:pt>
                <c:pt idx="155">
                  <c:v>8902.1340298458999</c:v>
                </c:pt>
                <c:pt idx="156">
                  <c:v>8914.9547548342016</c:v>
                </c:pt>
                <c:pt idx="157">
                  <c:v>8927.7633890733705</c:v>
                </c:pt>
                <c:pt idx="158">
                  <c:v>8940.559942578644</c:v>
                </c:pt>
                <c:pt idx="159">
                  <c:v>8953.3444245491064</c:v>
                </c:pt>
                <c:pt idx="160">
                  <c:v>8966.1168433732601</c:v>
                </c:pt>
                <c:pt idx="161">
                  <c:v>8978.8772066346264</c:v>
                </c:pt>
                <c:pt idx="162">
                  <c:v>8991.6255211174066</c:v>
                </c:pt>
                <c:pt idx="163">
                  <c:v>9004.361792812173</c:v>
                </c:pt>
                <c:pt idx="164">
                  <c:v>9017.0860269216118</c:v>
                </c:pt>
                <c:pt idx="165">
                  <c:v>9029.7982278663076</c:v>
                </c:pt>
                <c:pt idx="166">
                  <c:v>9042.4983992905691</c:v>
                </c:pt>
                <c:pt idx="167">
                  <c:v>9055.1865440682941</c:v>
                </c:pt>
                <c:pt idx="168">
                  <c:v>9067.8626643088883</c:v>
                </c:pt>
                <c:pt idx="169">
                  <c:v>9080.5267613632113</c:v>
                </c:pt>
                <c:pt idx="170">
                  <c:v>9093.178835829578</c:v>
                </c:pt>
                <c:pt idx="171">
                  <c:v>9105.8188875597898</c:v>
                </c:pt>
                <c:pt idx="172">
                  <c:v>9118.4469156652158</c:v>
                </c:pt>
                <c:pt idx="173">
                  <c:v>9131.06291852291</c:v>
                </c:pt>
                <c:pt idx="174">
                  <c:v>9143.6668937817703</c:v>
                </c:pt>
                <c:pt idx="175">
                  <c:v>9156.2588383687398</c:v>
                </c:pt>
                <c:pt idx="176">
                  <c:v>9168.8387484950472</c:v>
                </c:pt>
                <c:pt idx="177">
                  <c:v>9181.406619662479</c:v>
                </c:pt>
                <c:pt idx="178">
                  <c:v>9193.9624466697078</c:v>
                </c:pt>
                <c:pt idx="179">
                  <c:v>9206.5062236186423</c:v>
                </c:pt>
                <c:pt idx="180">
                  <c:v>9219.0379439208227</c:v>
                </c:pt>
                <c:pt idx="181">
                  <c:v>9231.5576003038586</c:v>
                </c:pt>
                <c:pt idx="182">
                  <c:v>9244.065184817895</c:v>
                </c:pt>
                <c:pt idx="183">
                  <c:v>9256.5606888421244</c:v>
                </c:pt>
                <c:pt idx="184">
                  <c:v>9269.044103091328</c:v>
                </c:pt>
                <c:pt idx="185">
                  <c:v>9281.5154176224551</c:v>
                </c:pt>
                <c:pt idx="186">
                  <c:v>9293.974621841242</c:v>
                </c:pt>
                <c:pt idx="187">
                  <c:v>9306.421704508859</c:v>
                </c:pt>
                <c:pt idx="188">
                  <c:v>9318.8566537485949</c:v>
                </c:pt>
                <c:pt idx="189">
                  <c:v>9331.2794570525766</c:v>
                </c:pt>
                <c:pt idx="190">
                  <c:v>9343.6901012885155</c:v>
                </c:pt>
                <c:pt idx="191">
                  <c:v>9356.0885727064888</c:v>
                </c:pt>
                <c:pt idx="192">
                  <c:v>9368.4748569457552</c:v>
                </c:pt>
                <c:pt idx="193">
                  <c:v>9380.848939041598</c:v>
                </c:pt>
                <c:pt idx="194">
                  <c:v>9393.2108034321918</c:v>
                </c:pt>
                <c:pt idx="195">
                  <c:v>9405.5604339655074</c:v>
                </c:pt>
                <c:pt idx="196">
                  <c:v>9417.8978139062365</c:v>
                </c:pt>
                <c:pt idx="197">
                  <c:v>9430.2229259427477</c:v>
                </c:pt>
                <c:pt idx="198">
                  <c:v>9442.5357521940641</c:v>
                </c:pt>
                <c:pt idx="199">
                  <c:v>9454.8362742168665</c:v>
                </c:pt>
                <c:pt idx="200">
                  <c:v>9467.1244730125218</c:v>
                </c:pt>
                <c:pt idx="201">
                  <c:v>9479.4003290341279</c:v>
                </c:pt>
                <c:pt idx="202">
                  <c:v>9491.6638221935864</c:v>
                </c:pt>
                <c:pt idx="203">
                  <c:v>9503.9149318686905</c:v>
                </c:pt>
                <c:pt idx="204">
                  <c:v>9516.1536369102305</c:v>
                </c:pt>
                <c:pt idx="205">
                  <c:v>9528.3799156491204</c:v>
                </c:pt>
                <c:pt idx="206">
                  <c:v>9540.5937459035358</c:v>
                </c:pt>
                <c:pt idx="207">
                  <c:v>9552.7951049860712</c:v>
                </c:pt>
                <c:pt idx="208">
                  <c:v>9564.9839697109019</c:v>
                </c:pt>
                <c:pt idx="209">
                  <c:v>9577.1603164009684</c:v>
                </c:pt>
                <c:pt idx="210">
                  <c:v>9589.3241208951677</c:v>
                </c:pt>
                <c:pt idx="211">
                  <c:v>9601.4753585555445</c:v>
                </c:pt>
                <c:pt idx="212">
                  <c:v>9613.6140042745028</c:v>
                </c:pt>
                <c:pt idx="213">
                  <c:v>9625.7400324820173</c:v>
                </c:pt>
                <c:pt idx="214">
                  <c:v>9637.8534171528481</c:v>
                </c:pt>
                <c:pt idx="215">
                  <c:v>9649.9541318137617</c:v>
                </c:pt>
                <c:pt idx="216">
                  <c:v>9662.0421495507526</c:v>
                </c:pt>
                <c:pt idx="217">
                  <c:v>9674.1174430162609</c:v>
                </c:pt>
                <c:pt idx="218">
                  <c:v>9686.1799844363977</c:v>
                </c:pt>
                <c:pt idx="219">
                  <c:v>9698.2297456181586</c:v>
                </c:pt>
                <c:pt idx="220">
                  <c:v>9710.2666979566366</c:v>
                </c:pt>
                <c:pt idx="221">
                  <c:v>9722.2908124422283</c:v>
                </c:pt>
                <c:pt idx="222">
                  <c:v>9734.3020596678343</c:v>
                </c:pt>
                <c:pt idx="223">
                  <c:v>9746.3004098360452</c:v>
                </c:pt>
                <c:pt idx="224">
                  <c:v>9758.2858327663271</c:v>
                </c:pt>
                <c:pt idx="225">
                  <c:v>9770.2582979021845</c:v>
                </c:pt>
                <c:pt idx="226">
                  <c:v>9782.2177743183165</c:v>
                </c:pt>
                <c:pt idx="227">
                  <c:v>9794.1642307277525</c:v>
                </c:pt>
                <c:pt idx="228">
                  <c:v>9806.097635488979</c:v>
                </c:pt>
                <c:pt idx="229">
                  <c:v>9818.017956613041</c:v>
                </c:pt>
                <c:pt idx="230">
                  <c:v>9829.9251617706268</c:v>
                </c:pt>
                <c:pt idx="231">
                  <c:v>9841.819218299137</c:v>
                </c:pt>
                <c:pt idx="232">
                  <c:v>9853.7000932097199</c:v>
                </c:pt>
                <c:pt idx="233">
                  <c:v>9865.5677548607146</c:v>
                </c:pt>
                <c:pt idx="234">
                  <c:v>9877.4221792875906</c:v>
                </c:pt>
                <c:pt idx="235">
                  <c:v>9889.2633532203545</c:v>
                </c:pt>
                <c:pt idx="236">
                  <c:v>9901.0912678022851</c:v>
                </c:pt>
                <c:pt idx="237">
                  <c:v>9912.9059139460296</c:v>
                </c:pt>
                <c:pt idx="238">
                  <c:v>9924.7072823263916</c:v>
                </c:pt>
                <c:pt idx="239">
                  <c:v>9936.4953633763034</c:v>
                </c:pt>
                <c:pt idx="240">
                  <c:v>9948.2701472826757</c:v>
                </c:pt>
                <c:pt idx="241">
                  <c:v>9960.0316239821241</c:v>
                </c:pt>
                <c:pt idx="242">
                  <c:v>9971.7797831565658</c:v>
                </c:pt>
                <c:pt idx="243">
                  <c:v>9983.5146142287103</c:v>
                </c:pt>
                <c:pt idx="244">
                  <c:v>9995.2361063574372</c:v>
                </c:pt>
                <c:pt idx="245">
                  <c:v>10006.944248433067</c:v>
                </c:pt>
                <c:pt idx="246">
                  <c:v>10018.639029072545</c:v>
                </c:pt>
                <c:pt idx="247">
                  <c:v>10030.320436614529</c:v>
                </c:pt>
                <c:pt idx="248">
                  <c:v>10041.988459114395</c:v>
                </c:pt>
                <c:pt idx="249">
                  <c:v>10053.643084339166</c:v>
                </c:pt>
                <c:pt idx="250">
                  <c:v>10065.284299762376</c:v>
                </c:pt>
                <c:pt idx="251">
                  <c:v>10076.912092558858</c:v>
                </c:pt>
                <c:pt idx="252">
                  <c:v>10088.526449599491</c:v>
                </c:pt>
                <c:pt idx="253">
                  <c:v>10100.127357445881</c:v>
                </c:pt>
                <c:pt idx="254">
                  <c:v>10111.714802345012</c:v>
                </c:pt>
                <c:pt idx="255">
                  <c:v>10123.288770223849</c:v>
                </c:pt>
                <c:pt idx="256">
                  <c:v>10134.849246683916</c:v>
                </c:pt>
                <c:pt idx="257">
                  <c:v>10146.396216995847</c:v>
                </c:pt>
                <c:pt idx="258">
                  <c:v>10157.92966609392</c:v>
                </c:pt>
                <c:pt idx="259">
                  <c:v>10169.449578570579</c:v>
                </c:pt>
                <c:pt idx="260">
                  <c:v>10180.95593867095</c:v>
                </c:pt>
                <c:pt idx="261">
                  <c:v>10192.448730287362</c:v>
                </c:pt>
                <c:pt idx="262">
                  <c:v>10203.927936953871</c:v>
                </c:pt>
                <c:pt idx="263">
                  <c:v>10215.393541840795</c:v>
                </c:pt>
                <c:pt idx="264">
                  <c:v>10226.845527749279</c:v>
                </c:pt>
                <c:pt idx="265">
                  <c:v>10238.283877105874</c:v>
                </c:pt>
                <c:pt idx="266">
                  <c:v>10249.708571957155</c:v>
                </c:pt>
                <c:pt idx="267">
                  <c:v>10261.119593964373</c:v>
                </c:pt>
                <c:pt idx="268">
                  <c:v>10272.516924398156</c:v>
                </c:pt>
                <c:pt idx="269">
                  <c:v>10283.90054413325</c:v>
                </c:pt>
                <c:pt idx="270">
                  <c:v>10295.270433643322</c:v>
                </c:pt>
                <c:pt idx="271">
                  <c:v>10306.626572995823</c:v>
                </c:pt>
                <c:pt idx="272">
                  <c:v>10317.968941846915</c:v>
                </c:pt>
                <c:pt idx="273">
                  <c:v>10329.297519436472</c:v>
                </c:pt>
                <c:pt idx="274">
                  <c:v>10340.612284583151</c:v>
                </c:pt>
                <c:pt idx="275">
                  <c:v>10351.913215679557</c:v>
                </c:pt>
                <c:pt idx="276">
                  <c:v>10363.200290687486</c:v>
                </c:pt>
                <c:pt idx="277">
                  <c:v>10374.473487133264</c:v>
                </c:pt>
                <c:pt idx="278">
                  <c:v>10385.732782103179</c:v>
                </c:pt>
                <c:pt idx="279">
                  <c:v>10396.978152239028</c:v>
                </c:pt>
                <c:pt idx="280">
                  <c:v>10408.209573733751</c:v>
                </c:pt>
                <c:pt idx="281">
                  <c:v>10419.4270223272</c:v>
                </c:pt>
                <c:pt idx="282">
                  <c:v>10430.630473302002</c:v>
                </c:pt>
                <c:pt idx="283">
                  <c:v>10441.819901479565</c:v>
                </c:pt>
                <c:pt idx="284">
                  <c:v>10452.995281216186</c:v>
                </c:pt>
                <c:pt idx="285">
                  <c:v>10464.156586399315</c:v>
                </c:pt>
                <c:pt idx="286">
                  <c:v>10475.303790443928</c:v>
                </c:pt>
                <c:pt idx="287">
                  <c:v>10486.436866289056</c:v>
                </c:pt>
                <c:pt idx="288">
                  <c:v>10497.555786394447</c:v>
                </c:pt>
                <c:pt idx="289">
                  <c:v>10508.660522737378</c:v>
                </c:pt>
                <c:pt idx="290">
                  <c:v>10519.751046809617</c:v>
                </c:pt>
                <c:pt idx="291">
                  <c:v>10530.827329614534</c:v>
                </c:pt>
                <c:pt idx="292">
                  <c:v>10541.889341664377</c:v>
                </c:pt>
                <c:pt idx="293">
                  <c:v>10552.937052977702</c:v>
                </c:pt>
                <c:pt idx="294">
                  <c:v>10563.970433076975</c:v>
                </c:pt>
                <c:pt idx="295">
                  <c:v>10574.989450986328</c:v>
                </c:pt>
                <c:pt idx="296">
                  <c:v>10585.994075229502</c:v>
                </c:pt>
                <c:pt idx="297">
                  <c:v>10596.984273827957</c:v>
                </c:pt>
                <c:pt idx="298">
                  <c:v>10607.960014299149</c:v>
                </c:pt>
                <c:pt idx="299">
                  <c:v>10618.921263655011</c:v>
                </c:pt>
                <c:pt idx="300">
                  <c:v>10629.867988400589</c:v>
                </c:pt>
                <c:pt idx="301">
                  <c:v>10640.800154532881</c:v>
                </c:pt>
                <c:pt idx="302">
                  <c:v>10651.717727539863</c:v>
                </c:pt>
                <c:pt idx="303">
                  <c:v>10662.620672399695</c:v>
                </c:pt>
                <c:pt idx="304">
                  <c:v>10673.508953580133</c:v>
                </c:pt>
                <c:pt idx="305">
                  <c:v>10684.382535038123</c:v>
                </c:pt>
                <c:pt idx="306">
                  <c:v>10695.241380219604</c:v>
                </c:pt>
                <c:pt idx="307">
                  <c:v>10706.085452059502</c:v>
                </c:pt>
                <c:pt idx="308">
                  <c:v>10716.914712981928</c:v>
                </c:pt>
                <c:pt idx="309">
                  <c:v>10727.729124900585</c:v>
                </c:pt>
                <c:pt idx="310">
                  <c:v>10738.528649219363</c:v>
                </c:pt>
              </c:numCache>
            </c:numRef>
          </c:xVal>
          <c:yVal>
            <c:numRef>
              <c:f>'booster test at angle with ramj'!$P$362:$P$672</c:f>
              <c:numCache>
                <c:formatCode>General</c:formatCode>
                <c:ptCount val="311"/>
                <c:pt idx="0">
                  <c:v>10811.162974268314</c:v>
                </c:pt>
                <c:pt idx="1">
                  <c:v>10826.168774684884</c:v>
                </c:pt>
                <c:pt idx="2">
                  <c:v>10841.052130566082</c:v>
                </c:pt>
                <c:pt idx="3">
                  <c:v>10855.813462163695</c:v>
                </c:pt>
                <c:pt idx="4">
                  <c:v>10870.453179998893</c:v>
                </c:pt>
                <c:pt idx="5">
                  <c:v>10884.971685159699</c:v>
                </c:pt>
                <c:pt idx="6">
                  <c:v>10899.369369588576</c:v>
                </c:pt>
                <c:pt idx="7">
                  <c:v>10913.646616360549</c:v>
                </c:pt>
                <c:pt idx="8">
                  <c:v>10927.803799952231</c:v>
                </c:pt>
                <c:pt idx="9">
                  <c:v>10941.841286502133</c:v>
                </c:pt>
                <c:pt idx="10">
                  <c:v>10955.759434062598</c:v>
                </c:pt>
                <c:pt idx="11">
                  <c:v>10969.558592843689</c:v>
                </c:pt>
                <c:pt idx="12">
                  <c:v>10983.239105449338</c:v>
                </c:pt>
                <c:pt idx="13">
                  <c:v>10996.801307106081</c:v>
                </c:pt>
                <c:pt idx="14">
                  <c:v>11010.245525884617</c:v>
                </c:pt>
                <c:pt idx="15">
                  <c:v>11023.572082914507</c:v>
                </c:pt>
                <c:pt idx="16">
                  <c:v>11036.781292592237</c:v>
                </c:pt>
                <c:pt idx="17">
                  <c:v>11049.873462782913</c:v>
                </c:pt>
                <c:pt idx="18">
                  <c:v>11062.848895015799</c:v>
                </c:pt>
                <c:pt idx="19">
                  <c:v>11075.707884673946</c:v>
                </c:pt>
                <c:pt idx="20">
                  <c:v>11088.450721178093</c:v>
                </c:pt>
                <c:pt idx="21">
                  <c:v>11101.077688165069</c:v>
                </c:pt>
                <c:pt idx="22">
                  <c:v>11113.589063660882</c:v>
                </c:pt>
                <c:pt idx="23">
                  <c:v>11125.985120248655</c:v>
                </c:pt>
                <c:pt idx="24">
                  <c:v>11138.266125231627</c:v>
                </c:pt>
                <c:pt idx="25">
                  <c:v>11150.432340791345</c:v>
                </c:pt>
                <c:pt idx="26">
                  <c:v>11162.484024141238</c:v>
                </c:pt>
                <c:pt idx="27">
                  <c:v>11174.421427675697</c:v>
                </c:pt>
                <c:pt idx="28">
                  <c:v>11186.244799114838</c:v>
                </c:pt>
                <c:pt idx="29">
                  <c:v>11197.954381645059</c:v>
                </c:pt>
                <c:pt idx="30">
                  <c:v>11209.55041405554</c:v>
                </c:pt>
                <c:pt idx="31">
                  <c:v>11221.033130870816</c:v>
                </c:pt>
                <c:pt idx="32">
                  <c:v>11232.402762479524</c:v>
                </c:pt>
                <c:pt idx="33">
                  <c:v>11243.659535259469</c:v>
                </c:pt>
                <c:pt idx="34">
                  <c:v>11254.803671699103</c:v>
                </c:pt>
                <c:pt idx="35">
                  <c:v>11265.835390515518</c:v>
                </c:pt>
                <c:pt idx="36">
                  <c:v>11276.754906769078</c:v>
                </c:pt>
                <c:pt idx="37">
                  <c:v>11287.562431974768</c:v>
                </c:pt>
                <c:pt idx="38">
                  <c:v>11298.258174210359</c:v>
                </c:pt>
                <c:pt idx="39">
                  <c:v>11308.842338221491</c:v>
                </c:pt>
                <c:pt idx="40">
                  <c:v>11319.315125523737</c:v>
                </c:pt>
                <c:pt idx="41">
                  <c:v>11329.676734501756</c:v>
                </c:pt>
                <c:pt idx="42">
                  <c:v>11339.927360505599</c:v>
                </c:pt>
                <c:pt idx="43">
                  <c:v>11350.067195944252</c:v>
                </c:pt>
                <c:pt idx="44">
                  <c:v>11360.096430376483</c:v>
                </c:pt>
                <c:pt idx="45">
                  <c:v>11370.015250599077</c:v>
                </c:pt>
                <c:pt idx="46">
                  <c:v>11379.82384073251</c:v>
                </c:pt>
                <c:pt idx="47">
                  <c:v>11389.52238230414</c:v>
                </c:pt>
                <c:pt idx="48">
                  <c:v>11399.111054328974</c:v>
                </c:pt>
                <c:pt idx="49">
                  <c:v>11408.59003338808</c:v>
                </c:pt>
                <c:pt idx="50">
                  <c:v>11417.959493704688</c:v>
                </c:pt>
                <c:pt idx="51">
                  <c:v>11427.21960721805</c:v>
                </c:pt>
                <c:pt idx="52">
                  <c:v>11436.37054365511</c:v>
                </c:pt>
                <c:pt idx="53">
                  <c:v>11445.412470600033</c:v>
                </c:pt>
                <c:pt idx="54">
                  <c:v>11454.345553561658</c:v>
                </c:pt>
                <c:pt idx="55">
                  <c:v>11463.16995603891</c:v>
                </c:pt>
                <c:pt idx="56">
                  <c:v>11471.885839584222</c:v>
                </c:pt>
                <c:pt idx="57">
                  <c:v>11480.493363865031</c:v>
                </c:pt>
                <c:pt idx="58">
                  <c:v>11488.992686723368</c:v>
                </c:pt>
                <c:pt idx="59">
                  <c:v>11497.383964233608</c:v>
                </c:pt>
                <c:pt idx="60">
                  <c:v>11505.667350758415</c:v>
                </c:pt>
                <c:pt idx="61">
                  <c:v>11513.842999002914</c:v>
                </c:pt>
                <c:pt idx="62">
                  <c:v>11521.911060067167</c:v>
                </c:pt>
                <c:pt idx="63">
                  <c:v>11529.871683496938</c:v>
                </c:pt>
                <c:pt idx="64">
                  <c:v>11537.725017332841</c:v>
                </c:pt>
                <c:pt idx="65">
                  <c:v>11545.471208157875</c:v>
                </c:pt>
                <c:pt idx="66">
                  <c:v>11553.1104011434</c:v>
                </c:pt>
                <c:pt idx="67">
                  <c:v>11560.642740093585</c:v>
                </c:pt>
                <c:pt idx="68">
                  <c:v>11568.068367488364</c:v>
                </c:pt>
                <c:pt idx="69">
                  <c:v>11575.387424524943</c:v>
                </c:pt>
                <c:pt idx="70">
                  <c:v>11582.600051157886</c:v>
                </c:pt>
                <c:pt idx="71">
                  <c:v>11589.706386137816</c:v>
                </c:pt>
                <c:pt idx="72">
                  <c:v>11596.706567048768</c:v>
                </c:pt>
                <c:pt idx="73">
                  <c:v>11603.600730344238</c:v>
                </c:pt>
                <c:pt idx="74">
                  <c:v>11610.389011381931</c:v>
                </c:pt>
                <c:pt idx="75">
                  <c:v>11617.071544457271</c:v>
                </c:pt>
                <c:pt idx="76">
                  <c:v>11623.648462835707</c:v>
                </c:pt>
                <c:pt idx="77">
                  <c:v>11630.119898783818</c:v>
                </c:pt>
                <c:pt idx="78">
                  <c:v>11636.485983599279</c:v>
                </c:pt>
                <c:pt idx="79">
                  <c:v>11642.746847639706</c:v>
                </c:pt>
                <c:pt idx="80">
                  <c:v>11648.902620350416</c:v>
                </c:pt>
                <c:pt idx="81">
                  <c:v>11654.953430291132</c:v>
                </c:pt>
                <c:pt idx="82">
                  <c:v>11660.899405161663</c:v>
                </c:pt>
                <c:pt idx="83">
                  <c:v>11666.740671826594</c:v>
                </c:pt>
                <c:pt idx="84">
                  <c:v>11672.477356339019</c:v>
                </c:pt>
                <c:pt idx="85">
                  <c:v>11678.109583963333</c:v>
                </c:pt>
                <c:pt idx="86">
                  <c:v>11683.637479197136</c:v>
                </c:pt>
                <c:pt idx="87">
                  <c:v>11689.061165792258</c:v>
                </c:pt>
                <c:pt idx="88">
                  <c:v>11694.380766774955</c:v>
                </c:pt>
                <c:pt idx="89">
                  <c:v>11699.596404465286</c:v>
                </c:pt>
                <c:pt idx="90">
                  <c:v>11704.708200495721</c:v>
                </c:pt>
                <c:pt idx="91">
                  <c:v>11709.71627655824</c:v>
                </c:pt>
                <c:pt idx="92">
                  <c:v>11714.620757578326</c:v>
                </c:pt>
                <c:pt idx="93">
                  <c:v>11719.421773259359</c:v>
                </c:pt>
                <c:pt idx="94">
                  <c:v>11724.119454599619</c:v>
                </c:pt>
                <c:pt idx="95">
                  <c:v>11728.713931309017</c:v>
                </c:pt>
                <c:pt idx="96">
                  <c:v>11733.205331828081</c:v>
                </c:pt>
                <c:pt idx="97">
                  <c:v>11737.593783349752</c:v>
                </c:pt>
                <c:pt idx="98">
                  <c:v>11741.879411841215</c:v>
                </c:pt>
                <c:pt idx="99">
                  <c:v>11746.062342065743</c:v>
                </c:pt>
                <c:pt idx="100">
                  <c:v>11750.142697604535</c:v>
                </c:pt>
                <c:pt idx="101">
                  <c:v>11754.120600878567</c:v>
                </c:pt>
                <c:pt idx="102">
                  <c:v>11757.996173170441</c:v>
                </c:pt>
                <c:pt idx="103">
                  <c:v>11761.769534646239</c:v>
                </c:pt>
                <c:pt idx="104">
                  <c:v>11765.440804377367</c:v>
                </c:pt>
                <c:pt idx="105">
                  <c:v>11769.01010036241</c:v>
                </c:pt>
                <c:pt idx="106">
                  <c:v>11772.477539548958</c:v>
                </c:pt>
                <c:pt idx="107">
                  <c:v>11775.843237855452</c:v>
                </c:pt>
                <c:pt idx="108">
                  <c:v>11779.107310192998</c:v>
                </c:pt>
                <c:pt idx="109">
                  <c:v>11782.269870487184</c:v>
                </c:pt>
                <c:pt idx="110">
                  <c:v>11785.33103169987</c:v>
                </c:pt>
                <c:pt idx="111">
                  <c:v>11788.290905850979</c:v>
                </c:pt>
                <c:pt idx="112">
                  <c:v>11791.149604040245</c:v>
                </c:pt>
                <c:pt idx="113">
                  <c:v>11793.907236468962</c:v>
                </c:pt>
                <c:pt idx="114">
                  <c:v>11796.563912461701</c:v>
                </c:pt>
                <c:pt idx="115">
                  <c:v>11799.119740487997</c:v>
                </c:pt>
                <c:pt idx="116">
                  <c:v>11801.574828184015</c:v>
                </c:pt>
                <c:pt idx="117">
                  <c:v>11803.929282374183</c:v>
                </c:pt>
                <c:pt idx="118">
                  <c:v>11806.183209092786</c:v>
                </c:pt>
                <c:pt idx="119">
                  <c:v>11808.336713605528</c:v>
                </c:pt>
                <c:pt idx="120">
                  <c:v>11810.389900431062</c:v>
                </c:pt>
                <c:pt idx="121">
                  <c:v>11812.342873362468</c:v>
                </c:pt>
                <c:pt idx="122">
                  <c:v>11814.195735488693</c:v>
                </c:pt>
                <c:pt idx="123">
                  <c:v>11815.948589215943</c:v>
                </c:pt>
                <c:pt idx="124">
                  <c:v>11817.601536289028</c:v>
                </c:pt>
                <c:pt idx="125">
                  <c:v>11819.154677812656</c:v>
                </c:pt>
                <c:pt idx="126">
                  <c:v>11820.608114272665</c:v>
                </c:pt>
                <c:pt idx="127">
                  <c:v>11821.961945557212</c:v>
                </c:pt>
                <c:pt idx="128">
                  <c:v>11823.216270977888</c:v>
                </c:pt>
                <c:pt idx="129">
                  <c:v>11824.371189290783</c:v>
                </c:pt>
                <c:pt idx="130">
                  <c:v>11825.426798717481</c:v>
                </c:pt>
                <c:pt idx="131">
                  <c:v>11826.383196965982</c:v>
                </c:pt>
                <c:pt idx="132">
                  <c:v>11827.240481251571</c:v>
                </c:pt>
                <c:pt idx="133">
                  <c:v>11827.998748317592</c:v>
                </c:pt>
                <c:pt idx="134">
                  <c:v>11828.658094456168</c:v>
                </c:pt>
                <c:pt idx="135">
                  <c:v>11829.218615528833</c:v>
                </c:pt>
                <c:pt idx="136">
                  <c:v>11829.68040698708</c:v>
                </c:pt>
                <c:pt idx="137">
                  <c:v>11830.043563892837</c:v>
                </c:pt>
                <c:pt idx="138">
                  <c:v>11830.308180938857</c:v>
                </c:pt>
                <c:pt idx="139">
                  <c:v>11830.474352469006</c:v>
                </c:pt>
                <c:pt idx="140">
                  <c:v>11830.542172498483</c:v>
                </c:pt>
                <c:pt idx="141">
                  <c:v>11830.511734733929</c:v>
                </c:pt>
                <c:pt idx="142">
                  <c:v>11830.383132593453</c:v>
                </c:pt>
                <c:pt idx="143">
                  <c:v>11830.156459226559</c:v>
                </c:pt>
                <c:pt idx="144">
                  <c:v>11829.831807533963</c:v>
                </c:pt>
                <c:pt idx="145">
                  <c:v>11829.409270187327</c:v>
                </c:pt>
                <c:pt idx="146">
                  <c:v>11828.888939648876</c:v>
                </c:pt>
                <c:pt idx="147">
                  <c:v>11828.270908190907</c:v>
                </c:pt>
                <c:pt idx="148">
                  <c:v>11827.555267915202</c:v>
                </c:pt>
                <c:pt idx="149">
                  <c:v>11826.742110772318</c:v>
                </c:pt>
                <c:pt idx="150">
                  <c:v>11825.831528580769</c:v>
                </c:pt>
                <c:pt idx="151">
                  <c:v>11824.823613046095</c:v>
                </c:pt>
                <c:pt idx="152">
                  <c:v>11823.718455779808</c:v>
                </c:pt>
                <c:pt idx="153">
                  <c:v>11822.516148318224</c:v>
                </c:pt>
                <c:pt idx="154">
                  <c:v>11821.216782141169</c:v>
                </c:pt>
                <c:pt idx="155">
                  <c:v>11819.820448690572</c:v>
                </c:pt>
                <c:pt idx="156">
                  <c:v>11818.327239388911</c:v>
                </c:pt>
                <c:pt idx="157">
                  <c:v>11816.737245657554</c:v>
                </c:pt>
                <c:pt idx="158">
                  <c:v>11815.050558934954</c:v>
                </c:pt>
                <c:pt idx="159">
                  <c:v>11813.267270694723</c:v>
                </c:pt>
                <c:pt idx="160">
                  <c:v>11811.387472463566</c:v>
                </c:pt>
                <c:pt idx="161">
                  <c:v>11809.411255839075</c:v>
                </c:pt>
                <c:pt idx="162">
                  <c:v>11807.338712507399</c:v>
                </c:pt>
                <c:pt idx="163">
                  <c:v>11805.169934260757</c:v>
                </c:pt>
                <c:pt idx="164">
                  <c:v>11802.905013014823</c:v>
                </c:pt>
                <c:pt idx="165">
                  <c:v>11800.544040825955</c:v>
                </c:pt>
                <c:pt idx="166">
                  <c:v>11798.087109908291</c:v>
                </c:pt>
                <c:pt idx="167">
                  <c:v>11795.534312650683</c:v>
                </c:pt>
                <c:pt idx="168">
                  <c:v>11792.885741633498</c:v>
                </c:pt>
                <c:pt idx="169">
                  <c:v>11790.141489645246</c:v>
                </c:pt>
                <c:pt idx="170">
                  <c:v>11787.301649699075</c:v>
                </c:pt>
                <c:pt idx="171">
                  <c:v>11784.366315049096</c:v>
                </c:pt>
                <c:pt idx="172">
                  <c:v>11781.335579206559</c:v>
                </c:pt>
                <c:pt idx="173">
                  <c:v>11778.209535955868</c:v>
                </c:pt>
                <c:pt idx="174">
                  <c:v>11774.988279370427</c:v>
                </c:pt>
                <c:pt idx="175">
                  <c:v>11771.671903828335</c:v>
                </c:pt>
                <c:pt idx="176">
                  <c:v>11768.26050402791</c:v>
                </c:pt>
                <c:pt idx="177">
                  <c:v>11764.754175003045</c:v>
                </c:pt>
                <c:pt idx="178">
                  <c:v>11761.153012138397</c:v>
                </c:pt>
                <c:pt idx="179">
                  <c:v>11757.457111184407</c:v>
                </c:pt>
                <c:pt idx="180">
                  <c:v>11753.666568272152</c:v>
                </c:pt>
                <c:pt idx="181">
                  <c:v>11749.781479928011</c:v>
                </c:pt>
                <c:pt idx="182">
                  <c:v>11745.801943088167</c:v>
                </c:pt>
                <c:pt idx="183">
                  <c:v>11741.72805511293</c:v>
                </c:pt>
                <c:pt idx="184">
                  <c:v>11737.559913800875</c:v>
                </c:pt>
                <c:pt idx="185">
                  <c:v>11733.297617402808</c:v>
                </c:pt>
                <c:pt idx="186">
                  <c:v>11728.941264635549</c:v>
                </c:pt>
                <c:pt idx="187">
                  <c:v>11724.490954695522</c:v>
                </c:pt>
                <c:pt idx="188">
                  <c:v>11719.946787272176</c:v>
                </c:pt>
                <c:pt idx="189">
                  <c:v>11715.308862561207</c:v>
                </c:pt>
                <c:pt idx="190">
                  <c:v>11710.577281277596</c:v>
                </c:pt>
                <c:pt idx="191">
                  <c:v>11705.752144668464</c:v>
                </c:pt>
                <c:pt idx="192">
                  <c:v>11700.833554525725</c:v>
                </c:pt>
                <c:pt idx="193">
                  <c:v>11695.821613198561</c:v>
                </c:pt>
                <c:pt idx="194">
                  <c:v>11690.716423605692</c:v>
                </c:pt>
                <c:pt idx="195">
                  <c:v>11685.518089247462</c:v>
                </c:pt>
                <c:pt idx="196">
                  <c:v>11680.226714217722</c:v>
                </c:pt>
                <c:pt idx="197">
                  <c:v>11674.842403215525</c:v>
                </c:pt>
                <c:pt idx="198">
                  <c:v>11669.365261556617</c:v>
                </c:pt>
                <c:pt idx="199">
                  <c:v>11663.795395184734</c:v>
                </c:pt>
                <c:pt idx="200">
                  <c:v>11658.132910682702</c:v>
                </c:pt>
                <c:pt idx="201">
                  <c:v>11652.377915283327</c:v>
                </c:pt>
                <c:pt idx="202">
                  <c:v>11646.530516880106</c:v>
                </c:pt>
                <c:pt idx="203">
                  <c:v>11640.590824037712</c:v>
                </c:pt>
                <c:pt idx="204">
                  <c:v>11634.558946002297</c:v>
                </c:pt>
                <c:pt idx="205">
                  <c:v>11628.434992711584</c:v>
                </c:pt>
                <c:pt idx="206">
                  <c:v>11622.219074804758</c:v>
                </c:pt>
                <c:pt idx="207">
                  <c:v>11615.911303632158</c:v>
                </c:pt>
                <c:pt idx="208">
                  <c:v>11609.51179126476</c:v>
                </c:pt>
                <c:pt idx="209">
                  <c:v>11603.020650503462</c:v>
                </c:pt>
                <c:pt idx="210">
                  <c:v>11596.437994888161</c:v>
                </c:pt>
                <c:pt idx="211">
                  <c:v>11589.763938706639</c:v>
                </c:pt>
                <c:pt idx="212">
                  <c:v>11582.998597003223</c:v>
                </c:pt>
                <c:pt idx="213">
                  <c:v>11576.142085587268</c:v>
                </c:pt>
                <c:pt idx="214">
                  <c:v>11569.194521041414</c:v>
                </c:pt>
                <c:pt idx="215">
                  <c:v>11562.156020729659</c:v>
                </c:pt>
                <c:pt idx="216">
                  <c:v>11555.026702805217</c:v>
                </c:pt>
                <c:pt idx="217">
                  <c:v>11547.806686218177</c:v>
                </c:pt>
                <c:pt idx="218">
                  <c:v>11540.496090722965</c:v>
                </c:pt>
                <c:pt idx="219">
                  <c:v>11533.095036885603</c:v>
                </c:pt>
                <c:pt idx="220">
                  <c:v>11525.603646090762</c:v>
                </c:pt>
                <c:pt idx="221">
                  <c:v>11518.022040548622</c:v>
                </c:pt>
                <c:pt idx="222">
                  <c:v>11510.35034330153</c:v>
                </c:pt>
                <c:pt idx="223">
                  <c:v>11502.588678230466</c:v>
                </c:pt>
                <c:pt idx="224">
                  <c:v>11494.737170061297</c:v>
                </c:pt>
                <c:pt idx="225">
                  <c:v>11486.795944370855</c:v>
                </c:pt>
                <c:pt idx="226">
                  <c:v>11478.765127592804</c:v>
                </c:pt>
                <c:pt idx="227">
                  <c:v>11470.644847023317</c:v>
                </c:pt>
                <c:pt idx="228">
                  <c:v>11462.435230826566</c:v>
                </c:pt>
                <c:pt idx="229">
                  <c:v>11454.136408040016</c:v>
                </c:pt>
                <c:pt idx="230">
                  <c:v>11445.748508579523</c:v>
                </c:pt>
                <c:pt idx="231">
                  <c:v>11437.271663244255</c:v>
                </c:pt>
                <c:pt idx="232">
                  <c:v>11428.706003721418</c:v>
                </c:pt>
                <c:pt idx="233">
                  <c:v>11420.051661389367</c:v>
                </c:pt>
                <c:pt idx="234">
                  <c:v>11411.308762697248</c:v>
                </c:pt>
                <c:pt idx="235">
                  <c:v>11402.477426827478</c:v>
                </c:pt>
                <c:pt idx="236">
                  <c:v>11393.557770088501</c:v>
                </c:pt>
                <c:pt idx="237">
                  <c:v>11384.549909230867</c:v>
                </c:pt>
                <c:pt idx="238">
                  <c:v>11375.453961458943</c:v>
                </c:pt>
                <c:pt idx="239">
                  <c:v>11366.270044440507</c:v>
                </c:pt>
                <c:pt idx="240">
                  <c:v>11356.998276316621</c:v>
                </c:pt>
                <c:pt idx="241">
                  <c:v>11347.63877571175</c:v>
                </c:pt>
                <c:pt idx="242">
                  <c:v>11338.191661744149</c:v>
                </c:pt>
                <c:pt idx="243">
                  <c:v>11328.657054036501</c:v>
                </c:pt>
                <c:pt idx="244">
                  <c:v>11319.035072726811</c:v>
                </c:pt>
                <c:pt idx="245">
                  <c:v>11309.325838479563</c:v>
                </c:pt>
                <c:pt idx="246">
                  <c:v>11299.529472497139</c:v>
                </c:pt>
                <c:pt idx="247">
                  <c:v>11289.646096531482</c:v>
                </c:pt>
                <c:pt idx="248">
                  <c:v>11279.675832896028</c:v>
                </c:pt>
                <c:pt idx="249">
                  <c:v>11269.618804477885</c:v>
                </c:pt>
                <c:pt idx="250">
                  <c:v>11259.47513475027</c:v>
                </c:pt>
                <c:pt idx="251">
                  <c:v>11249.244947785191</c:v>
                </c:pt>
                <c:pt idx="252">
                  <c:v>11238.928368266386</c:v>
                </c:pt>
                <c:pt idx="253">
                  <c:v>11228.525521502501</c:v>
                </c:pt>
                <c:pt idx="254">
                  <c:v>11218.036533440511</c:v>
                </c:pt>
                <c:pt idx="255">
                  <c:v>11207.461530679388</c:v>
                </c:pt>
                <c:pt idx="256">
                  <c:v>11196.800640484</c:v>
                </c:pt>
                <c:pt idx="257">
                  <c:v>11186.053990799242</c:v>
                </c:pt>
                <c:pt idx="258">
                  <c:v>11175.221710264399</c:v>
                </c:pt>
                <c:pt idx="259">
                  <c:v>11164.303928227724</c:v>
                </c:pt>
                <c:pt idx="260">
                  <c:v>11153.30077476125</c:v>
                </c:pt>
                <c:pt idx="261">
                  <c:v>11142.212380675805</c:v>
                </c:pt>
                <c:pt idx="262">
                  <c:v>11131.038877536237</c:v>
                </c:pt>
                <c:pt idx="263">
                  <c:v>11119.78039767685</c:v>
                </c:pt>
                <c:pt idx="264">
                  <c:v>11108.437074217029</c:v>
                </c:pt>
                <c:pt idx="265">
                  <c:v>11097.009041077061</c:v>
                </c:pt>
                <c:pt idx="266">
                  <c:v>11085.496432994143</c:v>
                </c:pt>
                <c:pt idx="267">
                  <c:v>11073.899385538567</c:v>
                </c:pt>
                <c:pt idx="268">
                  <c:v>11062.218035130079</c:v>
                </c:pt>
                <c:pt idx="269">
                  <c:v>11050.452519054405</c:v>
                </c:pt>
                <c:pt idx="270">
                  <c:v>11038.602975479927</c:v>
                </c:pt>
                <c:pt idx="271">
                  <c:v>11026.669543474529</c:v>
                </c:pt>
                <c:pt idx="272">
                  <c:v>11014.652363022562</c:v>
                </c:pt>
                <c:pt idx="273">
                  <c:v>11002.551575041969</c:v>
                </c:pt>
                <c:pt idx="274">
                  <c:v>10990.367321401518</c:v>
                </c:pt>
                <c:pt idx="275">
                  <c:v>10978.099744938172</c:v>
                </c:pt>
                <c:pt idx="276">
                  <c:v>10965.748989474558</c:v>
                </c:pt>
                <c:pt idx="277">
                  <c:v>10953.315199836547</c:v>
                </c:pt>
                <c:pt idx="278">
                  <c:v>10940.798521870924</c:v>
                </c:pt>
                <c:pt idx="279">
                  <c:v>10928.199102463148</c:v>
                </c:pt>
                <c:pt idx="280">
                  <c:v>10915.517089555186</c:v>
                </c:pt>
                <c:pt idx="281">
                  <c:v>10902.752632163414</c:v>
                </c:pt>
                <c:pt idx="282">
                  <c:v>10889.905880396584</c:v>
                </c:pt>
                <c:pt idx="283">
                  <c:v>10876.976985473826</c:v>
                </c:pt>
                <c:pt idx="284">
                  <c:v>10863.966099742707</c:v>
                </c:pt>
                <c:pt idx="285">
                  <c:v>10850.873376697304</c:v>
                </c:pt>
                <c:pt idx="286">
                  <c:v>10837.698970996307</c:v>
                </c:pt>
                <c:pt idx="287">
                  <c:v>10824.443038481133</c:v>
                </c:pt>
                <c:pt idx="288">
                  <c:v>10811.105736194031</c:v>
                </c:pt>
                <c:pt idx="289">
                  <c:v>10797.687222396191</c:v>
                </c:pt>
                <c:pt idx="290">
                  <c:v>10784.187656585817</c:v>
                </c:pt>
                <c:pt idx="291">
                  <c:v>10770.607199516184</c:v>
                </c:pt>
                <c:pt idx="292">
                  <c:v>10756.946013213645</c:v>
                </c:pt>
                <c:pt idx="293">
                  <c:v>10743.20426099559</c:v>
                </c:pt>
                <c:pt idx="294">
                  <c:v>10729.382107488347</c:v>
                </c:pt>
                <c:pt idx="295">
                  <c:v>10715.479718645001</c:v>
                </c:pt>
                <c:pt idx="296">
                  <c:v>10701.497261763139</c:v>
                </c:pt>
                <c:pt idx="297">
                  <c:v>10687.434905502494</c:v>
                </c:pt>
                <c:pt idx="298">
                  <c:v>10673.292819902494</c:v>
                </c:pt>
                <c:pt idx="299">
                  <c:v>10659.071176399682</c:v>
                </c:pt>
                <c:pt idx="300">
                  <c:v>10644.770147845022</c:v>
                </c:pt>
                <c:pt idx="301">
                  <c:v>10630.389908521054</c:v>
                </c:pt>
                <c:pt idx="302">
                  <c:v>10615.93063415892</c:v>
                </c:pt>
                <c:pt idx="303">
                  <c:v>10601.392501955208</c:v>
                </c:pt>
                <c:pt idx="304">
                  <c:v>10586.77569058864</c:v>
                </c:pt>
                <c:pt idx="305">
                  <c:v>10572.080380236575</c:v>
                </c:pt>
                <c:pt idx="306">
                  <c:v>10557.306752591317</c:v>
                </c:pt>
                <c:pt idx="307">
                  <c:v>10542.454990876226</c:v>
                </c:pt>
                <c:pt idx="308">
                  <c:v>10527.525279861597</c:v>
                </c:pt>
                <c:pt idx="309">
                  <c:v>10512.517805880339</c:v>
                </c:pt>
                <c:pt idx="310">
                  <c:v>10497.432756843398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844-4DBA-B12F-3CC3BE529B4D}"/>
            </c:ext>
          </c:extLst>
        </c:ser>
        <c:ser>
          <c:idx val="6"/>
          <c:order val="6"/>
          <c:tx>
            <c:strRef>
              <c:f>'booster test at angle with ramj'!$AD$13</c:f>
              <c:strCache>
                <c:ptCount val="1"/>
                <c:pt idx="0">
                  <c:v>  Descent on main</c:v>
                </c:pt>
              </c:strCache>
            </c:strRef>
          </c:tx>
          <c:spPr>
            <a:ln w="63500" cap="rnd">
              <a:solidFill>
                <a:srgbClr val="FF5757"/>
              </a:solidFill>
              <a:round/>
            </a:ln>
            <a:effectLst/>
          </c:spPr>
          <c:marker>
            <c:symbol val="none"/>
          </c:marker>
          <c:xVal>
            <c:numRef>
              <c:f>'booster test at angle with ramj'!$Q$669:$Q$697</c:f>
              <c:numCache>
                <c:formatCode>General</c:formatCode>
                <c:ptCount val="29"/>
                <c:pt idx="0">
                  <c:v>10706.085452059502</c:v>
                </c:pt>
                <c:pt idx="1">
                  <c:v>10716.914712981928</c:v>
                </c:pt>
                <c:pt idx="2">
                  <c:v>10727.729124900585</c:v>
                </c:pt>
                <c:pt idx="3">
                  <c:v>10738.528649219363</c:v>
                </c:pt>
                <c:pt idx="4">
                  <c:v>10749.313246833162</c:v>
                </c:pt>
                <c:pt idx="5">
                  <c:v>10760.082878128909</c:v>
                </c:pt>
                <c:pt idx="6">
                  <c:v>10770.837502986786</c:v>
                </c:pt>
                <c:pt idx="7">
                  <c:v>10781.57708078167</c:v>
                </c:pt>
                <c:pt idx="8">
                  <c:v>10792.301570384789</c:v>
                </c:pt>
                <c:pt idx="9">
                  <c:v>10803.010930165581</c:v>
                </c:pt>
                <c:pt idx="10">
                  <c:v>10813.705117993781</c:v>
                </c:pt>
                <c:pt idx="11">
                  <c:v>10824.384091241705</c:v>
                </c:pt>
                <c:pt idx="12">
                  <c:v>10835.047806786768</c:v>
                </c:pt>
                <c:pt idx="13">
                  <c:v>10845.696221014201</c:v>
                </c:pt>
                <c:pt idx="14">
                  <c:v>10856.329289819994</c:v>
                </c:pt>
                <c:pt idx="15">
                  <c:v>10866.946968614058</c:v>
                </c:pt>
                <c:pt idx="16">
                  <c:v>10877.549212323596</c:v>
                </c:pt>
                <c:pt idx="17">
                  <c:v>10888.135975396695</c:v>
                </c:pt>
                <c:pt idx="18">
                  <c:v>10898.707211806142</c:v>
                </c:pt>
                <c:pt idx="19">
                  <c:v>10909.262875053444</c:v>
                </c:pt>
                <c:pt idx="20">
                  <c:v>10919.802918173073</c:v>
                </c:pt>
                <c:pt idx="21">
                  <c:v>10930.327293736929</c:v>
                </c:pt>
                <c:pt idx="22">
                  <c:v>10940.835953859019</c:v>
                </c:pt>
                <c:pt idx="23">
                  <c:v>10951.328850200345</c:v>
                </c:pt>
                <c:pt idx="24">
                  <c:v>10961.805933974012</c:v>
                </c:pt>
                <c:pt idx="25">
                  <c:v>10972.267155950554</c:v>
                </c:pt>
                <c:pt idx="26">
                  <c:v>10982.712466463467</c:v>
                </c:pt>
                <c:pt idx="27">
                  <c:v>10993.141815414954</c:v>
                </c:pt>
                <c:pt idx="28">
                  <c:v>11003.555152281891</c:v>
                </c:pt>
              </c:numCache>
            </c:numRef>
          </c:xVal>
          <c:yVal>
            <c:numRef>
              <c:f>'booster test at angle with ramj'!$P$672:$P$697</c:f>
              <c:numCache>
                <c:formatCode>General</c:formatCode>
                <c:ptCount val="26"/>
                <c:pt idx="0">
                  <c:v>10497.432756843398</c:v>
                </c:pt>
                <c:pt idx="1">
                  <c:v>10482.270322254933</c:v>
                </c:pt>
                <c:pt idx="2">
                  <c:v>10467.030693227245</c:v>
                </c:pt>
                <c:pt idx="3">
                  <c:v>10451.714062495421</c:v>
                </c:pt>
                <c:pt idx="4">
                  <c:v>10436.320624431713</c:v>
                </c:pt>
                <c:pt idx="5">
                  <c:v>10420.850575059614</c:v>
                </c:pt>
                <c:pt idx="6">
                  <c:v>10405.304112067635</c:v>
                </c:pt>
                <c:pt idx="7">
                  <c:v>10389.681434822771</c:v>
                </c:pt>
                <c:pt idx="8">
                  <c:v>10373.982744383642</c:v>
                </c:pt>
                <c:pt idx="9">
                  <c:v>10358.208243513303</c:v>
                </c:pt>
                <c:pt idx="10">
                  <c:v>10342.358136691704</c:v>
                </c:pt>
                <c:pt idx="11">
                  <c:v>10326.432630127796</c:v>
                </c:pt>
                <c:pt idx="12">
                  <c:v>10310.43193177128</c:v>
                </c:pt>
                <c:pt idx="13">
                  <c:v>10294.35625132397</c:v>
                </c:pt>
                <c:pt idx="14">
                  <c:v>10278.205800250778</c:v>
                </c:pt>
                <c:pt idx="15">
                  <c:v>10261.980791790304</c:v>
                </c:pt>
                <c:pt idx="16">
                  <c:v>10245.681440965011</c:v>
                </c:pt>
                <c:pt idx="17">
                  <c:v>10229.307964591004</c:v>
                </c:pt>
                <c:pt idx="18">
                  <c:v>10212.860581287367</c:v>
                </c:pt>
                <c:pt idx="19">
                  <c:v>10196.339511485079</c:v>
                </c:pt>
                <c:pt idx="20">
                  <c:v>10179.744977435481</c:v>
                </c:pt>
                <c:pt idx="21">
                  <c:v>10163.077203218294</c:v>
                </c:pt>
                <c:pt idx="22">
                  <c:v>10146.336414749176</c:v>
                </c:pt>
                <c:pt idx="23">
                  <c:v>10129.522839786814</c:v>
                </c:pt>
                <c:pt idx="24">
                  <c:v>10112.636707939535</c:v>
                </c:pt>
                <c:pt idx="25">
                  <c:v>10095.67825067143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844-4DBA-B12F-3CC3BE529B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2626992"/>
        <c:axId val="932634064"/>
      </c:scatterChart>
      <c:valAx>
        <c:axId val="932626992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strRef>
              <c:f>'booster test at angle with ramj'!$Q$19</c:f>
              <c:strCache>
                <c:ptCount val="1"/>
                <c:pt idx="0">
                  <c:v>haw far from launch pad [m]</c:v>
                </c:pt>
              </c:strCache>
            </c:strRef>
          </c:tx>
          <c:layout>
            <c:manualLayout>
              <c:xMode val="edge"/>
              <c:yMode val="edge"/>
              <c:x val="0.37724481800647514"/>
              <c:y val="0.9304134919568525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32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412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/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pl-PL"/>
          </a:p>
        </c:txPr>
        <c:crossAx val="932634064"/>
        <c:crosses val="autoZero"/>
        <c:crossBetween val="midCat"/>
        <c:majorUnit val="1000"/>
      </c:valAx>
      <c:valAx>
        <c:axId val="932634064"/>
        <c:scaling>
          <c:orientation val="minMax"/>
          <c:max val="6599.656732667954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strRef>
              <c:f>'booster test at angle with ramj'!$P$19</c:f>
              <c:strCache>
                <c:ptCount val="1"/>
                <c:pt idx="0">
                  <c:v>altitude [m]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32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47625" cap="flat" cmpd="sng" algn="ctr">
            <a:solidFill>
              <a:schemeClr val="tx1">
                <a:alpha val="96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/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pl-PL"/>
          </a:p>
        </c:txPr>
        <c:crossAx val="932626992"/>
        <c:crosses val="autoZero"/>
        <c:crossBetween val="midCat"/>
        <c:majorUnit val="1000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0177839911971429"/>
          <c:y val="4.1650327059924885E-2"/>
          <c:w val="0.2965567852898775"/>
          <c:h val="0.3215137576693155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/>
              </a:solidFill>
              <a:latin typeface="Franklin Gothic Medium" panose="020B0603020102020204" pitchFamily="34" charset="0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'booster test at angle with ramj'!$AM$7</c:f>
          <c:strCache>
            <c:ptCount val="1"/>
            <c:pt idx="0">
              <c:v>Horizontal distane (60deg)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'booster test at angle with ramj'!$P$19</c:f>
              <c:strCache>
                <c:ptCount val="1"/>
                <c:pt idx="0">
                  <c:v>altitude [m]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'booster test at angle with ramj'!$D$20:$D$109</c:f>
              <c:numCache>
                <c:formatCode>General</c:formatCode>
                <c:ptCount val="90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0.2</c:v>
                </c:pt>
                <c:pt idx="12">
                  <c:v>0.3</c:v>
                </c:pt>
                <c:pt idx="13">
                  <c:v>0.4</c:v>
                </c:pt>
                <c:pt idx="14">
                  <c:v>0.5</c:v>
                </c:pt>
                <c:pt idx="15">
                  <c:v>0.6</c:v>
                </c:pt>
                <c:pt idx="16">
                  <c:v>0.7</c:v>
                </c:pt>
                <c:pt idx="17">
                  <c:v>0.8</c:v>
                </c:pt>
                <c:pt idx="18">
                  <c:v>0.9</c:v>
                </c:pt>
                <c:pt idx="19">
                  <c:v>1</c:v>
                </c:pt>
                <c:pt idx="20">
                  <c:v>1.1000000000000001</c:v>
                </c:pt>
                <c:pt idx="21">
                  <c:v>1.2</c:v>
                </c:pt>
                <c:pt idx="22">
                  <c:v>1.3</c:v>
                </c:pt>
                <c:pt idx="23">
                  <c:v>1.4</c:v>
                </c:pt>
                <c:pt idx="24">
                  <c:v>1.5</c:v>
                </c:pt>
                <c:pt idx="25">
                  <c:v>1.6</c:v>
                </c:pt>
                <c:pt idx="26">
                  <c:v>1.7</c:v>
                </c:pt>
                <c:pt idx="27">
                  <c:v>1.8</c:v>
                </c:pt>
                <c:pt idx="28">
                  <c:v>1.9</c:v>
                </c:pt>
                <c:pt idx="29">
                  <c:v>2</c:v>
                </c:pt>
                <c:pt idx="30">
                  <c:v>2.1</c:v>
                </c:pt>
                <c:pt idx="31">
                  <c:v>2.2000000000000002</c:v>
                </c:pt>
                <c:pt idx="32">
                  <c:v>2.2999999999999998</c:v>
                </c:pt>
                <c:pt idx="33">
                  <c:v>2.4</c:v>
                </c:pt>
                <c:pt idx="34">
                  <c:v>2.5</c:v>
                </c:pt>
                <c:pt idx="35">
                  <c:v>2.6</c:v>
                </c:pt>
                <c:pt idx="36">
                  <c:v>2.7</c:v>
                </c:pt>
                <c:pt idx="37">
                  <c:v>2.8</c:v>
                </c:pt>
                <c:pt idx="38">
                  <c:v>2.9</c:v>
                </c:pt>
                <c:pt idx="39">
                  <c:v>3</c:v>
                </c:pt>
                <c:pt idx="40">
                  <c:v>3.1</c:v>
                </c:pt>
                <c:pt idx="41">
                  <c:v>3.2</c:v>
                </c:pt>
                <c:pt idx="42">
                  <c:v>3.3</c:v>
                </c:pt>
                <c:pt idx="43">
                  <c:v>3.4</c:v>
                </c:pt>
                <c:pt idx="44">
                  <c:v>3.5</c:v>
                </c:pt>
                <c:pt idx="45">
                  <c:v>3.6</c:v>
                </c:pt>
                <c:pt idx="46">
                  <c:v>3.7</c:v>
                </c:pt>
                <c:pt idx="47">
                  <c:v>3.8</c:v>
                </c:pt>
                <c:pt idx="48">
                  <c:v>3.9</c:v>
                </c:pt>
                <c:pt idx="49">
                  <c:v>4</c:v>
                </c:pt>
                <c:pt idx="50">
                  <c:v>4.0999999999999996</c:v>
                </c:pt>
                <c:pt idx="51">
                  <c:v>4.2</c:v>
                </c:pt>
                <c:pt idx="52">
                  <c:v>4.3</c:v>
                </c:pt>
                <c:pt idx="53">
                  <c:v>4.4000000000000004</c:v>
                </c:pt>
                <c:pt idx="54">
                  <c:v>4.5</c:v>
                </c:pt>
                <c:pt idx="55">
                  <c:v>4.5999999999999996</c:v>
                </c:pt>
                <c:pt idx="56">
                  <c:v>4.7</c:v>
                </c:pt>
                <c:pt idx="57">
                  <c:v>4.8</c:v>
                </c:pt>
                <c:pt idx="58">
                  <c:v>4.9000000000000004</c:v>
                </c:pt>
                <c:pt idx="59">
                  <c:v>5</c:v>
                </c:pt>
                <c:pt idx="60">
                  <c:v>5.0999999999999996</c:v>
                </c:pt>
                <c:pt idx="61">
                  <c:v>5.2</c:v>
                </c:pt>
                <c:pt idx="62">
                  <c:v>5.3</c:v>
                </c:pt>
                <c:pt idx="63">
                  <c:v>5.4</c:v>
                </c:pt>
                <c:pt idx="64">
                  <c:v>5.5</c:v>
                </c:pt>
                <c:pt idx="65">
                  <c:v>5.6</c:v>
                </c:pt>
                <c:pt idx="66">
                  <c:v>5.7</c:v>
                </c:pt>
                <c:pt idx="67">
                  <c:v>5.8</c:v>
                </c:pt>
                <c:pt idx="68">
                  <c:v>5.9</c:v>
                </c:pt>
                <c:pt idx="69">
                  <c:v>6</c:v>
                </c:pt>
                <c:pt idx="70">
                  <c:v>6.1</c:v>
                </c:pt>
                <c:pt idx="71">
                  <c:v>6.2</c:v>
                </c:pt>
                <c:pt idx="72">
                  <c:v>6.3</c:v>
                </c:pt>
                <c:pt idx="73">
                  <c:v>6.4</c:v>
                </c:pt>
                <c:pt idx="74">
                  <c:v>6.5</c:v>
                </c:pt>
                <c:pt idx="75">
                  <c:v>6.6</c:v>
                </c:pt>
                <c:pt idx="76">
                  <c:v>6.7</c:v>
                </c:pt>
                <c:pt idx="77">
                  <c:v>6.8</c:v>
                </c:pt>
                <c:pt idx="78">
                  <c:v>6.9</c:v>
                </c:pt>
                <c:pt idx="79">
                  <c:v>7</c:v>
                </c:pt>
                <c:pt idx="80">
                  <c:v>7.1</c:v>
                </c:pt>
                <c:pt idx="81">
                  <c:v>7.2</c:v>
                </c:pt>
                <c:pt idx="82">
                  <c:v>7.3</c:v>
                </c:pt>
                <c:pt idx="83">
                  <c:v>7.4</c:v>
                </c:pt>
                <c:pt idx="84">
                  <c:v>7.5</c:v>
                </c:pt>
                <c:pt idx="85">
                  <c:v>7.6</c:v>
                </c:pt>
                <c:pt idx="86">
                  <c:v>7.7</c:v>
                </c:pt>
                <c:pt idx="87">
                  <c:v>7.8</c:v>
                </c:pt>
                <c:pt idx="88">
                  <c:v>7.9</c:v>
                </c:pt>
                <c:pt idx="89">
                  <c:v>8</c:v>
                </c:pt>
              </c:numCache>
            </c:numRef>
          </c:xVal>
          <c:yVal>
            <c:numRef>
              <c:f>'booster test at angle with ramj'!$Q$20:$Q$109</c:f>
              <c:numCache>
                <c:formatCode>General</c:formatCode>
                <c:ptCount val="90"/>
                <c:pt idx="0">
                  <c:v>0</c:v>
                </c:pt>
                <c:pt idx="1">
                  <c:v>0</c:v>
                </c:pt>
                <c:pt idx="2">
                  <c:v>1.0492352667209241E-3</c:v>
                </c:pt>
                <c:pt idx="3">
                  <c:v>5.8996945170807467E-3</c:v>
                </c:pt>
                <c:pt idx="4">
                  <c:v>1.7189719144636809E-2</c:v>
                </c:pt>
                <c:pt idx="5">
                  <c:v>3.6270109811025998E-2</c:v>
                </c:pt>
                <c:pt idx="6">
                  <c:v>6.3735850713751055E-2</c:v>
                </c:pt>
                <c:pt idx="7">
                  <c:v>9.9789858009801363E-2</c:v>
                </c:pt>
                <c:pt idx="8">
                  <c:v>0.14436622357467077</c:v>
                </c:pt>
                <c:pt idx="9">
                  <c:v>0.19727447873663612</c:v>
                </c:pt>
                <c:pt idx="10">
                  <c:v>0.25834275660992723</c:v>
                </c:pt>
                <c:pt idx="11">
                  <c:v>0.32742367193505978</c:v>
                </c:pt>
                <c:pt idx="12">
                  <c:v>1.4339828423709819</c:v>
                </c:pt>
                <c:pt idx="13">
                  <c:v>3.2685652511742749</c:v>
                </c:pt>
                <c:pt idx="14">
                  <c:v>5.7959709272732942</c:v>
                </c:pt>
                <c:pt idx="15">
                  <c:v>9.0004843547793758</c:v>
                </c:pt>
                <c:pt idx="16">
                  <c:v>12.874093533318867</c:v>
                </c:pt>
                <c:pt idx="17">
                  <c:v>17.409722794626258</c:v>
                </c:pt>
                <c:pt idx="18">
                  <c:v>22.60110888633708</c:v>
                </c:pt>
                <c:pt idx="19">
                  <c:v>28.443648348620279</c:v>
                </c:pt>
                <c:pt idx="20">
                  <c:v>34.933026512037223</c:v>
                </c:pt>
                <c:pt idx="21">
                  <c:v>42.064552184917581</c:v>
                </c:pt>
                <c:pt idx="22">
                  <c:v>49.833738376353537</c:v>
                </c:pt>
                <c:pt idx="23">
                  <c:v>58.236951334052669</c:v>
                </c:pt>
                <c:pt idx="24">
                  <c:v>67.271843946181264</c:v>
                </c:pt>
                <c:pt idx="25">
                  <c:v>76.937722000571569</c:v>
                </c:pt>
                <c:pt idx="26">
                  <c:v>87.235419324906402</c:v>
                </c:pt>
                <c:pt idx="27">
                  <c:v>98.166853946923979</c:v>
                </c:pt>
                <c:pt idx="28">
                  <c:v>109.7347114322786</c:v>
                </c:pt>
                <c:pt idx="29">
                  <c:v>121.9422127057416</c:v>
                </c:pt>
                <c:pt idx="30">
                  <c:v>134.79283426081435</c:v>
                </c:pt>
                <c:pt idx="31">
                  <c:v>148.29010687336398</c:v>
                </c:pt>
                <c:pt idx="32">
                  <c:v>162.43750659928622</c:v>
                </c:pt>
                <c:pt idx="33">
                  <c:v>177.23831211618656</c:v>
                </c:pt>
                <c:pt idx="34">
                  <c:v>192.69541646993011</c:v>
                </c:pt>
                <c:pt idx="35">
                  <c:v>208.81097713997468</c:v>
                </c:pt>
                <c:pt idx="36">
                  <c:v>225.58616817559701</c:v>
                </c:pt>
                <c:pt idx="37">
                  <c:v>243.0216288125165</c:v>
                </c:pt>
                <c:pt idx="38">
                  <c:v>261.11839997130647</c:v>
                </c:pt>
                <c:pt idx="39">
                  <c:v>279.87853087333241</c:v>
                </c:pt>
                <c:pt idx="40">
                  <c:v>299.30504077184429</c:v>
                </c:pt>
                <c:pt idx="41">
                  <c:v>319.40197672785854</c:v>
                </c:pt>
                <c:pt idx="42">
                  <c:v>340.17497884167022</c:v>
                </c:pt>
                <c:pt idx="43">
                  <c:v>361.63199336676598</c:v>
                </c:pt>
                <c:pt idx="44">
                  <c:v>383.7841640394571</c:v>
                </c:pt>
                <c:pt idx="45">
                  <c:v>406.64545536406649</c:v>
                </c:pt>
                <c:pt idx="46">
                  <c:v>430.22440765550499</c:v>
                </c:pt>
                <c:pt idx="47">
                  <c:v>454.50054525225289</c:v>
                </c:pt>
                <c:pt idx="48">
                  <c:v>479.40343162106331</c:v>
                </c:pt>
                <c:pt idx="49">
                  <c:v>504.80847220855662</c:v>
                </c:pt>
                <c:pt idx="50">
                  <c:v>530.56041361066184</c:v>
                </c:pt>
                <c:pt idx="51">
                  <c:v>556.52513154365136</c:v>
                </c:pt>
                <c:pt idx="52">
                  <c:v>582.6090902851065</c:v>
                </c:pt>
                <c:pt idx="53">
                  <c:v>608.73948961147403</c:v>
                </c:pt>
                <c:pt idx="54">
                  <c:v>634.85333929848059</c:v>
                </c:pt>
                <c:pt idx="55">
                  <c:v>660.8969505148383</c:v>
                </c:pt>
                <c:pt idx="56">
                  <c:v>686.82534305169202</c:v>
                </c:pt>
                <c:pt idx="57">
                  <c:v>712.60097752562751</c:v>
                </c:pt>
                <c:pt idx="58">
                  <c:v>738.19235275369692</c:v>
                </c:pt>
                <c:pt idx="59">
                  <c:v>763.57347296980117</c:v>
                </c:pt>
                <c:pt idx="60">
                  <c:v>788.72424267301949</c:v>
                </c:pt>
                <c:pt idx="61">
                  <c:v>813.63101476620011</c:v>
                </c:pt>
                <c:pt idx="62">
                  <c:v>838.28588560777928</c:v>
                </c:pt>
                <c:pt idx="63">
                  <c:v>862.68403377452785</c:v>
                </c:pt>
                <c:pt idx="64">
                  <c:v>886.82165029491603</c:v>
                </c:pt>
                <c:pt idx="65">
                  <c:v>910.69634602305575</c:v>
                </c:pt>
                <c:pt idx="66">
                  <c:v>934.30859037534776</c:v>
                </c:pt>
                <c:pt idx="67">
                  <c:v>957.66163712476248</c:v>
                </c:pt>
                <c:pt idx="68">
                  <c:v>980.75973501843737</c:v>
                </c:pt>
                <c:pt idx="69">
                  <c:v>1003.6070931983188</c:v>
                </c:pt>
                <c:pt idx="70">
                  <c:v>1026.2078747189332</c:v>
                </c:pt>
                <c:pt idx="71">
                  <c:v>1048.5661969330056</c:v>
                </c:pt>
                <c:pt idx="72">
                  <c:v>1070.6861318522963</c:v>
                </c:pt>
                <c:pt idx="73">
                  <c:v>1092.5717064439943</c:v>
                </c:pt>
                <c:pt idx="74">
                  <c:v>1114.2057000955374</c:v>
                </c:pt>
                <c:pt idx="75">
                  <c:v>1135.5503218036276</c:v>
                </c:pt>
                <c:pt idx="76">
                  <c:v>1156.5905168406148</c:v>
                </c:pt>
                <c:pt idx="77">
                  <c:v>1177.3335018688881</c:v>
                </c:pt>
                <c:pt idx="78">
                  <c:v>1197.7866343864027</c:v>
                </c:pt>
                <c:pt idx="79">
                  <c:v>1217.957170538695</c:v>
                </c:pt>
                <c:pt idx="80">
                  <c:v>1237.8522610312862</c:v>
                </c:pt>
                <c:pt idx="81">
                  <c:v>1257.4789942298903</c:v>
                </c:pt>
                <c:pt idx="82">
                  <c:v>1276.8444626924938</c:v>
                </c:pt>
                <c:pt idx="83">
                  <c:v>1295.9557304717312</c:v>
                </c:pt>
                <c:pt idx="84">
                  <c:v>1314.8197424271618</c:v>
                </c:pt>
                <c:pt idx="85">
                  <c:v>1333.4432865909423</c:v>
                </c:pt>
                <c:pt idx="86">
                  <c:v>1351.8329904881011</c:v>
                </c:pt>
                <c:pt idx="87">
                  <c:v>1369.9953189007044</c:v>
                </c:pt>
                <c:pt idx="88">
                  <c:v>1387.9365725505816</c:v>
                </c:pt>
                <c:pt idx="89">
                  <c:v>1405.662887587823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4D1-4CE9-9280-59F2E5DF2346}"/>
            </c:ext>
          </c:extLst>
        </c:ser>
        <c:ser>
          <c:idx val="1"/>
          <c:order val="1"/>
          <c:tx>
            <c:strRef>
              <c:f>'booster test at angle with ramj'!$C$112</c:f>
              <c:strCache>
                <c:ptCount val="1"/>
                <c:pt idx="0">
                  <c:v>Free fight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'booster test at angle with ramj'!$D$111:$D$1200</c:f>
              <c:numCache>
                <c:formatCode>General</c:formatCode>
                <c:ptCount val="1090"/>
                <c:pt idx="0">
                  <c:v>4.9000000000000004</c:v>
                </c:pt>
                <c:pt idx="1">
                  <c:v>5</c:v>
                </c:pt>
                <c:pt idx="2">
                  <c:v>5.0999999999999996</c:v>
                </c:pt>
                <c:pt idx="3">
                  <c:v>5.1999999999999993</c:v>
                </c:pt>
                <c:pt idx="4">
                  <c:v>5.2999999999999989</c:v>
                </c:pt>
                <c:pt idx="5">
                  <c:v>5.3999999999999986</c:v>
                </c:pt>
                <c:pt idx="6">
                  <c:v>5.4999999999999982</c:v>
                </c:pt>
                <c:pt idx="7">
                  <c:v>5.5999999999999979</c:v>
                </c:pt>
                <c:pt idx="8">
                  <c:v>5.6999999999999975</c:v>
                </c:pt>
                <c:pt idx="9">
                  <c:v>5.7999999999999972</c:v>
                </c:pt>
                <c:pt idx="10">
                  <c:v>5.8999999999999968</c:v>
                </c:pt>
                <c:pt idx="11">
                  <c:v>5.9999999999999964</c:v>
                </c:pt>
                <c:pt idx="12">
                  <c:v>6.0999999999999961</c:v>
                </c:pt>
                <c:pt idx="13">
                  <c:v>6.1999999999999957</c:v>
                </c:pt>
                <c:pt idx="14">
                  <c:v>6.2999999999999954</c:v>
                </c:pt>
                <c:pt idx="15">
                  <c:v>6.399999999999995</c:v>
                </c:pt>
                <c:pt idx="16">
                  <c:v>6.4999999999999947</c:v>
                </c:pt>
                <c:pt idx="17">
                  <c:v>6.5999999999999943</c:v>
                </c:pt>
                <c:pt idx="18">
                  <c:v>6.699999999999994</c:v>
                </c:pt>
                <c:pt idx="19">
                  <c:v>6.7999999999999936</c:v>
                </c:pt>
                <c:pt idx="20">
                  <c:v>6.8999999999999932</c:v>
                </c:pt>
                <c:pt idx="21">
                  <c:v>6.9999999999999929</c:v>
                </c:pt>
                <c:pt idx="22">
                  <c:v>7.0999999999999925</c:v>
                </c:pt>
                <c:pt idx="23">
                  <c:v>7.1999999999999922</c:v>
                </c:pt>
                <c:pt idx="24">
                  <c:v>7.2999999999999918</c:v>
                </c:pt>
                <c:pt idx="25">
                  <c:v>7.3999999999999915</c:v>
                </c:pt>
                <c:pt idx="26">
                  <c:v>7.4999999999999911</c:v>
                </c:pt>
                <c:pt idx="27">
                  <c:v>7.5999999999999908</c:v>
                </c:pt>
                <c:pt idx="28">
                  <c:v>7.6999999999999904</c:v>
                </c:pt>
                <c:pt idx="29">
                  <c:v>7.7999999999999901</c:v>
                </c:pt>
                <c:pt idx="30">
                  <c:v>7.8999999999999897</c:v>
                </c:pt>
                <c:pt idx="31">
                  <c:v>7.9999999999999893</c:v>
                </c:pt>
                <c:pt idx="32">
                  <c:v>8.099999999999989</c:v>
                </c:pt>
                <c:pt idx="33">
                  <c:v>8.1999999999999886</c:v>
                </c:pt>
                <c:pt idx="34">
                  <c:v>8.2999999999999883</c:v>
                </c:pt>
                <c:pt idx="35">
                  <c:v>8.3999999999999879</c:v>
                </c:pt>
                <c:pt idx="36">
                  <c:v>8.4999999999999876</c:v>
                </c:pt>
                <c:pt idx="37">
                  <c:v>8.5999999999999872</c:v>
                </c:pt>
                <c:pt idx="38">
                  <c:v>8.6999999999999869</c:v>
                </c:pt>
                <c:pt idx="39">
                  <c:v>8.7999999999999865</c:v>
                </c:pt>
                <c:pt idx="40">
                  <c:v>8.8999999999999861</c:v>
                </c:pt>
                <c:pt idx="41">
                  <c:v>8.9999999999999858</c:v>
                </c:pt>
                <c:pt idx="42">
                  <c:v>9.0999999999999854</c:v>
                </c:pt>
                <c:pt idx="43">
                  <c:v>9.1999999999999851</c:v>
                </c:pt>
                <c:pt idx="44">
                  <c:v>9.2999999999999847</c:v>
                </c:pt>
                <c:pt idx="45">
                  <c:v>9.3999999999999844</c:v>
                </c:pt>
                <c:pt idx="46">
                  <c:v>9.499999999999984</c:v>
                </c:pt>
                <c:pt idx="47">
                  <c:v>9.5999999999999837</c:v>
                </c:pt>
                <c:pt idx="48">
                  <c:v>9.6999999999999833</c:v>
                </c:pt>
                <c:pt idx="49">
                  <c:v>9.7999999999999829</c:v>
                </c:pt>
                <c:pt idx="50">
                  <c:v>9.8999999999999826</c:v>
                </c:pt>
                <c:pt idx="51">
                  <c:v>9.9999999999999822</c:v>
                </c:pt>
                <c:pt idx="52">
                  <c:v>10.099999999999982</c:v>
                </c:pt>
                <c:pt idx="53">
                  <c:v>10.199999999999982</c:v>
                </c:pt>
                <c:pt idx="54">
                  <c:v>10.299999999999981</c:v>
                </c:pt>
                <c:pt idx="55">
                  <c:v>10.399999999999981</c:v>
                </c:pt>
                <c:pt idx="56">
                  <c:v>10.49999999999998</c:v>
                </c:pt>
                <c:pt idx="57">
                  <c:v>10.59999999999998</c:v>
                </c:pt>
                <c:pt idx="58">
                  <c:v>10.69999999999998</c:v>
                </c:pt>
                <c:pt idx="59">
                  <c:v>10.799999999999979</c:v>
                </c:pt>
                <c:pt idx="60">
                  <c:v>10.899999999999979</c:v>
                </c:pt>
                <c:pt idx="61">
                  <c:v>10.999999999999979</c:v>
                </c:pt>
                <c:pt idx="62">
                  <c:v>11.099999999999978</c:v>
                </c:pt>
                <c:pt idx="63">
                  <c:v>11.199999999999978</c:v>
                </c:pt>
                <c:pt idx="64">
                  <c:v>11.299999999999978</c:v>
                </c:pt>
                <c:pt idx="65">
                  <c:v>11.399999999999977</c:v>
                </c:pt>
                <c:pt idx="66">
                  <c:v>11.499999999999977</c:v>
                </c:pt>
                <c:pt idx="67">
                  <c:v>11.599999999999977</c:v>
                </c:pt>
                <c:pt idx="68">
                  <c:v>11.699999999999976</c:v>
                </c:pt>
                <c:pt idx="69">
                  <c:v>11.799999999999976</c:v>
                </c:pt>
                <c:pt idx="70">
                  <c:v>11.899999999999975</c:v>
                </c:pt>
                <c:pt idx="71">
                  <c:v>11.999999999999975</c:v>
                </c:pt>
                <c:pt idx="72">
                  <c:v>12.099999999999975</c:v>
                </c:pt>
                <c:pt idx="73">
                  <c:v>12.199999999999974</c:v>
                </c:pt>
                <c:pt idx="74">
                  <c:v>12.299999999999974</c:v>
                </c:pt>
                <c:pt idx="75">
                  <c:v>12.399999999999974</c:v>
                </c:pt>
                <c:pt idx="76">
                  <c:v>12.499999999999973</c:v>
                </c:pt>
                <c:pt idx="77">
                  <c:v>12.599999999999973</c:v>
                </c:pt>
                <c:pt idx="78">
                  <c:v>12.699999999999973</c:v>
                </c:pt>
                <c:pt idx="79">
                  <c:v>12.799999999999972</c:v>
                </c:pt>
                <c:pt idx="80">
                  <c:v>12.899999999999972</c:v>
                </c:pt>
                <c:pt idx="81">
                  <c:v>12.999999999999972</c:v>
                </c:pt>
                <c:pt idx="82">
                  <c:v>13.099999999999971</c:v>
                </c:pt>
                <c:pt idx="83">
                  <c:v>13.199999999999971</c:v>
                </c:pt>
                <c:pt idx="84">
                  <c:v>13.299999999999971</c:v>
                </c:pt>
                <c:pt idx="85">
                  <c:v>13.39999999999997</c:v>
                </c:pt>
                <c:pt idx="86">
                  <c:v>13.49999999999997</c:v>
                </c:pt>
                <c:pt idx="87">
                  <c:v>13.599999999999969</c:v>
                </c:pt>
                <c:pt idx="88">
                  <c:v>13.699999999999969</c:v>
                </c:pt>
                <c:pt idx="89">
                  <c:v>13.799999999999969</c:v>
                </c:pt>
                <c:pt idx="90">
                  <c:v>13.899999999999968</c:v>
                </c:pt>
                <c:pt idx="91">
                  <c:v>13.999999999999968</c:v>
                </c:pt>
                <c:pt idx="92">
                  <c:v>14.099999999999968</c:v>
                </c:pt>
                <c:pt idx="93">
                  <c:v>14.199999999999967</c:v>
                </c:pt>
                <c:pt idx="94">
                  <c:v>14.299999999999967</c:v>
                </c:pt>
                <c:pt idx="95">
                  <c:v>14.399999999999967</c:v>
                </c:pt>
                <c:pt idx="96">
                  <c:v>14.499999999999966</c:v>
                </c:pt>
                <c:pt idx="97">
                  <c:v>14.599999999999966</c:v>
                </c:pt>
                <c:pt idx="98">
                  <c:v>14.699999999999966</c:v>
                </c:pt>
                <c:pt idx="99">
                  <c:v>14.799999999999965</c:v>
                </c:pt>
                <c:pt idx="100">
                  <c:v>14.899999999999965</c:v>
                </c:pt>
                <c:pt idx="101">
                  <c:v>14.999999999999964</c:v>
                </c:pt>
                <c:pt idx="102">
                  <c:v>15.099999999999964</c:v>
                </c:pt>
                <c:pt idx="103">
                  <c:v>15.199999999999964</c:v>
                </c:pt>
                <c:pt idx="104">
                  <c:v>15.299999999999963</c:v>
                </c:pt>
                <c:pt idx="105">
                  <c:v>15.399999999999963</c:v>
                </c:pt>
                <c:pt idx="106">
                  <c:v>15.499999999999963</c:v>
                </c:pt>
                <c:pt idx="107">
                  <c:v>15.599999999999962</c:v>
                </c:pt>
                <c:pt idx="108">
                  <c:v>15.699999999999962</c:v>
                </c:pt>
                <c:pt idx="109">
                  <c:v>15.799999999999962</c:v>
                </c:pt>
                <c:pt idx="110">
                  <c:v>15.899999999999961</c:v>
                </c:pt>
                <c:pt idx="111">
                  <c:v>15.999999999999961</c:v>
                </c:pt>
                <c:pt idx="112">
                  <c:v>16.099999999999962</c:v>
                </c:pt>
                <c:pt idx="113">
                  <c:v>16.199999999999964</c:v>
                </c:pt>
                <c:pt idx="114">
                  <c:v>16.299999999999965</c:v>
                </c:pt>
                <c:pt idx="115">
                  <c:v>16.399999999999967</c:v>
                </c:pt>
                <c:pt idx="116">
                  <c:v>16.499999999999968</c:v>
                </c:pt>
                <c:pt idx="117">
                  <c:v>16.599999999999969</c:v>
                </c:pt>
                <c:pt idx="118">
                  <c:v>16.699999999999971</c:v>
                </c:pt>
                <c:pt idx="119">
                  <c:v>16.799999999999972</c:v>
                </c:pt>
                <c:pt idx="120">
                  <c:v>16.899999999999974</c:v>
                </c:pt>
                <c:pt idx="121">
                  <c:v>16.999999999999975</c:v>
                </c:pt>
                <c:pt idx="122">
                  <c:v>17.099999999999977</c:v>
                </c:pt>
                <c:pt idx="123">
                  <c:v>17.199999999999978</c:v>
                </c:pt>
                <c:pt idx="124">
                  <c:v>17.299999999999979</c:v>
                </c:pt>
                <c:pt idx="125">
                  <c:v>17.399999999999981</c:v>
                </c:pt>
                <c:pt idx="126">
                  <c:v>17.499999999999982</c:v>
                </c:pt>
                <c:pt idx="127">
                  <c:v>17.599999999999984</c:v>
                </c:pt>
                <c:pt idx="128">
                  <c:v>17.699999999999985</c:v>
                </c:pt>
                <c:pt idx="129">
                  <c:v>17.799999999999986</c:v>
                </c:pt>
                <c:pt idx="130">
                  <c:v>17.899999999999988</c:v>
                </c:pt>
                <c:pt idx="131">
                  <c:v>17.999999999999989</c:v>
                </c:pt>
                <c:pt idx="132">
                  <c:v>18.099999999999991</c:v>
                </c:pt>
                <c:pt idx="133">
                  <c:v>18.199999999999992</c:v>
                </c:pt>
                <c:pt idx="134">
                  <c:v>18.299999999999994</c:v>
                </c:pt>
                <c:pt idx="135">
                  <c:v>18.399999999999995</c:v>
                </c:pt>
                <c:pt idx="136">
                  <c:v>18.499999999999996</c:v>
                </c:pt>
                <c:pt idx="137">
                  <c:v>18.599999999999998</c:v>
                </c:pt>
                <c:pt idx="138">
                  <c:v>18.7</c:v>
                </c:pt>
                <c:pt idx="139">
                  <c:v>18.8</c:v>
                </c:pt>
                <c:pt idx="140">
                  <c:v>18.900000000000002</c:v>
                </c:pt>
                <c:pt idx="141">
                  <c:v>19.000000000000004</c:v>
                </c:pt>
                <c:pt idx="142">
                  <c:v>19.100000000000005</c:v>
                </c:pt>
                <c:pt idx="143">
                  <c:v>19.200000000000006</c:v>
                </c:pt>
                <c:pt idx="144">
                  <c:v>19.300000000000008</c:v>
                </c:pt>
                <c:pt idx="145">
                  <c:v>19.400000000000009</c:v>
                </c:pt>
                <c:pt idx="146">
                  <c:v>19.500000000000011</c:v>
                </c:pt>
                <c:pt idx="147">
                  <c:v>19.600000000000012</c:v>
                </c:pt>
                <c:pt idx="148">
                  <c:v>19.700000000000014</c:v>
                </c:pt>
                <c:pt idx="149">
                  <c:v>19.800000000000015</c:v>
                </c:pt>
                <c:pt idx="150">
                  <c:v>19.900000000000016</c:v>
                </c:pt>
                <c:pt idx="151">
                  <c:v>20.000000000000018</c:v>
                </c:pt>
                <c:pt idx="152">
                  <c:v>20.100000000000019</c:v>
                </c:pt>
                <c:pt idx="153">
                  <c:v>20.200000000000021</c:v>
                </c:pt>
                <c:pt idx="154">
                  <c:v>20.300000000000022</c:v>
                </c:pt>
                <c:pt idx="155">
                  <c:v>20.400000000000023</c:v>
                </c:pt>
                <c:pt idx="156">
                  <c:v>20.500000000000025</c:v>
                </c:pt>
                <c:pt idx="157">
                  <c:v>20.600000000000026</c:v>
                </c:pt>
                <c:pt idx="158">
                  <c:v>20.700000000000028</c:v>
                </c:pt>
                <c:pt idx="159">
                  <c:v>20.800000000000029</c:v>
                </c:pt>
                <c:pt idx="160">
                  <c:v>20.900000000000031</c:v>
                </c:pt>
                <c:pt idx="161">
                  <c:v>21.000000000000032</c:v>
                </c:pt>
                <c:pt idx="162">
                  <c:v>21.100000000000033</c:v>
                </c:pt>
                <c:pt idx="163">
                  <c:v>21.200000000000035</c:v>
                </c:pt>
                <c:pt idx="164">
                  <c:v>21.300000000000036</c:v>
                </c:pt>
                <c:pt idx="165">
                  <c:v>21.400000000000038</c:v>
                </c:pt>
                <c:pt idx="166">
                  <c:v>21.500000000000039</c:v>
                </c:pt>
                <c:pt idx="167">
                  <c:v>21.600000000000041</c:v>
                </c:pt>
                <c:pt idx="168">
                  <c:v>21.700000000000042</c:v>
                </c:pt>
                <c:pt idx="169">
                  <c:v>21.800000000000043</c:v>
                </c:pt>
                <c:pt idx="170">
                  <c:v>21.900000000000045</c:v>
                </c:pt>
                <c:pt idx="171">
                  <c:v>22.000000000000046</c:v>
                </c:pt>
                <c:pt idx="172">
                  <c:v>22.100000000000048</c:v>
                </c:pt>
                <c:pt idx="173">
                  <c:v>22.200000000000049</c:v>
                </c:pt>
                <c:pt idx="174">
                  <c:v>22.30000000000005</c:v>
                </c:pt>
                <c:pt idx="175">
                  <c:v>22.400000000000052</c:v>
                </c:pt>
                <c:pt idx="176">
                  <c:v>22.500000000000053</c:v>
                </c:pt>
                <c:pt idx="177">
                  <c:v>22.600000000000055</c:v>
                </c:pt>
                <c:pt idx="178">
                  <c:v>22.700000000000056</c:v>
                </c:pt>
                <c:pt idx="179">
                  <c:v>22.800000000000058</c:v>
                </c:pt>
                <c:pt idx="180">
                  <c:v>22.900000000000059</c:v>
                </c:pt>
                <c:pt idx="181">
                  <c:v>23.00000000000006</c:v>
                </c:pt>
                <c:pt idx="182">
                  <c:v>23.100000000000062</c:v>
                </c:pt>
                <c:pt idx="183">
                  <c:v>23.200000000000063</c:v>
                </c:pt>
                <c:pt idx="184">
                  <c:v>23.300000000000065</c:v>
                </c:pt>
                <c:pt idx="185">
                  <c:v>23.400000000000066</c:v>
                </c:pt>
                <c:pt idx="186">
                  <c:v>23.500000000000068</c:v>
                </c:pt>
                <c:pt idx="187">
                  <c:v>23.600000000000069</c:v>
                </c:pt>
                <c:pt idx="188">
                  <c:v>23.70000000000007</c:v>
                </c:pt>
                <c:pt idx="189">
                  <c:v>23.800000000000072</c:v>
                </c:pt>
                <c:pt idx="190">
                  <c:v>23.900000000000073</c:v>
                </c:pt>
                <c:pt idx="191">
                  <c:v>24.000000000000075</c:v>
                </c:pt>
                <c:pt idx="192">
                  <c:v>24.100000000000076</c:v>
                </c:pt>
                <c:pt idx="193">
                  <c:v>24.200000000000077</c:v>
                </c:pt>
                <c:pt idx="194">
                  <c:v>24.300000000000079</c:v>
                </c:pt>
                <c:pt idx="195">
                  <c:v>24.40000000000008</c:v>
                </c:pt>
                <c:pt idx="196">
                  <c:v>24.500000000000082</c:v>
                </c:pt>
                <c:pt idx="197">
                  <c:v>24.600000000000083</c:v>
                </c:pt>
                <c:pt idx="198">
                  <c:v>24.700000000000085</c:v>
                </c:pt>
                <c:pt idx="199">
                  <c:v>24.800000000000086</c:v>
                </c:pt>
                <c:pt idx="200">
                  <c:v>24.900000000000087</c:v>
                </c:pt>
                <c:pt idx="201">
                  <c:v>25.000000000000089</c:v>
                </c:pt>
                <c:pt idx="202">
                  <c:v>25.10000000000009</c:v>
                </c:pt>
                <c:pt idx="203">
                  <c:v>25.200000000000092</c:v>
                </c:pt>
                <c:pt idx="204">
                  <c:v>25.300000000000093</c:v>
                </c:pt>
                <c:pt idx="205">
                  <c:v>25.400000000000095</c:v>
                </c:pt>
                <c:pt idx="206">
                  <c:v>25.500000000000096</c:v>
                </c:pt>
                <c:pt idx="207">
                  <c:v>25.600000000000097</c:v>
                </c:pt>
                <c:pt idx="208">
                  <c:v>25.700000000000099</c:v>
                </c:pt>
                <c:pt idx="209">
                  <c:v>25.8000000000001</c:v>
                </c:pt>
                <c:pt idx="210">
                  <c:v>25.900000000000102</c:v>
                </c:pt>
                <c:pt idx="211">
                  <c:v>26.000000000000103</c:v>
                </c:pt>
                <c:pt idx="212">
                  <c:v>26.100000000000104</c:v>
                </c:pt>
                <c:pt idx="213">
                  <c:v>26.200000000000106</c:v>
                </c:pt>
                <c:pt idx="214">
                  <c:v>26.300000000000107</c:v>
                </c:pt>
                <c:pt idx="215">
                  <c:v>26.400000000000109</c:v>
                </c:pt>
                <c:pt idx="216">
                  <c:v>26.50000000000011</c:v>
                </c:pt>
                <c:pt idx="217">
                  <c:v>26.600000000000112</c:v>
                </c:pt>
                <c:pt idx="218">
                  <c:v>26.700000000000113</c:v>
                </c:pt>
                <c:pt idx="219">
                  <c:v>26.800000000000114</c:v>
                </c:pt>
                <c:pt idx="220">
                  <c:v>26.900000000000116</c:v>
                </c:pt>
                <c:pt idx="221">
                  <c:v>27.000000000000117</c:v>
                </c:pt>
                <c:pt idx="222">
                  <c:v>27.100000000000119</c:v>
                </c:pt>
                <c:pt idx="223">
                  <c:v>27.20000000000012</c:v>
                </c:pt>
                <c:pt idx="224">
                  <c:v>27.300000000000122</c:v>
                </c:pt>
                <c:pt idx="225">
                  <c:v>27.400000000000123</c:v>
                </c:pt>
                <c:pt idx="226">
                  <c:v>27.500000000000124</c:v>
                </c:pt>
                <c:pt idx="227">
                  <c:v>27.600000000000126</c:v>
                </c:pt>
                <c:pt idx="228">
                  <c:v>27.700000000000127</c:v>
                </c:pt>
                <c:pt idx="229">
                  <c:v>27.800000000000129</c:v>
                </c:pt>
                <c:pt idx="230">
                  <c:v>27.90000000000013</c:v>
                </c:pt>
                <c:pt idx="231">
                  <c:v>28.000000000000131</c:v>
                </c:pt>
                <c:pt idx="232">
                  <c:v>28.100000000000133</c:v>
                </c:pt>
                <c:pt idx="233">
                  <c:v>28.200000000000134</c:v>
                </c:pt>
                <c:pt idx="234">
                  <c:v>28.300000000000136</c:v>
                </c:pt>
                <c:pt idx="235">
                  <c:v>28.400000000000137</c:v>
                </c:pt>
                <c:pt idx="236">
                  <c:v>28.500000000000139</c:v>
                </c:pt>
                <c:pt idx="237">
                  <c:v>28.60000000000014</c:v>
                </c:pt>
                <c:pt idx="238">
                  <c:v>28.700000000000141</c:v>
                </c:pt>
                <c:pt idx="239">
                  <c:v>28.800000000000143</c:v>
                </c:pt>
                <c:pt idx="240">
                  <c:v>28.900000000000144</c:v>
                </c:pt>
                <c:pt idx="241">
                  <c:v>29.000000000000146</c:v>
                </c:pt>
                <c:pt idx="242">
                  <c:v>29.100000000000147</c:v>
                </c:pt>
                <c:pt idx="243">
                  <c:v>29.200000000000149</c:v>
                </c:pt>
                <c:pt idx="244">
                  <c:v>29.30000000000015</c:v>
                </c:pt>
                <c:pt idx="245">
                  <c:v>29.400000000000151</c:v>
                </c:pt>
                <c:pt idx="246">
                  <c:v>29.500000000000153</c:v>
                </c:pt>
                <c:pt idx="247">
                  <c:v>29.600000000000154</c:v>
                </c:pt>
                <c:pt idx="248">
                  <c:v>29.700000000000156</c:v>
                </c:pt>
                <c:pt idx="249">
                  <c:v>29.800000000000157</c:v>
                </c:pt>
                <c:pt idx="250">
                  <c:v>29.900000000000158</c:v>
                </c:pt>
                <c:pt idx="251">
                  <c:v>30.00000000000016</c:v>
                </c:pt>
                <c:pt idx="252">
                  <c:v>30.100000000000161</c:v>
                </c:pt>
                <c:pt idx="253">
                  <c:v>30.200000000000163</c:v>
                </c:pt>
                <c:pt idx="254">
                  <c:v>30.300000000000164</c:v>
                </c:pt>
                <c:pt idx="255">
                  <c:v>30.400000000000166</c:v>
                </c:pt>
                <c:pt idx="256">
                  <c:v>30.500000000000167</c:v>
                </c:pt>
                <c:pt idx="257">
                  <c:v>30.600000000000168</c:v>
                </c:pt>
                <c:pt idx="258">
                  <c:v>30.70000000000017</c:v>
                </c:pt>
                <c:pt idx="259">
                  <c:v>30.800000000000171</c:v>
                </c:pt>
                <c:pt idx="260">
                  <c:v>30.900000000000173</c:v>
                </c:pt>
                <c:pt idx="261">
                  <c:v>31.000000000000174</c:v>
                </c:pt>
                <c:pt idx="262">
                  <c:v>31.100000000000176</c:v>
                </c:pt>
                <c:pt idx="263">
                  <c:v>31.200000000000177</c:v>
                </c:pt>
                <c:pt idx="264">
                  <c:v>31.300000000000178</c:v>
                </c:pt>
                <c:pt idx="265">
                  <c:v>31.40000000000018</c:v>
                </c:pt>
                <c:pt idx="266">
                  <c:v>31.500000000000181</c:v>
                </c:pt>
                <c:pt idx="267">
                  <c:v>31.600000000000183</c:v>
                </c:pt>
                <c:pt idx="268">
                  <c:v>31.700000000000184</c:v>
                </c:pt>
                <c:pt idx="269">
                  <c:v>31.800000000000185</c:v>
                </c:pt>
                <c:pt idx="270">
                  <c:v>31.900000000000187</c:v>
                </c:pt>
                <c:pt idx="271">
                  <c:v>32.000000000000185</c:v>
                </c:pt>
                <c:pt idx="272">
                  <c:v>32.100000000000186</c:v>
                </c:pt>
                <c:pt idx="273">
                  <c:v>32.200000000000188</c:v>
                </c:pt>
                <c:pt idx="274">
                  <c:v>32.300000000000189</c:v>
                </c:pt>
                <c:pt idx="275">
                  <c:v>32.40000000000019</c:v>
                </c:pt>
                <c:pt idx="276">
                  <c:v>32.500000000000192</c:v>
                </c:pt>
                <c:pt idx="277">
                  <c:v>32.600000000000193</c:v>
                </c:pt>
                <c:pt idx="278">
                  <c:v>32.700000000000195</c:v>
                </c:pt>
                <c:pt idx="279">
                  <c:v>32.800000000000196</c:v>
                </c:pt>
                <c:pt idx="280">
                  <c:v>32.900000000000198</c:v>
                </c:pt>
                <c:pt idx="281">
                  <c:v>33.000000000000199</c:v>
                </c:pt>
                <c:pt idx="282">
                  <c:v>33.1000000000002</c:v>
                </c:pt>
                <c:pt idx="283">
                  <c:v>33.200000000000202</c:v>
                </c:pt>
                <c:pt idx="284">
                  <c:v>33.300000000000203</c:v>
                </c:pt>
                <c:pt idx="285">
                  <c:v>33.400000000000205</c:v>
                </c:pt>
                <c:pt idx="286">
                  <c:v>33.500000000000206</c:v>
                </c:pt>
                <c:pt idx="287">
                  <c:v>33.600000000000207</c:v>
                </c:pt>
                <c:pt idx="288">
                  <c:v>33.700000000000209</c:v>
                </c:pt>
                <c:pt idx="289">
                  <c:v>33.80000000000021</c:v>
                </c:pt>
                <c:pt idx="290">
                  <c:v>33.900000000000212</c:v>
                </c:pt>
                <c:pt idx="291">
                  <c:v>34.000000000000213</c:v>
                </c:pt>
                <c:pt idx="292">
                  <c:v>34.100000000000215</c:v>
                </c:pt>
                <c:pt idx="293">
                  <c:v>34.200000000000216</c:v>
                </c:pt>
                <c:pt idx="294">
                  <c:v>34.300000000000217</c:v>
                </c:pt>
                <c:pt idx="295">
                  <c:v>34.400000000000219</c:v>
                </c:pt>
                <c:pt idx="296">
                  <c:v>34.50000000000022</c:v>
                </c:pt>
                <c:pt idx="297">
                  <c:v>34.600000000000222</c:v>
                </c:pt>
                <c:pt idx="298">
                  <c:v>34.700000000000223</c:v>
                </c:pt>
                <c:pt idx="299">
                  <c:v>34.800000000000225</c:v>
                </c:pt>
                <c:pt idx="300">
                  <c:v>34.900000000000226</c:v>
                </c:pt>
                <c:pt idx="301">
                  <c:v>35.000000000000227</c:v>
                </c:pt>
                <c:pt idx="302">
                  <c:v>35.100000000000229</c:v>
                </c:pt>
                <c:pt idx="303">
                  <c:v>35.20000000000023</c:v>
                </c:pt>
                <c:pt idx="304">
                  <c:v>35.300000000000232</c:v>
                </c:pt>
                <c:pt idx="305">
                  <c:v>35.400000000000233</c:v>
                </c:pt>
                <c:pt idx="306">
                  <c:v>35.500000000000234</c:v>
                </c:pt>
                <c:pt idx="307">
                  <c:v>35.600000000000236</c:v>
                </c:pt>
                <c:pt idx="308">
                  <c:v>35.700000000000237</c:v>
                </c:pt>
                <c:pt idx="309">
                  <c:v>35.800000000000239</c:v>
                </c:pt>
                <c:pt idx="310">
                  <c:v>35.90000000000024</c:v>
                </c:pt>
                <c:pt idx="311">
                  <c:v>36.000000000000242</c:v>
                </c:pt>
                <c:pt idx="312">
                  <c:v>36.100000000000243</c:v>
                </c:pt>
                <c:pt idx="313">
                  <c:v>36.200000000000244</c:v>
                </c:pt>
                <c:pt idx="314">
                  <c:v>36.300000000000246</c:v>
                </c:pt>
                <c:pt idx="315">
                  <c:v>36.400000000000247</c:v>
                </c:pt>
                <c:pt idx="316">
                  <c:v>36.500000000000249</c:v>
                </c:pt>
                <c:pt idx="317">
                  <c:v>36.60000000000025</c:v>
                </c:pt>
                <c:pt idx="318">
                  <c:v>36.700000000000252</c:v>
                </c:pt>
                <c:pt idx="319">
                  <c:v>36.800000000000253</c:v>
                </c:pt>
                <c:pt idx="320">
                  <c:v>36.900000000000254</c:v>
                </c:pt>
                <c:pt idx="321">
                  <c:v>37.000000000000256</c:v>
                </c:pt>
                <c:pt idx="322">
                  <c:v>37.100000000000257</c:v>
                </c:pt>
                <c:pt idx="323">
                  <c:v>37.200000000000259</c:v>
                </c:pt>
                <c:pt idx="324">
                  <c:v>37.30000000000026</c:v>
                </c:pt>
                <c:pt idx="325">
                  <c:v>37.400000000000261</c:v>
                </c:pt>
                <c:pt idx="326">
                  <c:v>37.500000000000263</c:v>
                </c:pt>
                <c:pt idx="327">
                  <c:v>37.600000000000264</c:v>
                </c:pt>
                <c:pt idx="328">
                  <c:v>37.700000000000266</c:v>
                </c:pt>
                <c:pt idx="329">
                  <c:v>37.800000000000267</c:v>
                </c:pt>
                <c:pt idx="330">
                  <c:v>37.900000000000269</c:v>
                </c:pt>
                <c:pt idx="331">
                  <c:v>38.00000000000027</c:v>
                </c:pt>
                <c:pt idx="332">
                  <c:v>38.100000000000271</c:v>
                </c:pt>
                <c:pt idx="333">
                  <c:v>38.200000000000273</c:v>
                </c:pt>
                <c:pt idx="334">
                  <c:v>38.300000000000274</c:v>
                </c:pt>
                <c:pt idx="335">
                  <c:v>38.400000000000276</c:v>
                </c:pt>
                <c:pt idx="336">
                  <c:v>38.500000000000277</c:v>
                </c:pt>
                <c:pt idx="337">
                  <c:v>38.600000000000279</c:v>
                </c:pt>
                <c:pt idx="338">
                  <c:v>38.70000000000028</c:v>
                </c:pt>
                <c:pt idx="339">
                  <c:v>38.800000000000281</c:v>
                </c:pt>
                <c:pt idx="340">
                  <c:v>38.900000000000283</c:v>
                </c:pt>
                <c:pt idx="341">
                  <c:v>39.000000000000284</c:v>
                </c:pt>
                <c:pt idx="342">
                  <c:v>39.100000000000286</c:v>
                </c:pt>
                <c:pt idx="343">
                  <c:v>39.200000000000287</c:v>
                </c:pt>
                <c:pt idx="344">
                  <c:v>39.300000000000288</c:v>
                </c:pt>
                <c:pt idx="345">
                  <c:v>39.40000000000029</c:v>
                </c:pt>
                <c:pt idx="346">
                  <c:v>39.500000000000291</c:v>
                </c:pt>
                <c:pt idx="347">
                  <c:v>39.600000000000293</c:v>
                </c:pt>
                <c:pt idx="348">
                  <c:v>39.700000000000294</c:v>
                </c:pt>
                <c:pt idx="349">
                  <c:v>39.800000000000296</c:v>
                </c:pt>
                <c:pt idx="350">
                  <c:v>39.900000000000297</c:v>
                </c:pt>
                <c:pt idx="351">
                  <c:v>40.000000000000298</c:v>
                </c:pt>
                <c:pt idx="352">
                  <c:v>40.1000000000003</c:v>
                </c:pt>
                <c:pt idx="353">
                  <c:v>40.200000000000301</c:v>
                </c:pt>
                <c:pt idx="354">
                  <c:v>40.300000000000303</c:v>
                </c:pt>
                <c:pt idx="355">
                  <c:v>40.400000000000304</c:v>
                </c:pt>
                <c:pt idx="356">
                  <c:v>40.500000000000306</c:v>
                </c:pt>
                <c:pt idx="357">
                  <c:v>40.600000000000307</c:v>
                </c:pt>
                <c:pt idx="358">
                  <c:v>40.700000000000308</c:v>
                </c:pt>
                <c:pt idx="359">
                  <c:v>40.80000000000031</c:v>
                </c:pt>
                <c:pt idx="360">
                  <c:v>40.900000000000311</c:v>
                </c:pt>
                <c:pt idx="361">
                  <c:v>41.000000000000313</c:v>
                </c:pt>
                <c:pt idx="362">
                  <c:v>41.100000000000314</c:v>
                </c:pt>
                <c:pt idx="363">
                  <c:v>41.200000000000315</c:v>
                </c:pt>
                <c:pt idx="364">
                  <c:v>41.300000000000317</c:v>
                </c:pt>
                <c:pt idx="365">
                  <c:v>41.400000000000318</c:v>
                </c:pt>
                <c:pt idx="366">
                  <c:v>41.50000000000032</c:v>
                </c:pt>
                <c:pt idx="367">
                  <c:v>41.600000000000321</c:v>
                </c:pt>
                <c:pt idx="368">
                  <c:v>41.700000000000323</c:v>
                </c:pt>
                <c:pt idx="369">
                  <c:v>41.800000000000324</c:v>
                </c:pt>
                <c:pt idx="370">
                  <c:v>41.900000000000325</c:v>
                </c:pt>
                <c:pt idx="371">
                  <c:v>42.000000000000327</c:v>
                </c:pt>
                <c:pt idx="372">
                  <c:v>42.100000000000328</c:v>
                </c:pt>
                <c:pt idx="373">
                  <c:v>42.20000000000033</c:v>
                </c:pt>
                <c:pt idx="374">
                  <c:v>42.300000000000331</c:v>
                </c:pt>
                <c:pt idx="375">
                  <c:v>42.400000000000333</c:v>
                </c:pt>
                <c:pt idx="376">
                  <c:v>42.500000000000334</c:v>
                </c:pt>
                <c:pt idx="377">
                  <c:v>42.600000000000335</c:v>
                </c:pt>
                <c:pt idx="378">
                  <c:v>42.700000000000337</c:v>
                </c:pt>
                <c:pt idx="379">
                  <c:v>42.800000000000338</c:v>
                </c:pt>
                <c:pt idx="380">
                  <c:v>42.90000000000034</c:v>
                </c:pt>
                <c:pt idx="381">
                  <c:v>43.000000000000341</c:v>
                </c:pt>
                <c:pt idx="382">
                  <c:v>43.100000000000342</c:v>
                </c:pt>
                <c:pt idx="383">
                  <c:v>43.200000000000344</c:v>
                </c:pt>
                <c:pt idx="384">
                  <c:v>43.300000000000345</c:v>
                </c:pt>
                <c:pt idx="385">
                  <c:v>43.400000000000347</c:v>
                </c:pt>
                <c:pt idx="386">
                  <c:v>43.500000000000348</c:v>
                </c:pt>
                <c:pt idx="387">
                  <c:v>43.60000000000035</c:v>
                </c:pt>
                <c:pt idx="388">
                  <c:v>43.700000000000351</c:v>
                </c:pt>
                <c:pt idx="389">
                  <c:v>43.800000000000352</c:v>
                </c:pt>
                <c:pt idx="390">
                  <c:v>43.900000000000354</c:v>
                </c:pt>
                <c:pt idx="391">
                  <c:v>44.000000000000355</c:v>
                </c:pt>
                <c:pt idx="392">
                  <c:v>44.100000000000357</c:v>
                </c:pt>
                <c:pt idx="393">
                  <c:v>44.200000000000358</c:v>
                </c:pt>
                <c:pt idx="394">
                  <c:v>44.30000000000036</c:v>
                </c:pt>
                <c:pt idx="395">
                  <c:v>44.400000000000361</c:v>
                </c:pt>
                <c:pt idx="396">
                  <c:v>44.500000000000362</c:v>
                </c:pt>
                <c:pt idx="397">
                  <c:v>44.600000000000364</c:v>
                </c:pt>
                <c:pt idx="398">
                  <c:v>44.700000000000365</c:v>
                </c:pt>
                <c:pt idx="399">
                  <c:v>44.800000000000367</c:v>
                </c:pt>
                <c:pt idx="400">
                  <c:v>44.900000000000368</c:v>
                </c:pt>
                <c:pt idx="401">
                  <c:v>45.000000000000369</c:v>
                </c:pt>
                <c:pt idx="402">
                  <c:v>45.100000000000371</c:v>
                </c:pt>
                <c:pt idx="403">
                  <c:v>45.200000000000372</c:v>
                </c:pt>
                <c:pt idx="404">
                  <c:v>45.300000000000374</c:v>
                </c:pt>
                <c:pt idx="405">
                  <c:v>45.400000000000375</c:v>
                </c:pt>
                <c:pt idx="406">
                  <c:v>45.500000000000377</c:v>
                </c:pt>
                <c:pt idx="407">
                  <c:v>45.600000000000378</c:v>
                </c:pt>
                <c:pt idx="408">
                  <c:v>45.700000000000379</c:v>
                </c:pt>
                <c:pt idx="409">
                  <c:v>45.800000000000381</c:v>
                </c:pt>
                <c:pt idx="410">
                  <c:v>45.900000000000382</c:v>
                </c:pt>
                <c:pt idx="411">
                  <c:v>46.000000000000384</c:v>
                </c:pt>
                <c:pt idx="412">
                  <c:v>46.100000000000385</c:v>
                </c:pt>
                <c:pt idx="413">
                  <c:v>46.200000000000387</c:v>
                </c:pt>
                <c:pt idx="414">
                  <c:v>46.300000000000388</c:v>
                </c:pt>
                <c:pt idx="415">
                  <c:v>46.400000000000389</c:v>
                </c:pt>
                <c:pt idx="416">
                  <c:v>46.500000000000391</c:v>
                </c:pt>
                <c:pt idx="417">
                  <c:v>46.600000000000392</c:v>
                </c:pt>
                <c:pt idx="418">
                  <c:v>46.700000000000394</c:v>
                </c:pt>
                <c:pt idx="419">
                  <c:v>46.800000000000395</c:v>
                </c:pt>
                <c:pt idx="420">
                  <c:v>46.900000000000396</c:v>
                </c:pt>
                <c:pt idx="421">
                  <c:v>47.000000000000398</c:v>
                </c:pt>
                <c:pt idx="422">
                  <c:v>47.100000000000399</c:v>
                </c:pt>
                <c:pt idx="423">
                  <c:v>47.200000000000401</c:v>
                </c:pt>
                <c:pt idx="424">
                  <c:v>47.300000000000402</c:v>
                </c:pt>
                <c:pt idx="425">
                  <c:v>47.400000000000404</c:v>
                </c:pt>
                <c:pt idx="426">
                  <c:v>47.500000000000405</c:v>
                </c:pt>
                <c:pt idx="427">
                  <c:v>47.600000000000406</c:v>
                </c:pt>
                <c:pt idx="428">
                  <c:v>47.700000000000408</c:v>
                </c:pt>
                <c:pt idx="429">
                  <c:v>47.800000000000409</c:v>
                </c:pt>
                <c:pt idx="430">
                  <c:v>47.900000000000411</c:v>
                </c:pt>
                <c:pt idx="431">
                  <c:v>48.000000000000412</c:v>
                </c:pt>
                <c:pt idx="432">
                  <c:v>48.100000000000414</c:v>
                </c:pt>
                <c:pt idx="433">
                  <c:v>48.200000000000415</c:v>
                </c:pt>
                <c:pt idx="434">
                  <c:v>48.300000000000416</c:v>
                </c:pt>
                <c:pt idx="435">
                  <c:v>48.400000000000418</c:v>
                </c:pt>
                <c:pt idx="436">
                  <c:v>48.500000000000419</c:v>
                </c:pt>
                <c:pt idx="437">
                  <c:v>48.600000000000421</c:v>
                </c:pt>
                <c:pt idx="438">
                  <c:v>48.700000000000422</c:v>
                </c:pt>
                <c:pt idx="439">
                  <c:v>48.800000000000423</c:v>
                </c:pt>
                <c:pt idx="440">
                  <c:v>48.900000000000425</c:v>
                </c:pt>
                <c:pt idx="441">
                  <c:v>49.000000000000426</c:v>
                </c:pt>
                <c:pt idx="442">
                  <c:v>49.100000000000428</c:v>
                </c:pt>
                <c:pt idx="443">
                  <c:v>49.200000000000429</c:v>
                </c:pt>
                <c:pt idx="444">
                  <c:v>49.300000000000431</c:v>
                </c:pt>
                <c:pt idx="445">
                  <c:v>49.400000000000432</c:v>
                </c:pt>
                <c:pt idx="446">
                  <c:v>49.500000000000433</c:v>
                </c:pt>
                <c:pt idx="447">
                  <c:v>49.600000000000435</c:v>
                </c:pt>
                <c:pt idx="448">
                  <c:v>49.700000000000436</c:v>
                </c:pt>
                <c:pt idx="449">
                  <c:v>49.800000000000438</c:v>
                </c:pt>
                <c:pt idx="450">
                  <c:v>49.900000000000439</c:v>
                </c:pt>
                <c:pt idx="451">
                  <c:v>50.000000000000441</c:v>
                </c:pt>
                <c:pt idx="452">
                  <c:v>50.100000000000442</c:v>
                </c:pt>
                <c:pt idx="453">
                  <c:v>50.200000000000443</c:v>
                </c:pt>
                <c:pt idx="454">
                  <c:v>50.300000000000445</c:v>
                </c:pt>
                <c:pt idx="455">
                  <c:v>50.400000000000446</c:v>
                </c:pt>
                <c:pt idx="456">
                  <c:v>50.500000000000448</c:v>
                </c:pt>
                <c:pt idx="457">
                  <c:v>50.600000000000449</c:v>
                </c:pt>
                <c:pt idx="458">
                  <c:v>50.70000000000045</c:v>
                </c:pt>
                <c:pt idx="459">
                  <c:v>50.800000000000452</c:v>
                </c:pt>
                <c:pt idx="460">
                  <c:v>50.900000000000453</c:v>
                </c:pt>
                <c:pt idx="461">
                  <c:v>51.000000000000455</c:v>
                </c:pt>
                <c:pt idx="462">
                  <c:v>51.100000000000456</c:v>
                </c:pt>
                <c:pt idx="463">
                  <c:v>51.200000000000458</c:v>
                </c:pt>
                <c:pt idx="464">
                  <c:v>51.300000000000459</c:v>
                </c:pt>
                <c:pt idx="465">
                  <c:v>51.40000000000046</c:v>
                </c:pt>
                <c:pt idx="466">
                  <c:v>51.500000000000462</c:v>
                </c:pt>
                <c:pt idx="467">
                  <c:v>51.600000000000463</c:v>
                </c:pt>
                <c:pt idx="468">
                  <c:v>51.700000000000465</c:v>
                </c:pt>
                <c:pt idx="469">
                  <c:v>51.800000000000466</c:v>
                </c:pt>
                <c:pt idx="470">
                  <c:v>51.900000000000468</c:v>
                </c:pt>
                <c:pt idx="471">
                  <c:v>52.000000000000469</c:v>
                </c:pt>
                <c:pt idx="472">
                  <c:v>52.10000000000047</c:v>
                </c:pt>
                <c:pt idx="473">
                  <c:v>52.200000000000472</c:v>
                </c:pt>
                <c:pt idx="474">
                  <c:v>52.300000000000473</c:v>
                </c:pt>
                <c:pt idx="475">
                  <c:v>52.400000000000475</c:v>
                </c:pt>
                <c:pt idx="476">
                  <c:v>52.500000000000476</c:v>
                </c:pt>
                <c:pt idx="477">
                  <c:v>52.600000000000477</c:v>
                </c:pt>
                <c:pt idx="478">
                  <c:v>52.700000000000479</c:v>
                </c:pt>
                <c:pt idx="479">
                  <c:v>52.80000000000048</c:v>
                </c:pt>
                <c:pt idx="480">
                  <c:v>52.900000000000482</c:v>
                </c:pt>
                <c:pt idx="481">
                  <c:v>53.000000000000483</c:v>
                </c:pt>
                <c:pt idx="482">
                  <c:v>53.100000000000485</c:v>
                </c:pt>
                <c:pt idx="483">
                  <c:v>53.200000000000486</c:v>
                </c:pt>
                <c:pt idx="484">
                  <c:v>53.300000000000487</c:v>
                </c:pt>
                <c:pt idx="485">
                  <c:v>53.400000000000489</c:v>
                </c:pt>
                <c:pt idx="486">
                  <c:v>53.50000000000049</c:v>
                </c:pt>
                <c:pt idx="487">
                  <c:v>53.600000000000492</c:v>
                </c:pt>
                <c:pt idx="488">
                  <c:v>53.700000000000493</c:v>
                </c:pt>
                <c:pt idx="489">
                  <c:v>53.800000000000495</c:v>
                </c:pt>
                <c:pt idx="490">
                  <c:v>53.900000000000496</c:v>
                </c:pt>
                <c:pt idx="491">
                  <c:v>54.000000000000497</c:v>
                </c:pt>
                <c:pt idx="492">
                  <c:v>54.100000000000499</c:v>
                </c:pt>
                <c:pt idx="493">
                  <c:v>54.2000000000005</c:v>
                </c:pt>
                <c:pt idx="494">
                  <c:v>54.300000000000502</c:v>
                </c:pt>
                <c:pt idx="495">
                  <c:v>54.400000000000503</c:v>
                </c:pt>
                <c:pt idx="496">
                  <c:v>54.500000000000504</c:v>
                </c:pt>
                <c:pt idx="497">
                  <c:v>54.600000000000506</c:v>
                </c:pt>
                <c:pt idx="498">
                  <c:v>54.700000000000507</c:v>
                </c:pt>
                <c:pt idx="499">
                  <c:v>54.800000000000509</c:v>
                </c:pt>
                <c:pt idx="500">
                  <c:v>54.90000000000051</c:v>
                </c:pt>
                <c:pt idx="501">
                  <c:v>55.000000000000512</c:v>
                </c:pt>
                <c:pt idx="502">
                  <c:v>55.100000000000513</c:v>
                </c:pt>
                <c:pt idx="503">
                  <c:v>55.200000000000514</c:v>
                </c:pt>
                <c:pt idx="504">
                  <c:v>55.300000000000516</c:v>
                </c:pt>
                <c:pt idx="505">
                  <c:v>55.400000000000517</c:v>
                </c:pt>
                <c:pt idx="506">
                  <c:v>55.500000000000519</c:v>
                </c:pt>
                <c:pt idx="507">
                  <c:v>55.60000000000052</c:v>
                </c:pt>
                <c:pt idx="508">
                  <c:v>55.700000000000522</c:v>
                </c:pt>
                <c:pt idx="509">
                  <c:v>55.800000000000523</c:v>
                </c:pt>
                <c:pt idx="510">
                  <c:v>55.900000000000524</c:v>
                </c:pt>
                <c:pt idx="511">
                  <c:v>56.000000000000526</c:v>
                </c:pt>
                <c:pt idx="512">
                  <c:v>56.100000000000527</c:v>
                </c:pt>
                <c:pt idx="513">
                  <c:v>56.200000000000529</c:v>
                </c:pt>
                <c:pt idx="514">
                  <c:v>56.30000000000053</c:v>
                </c:pt>
                <c:pt idx="515">
                  <c:v>56.400000000000531</c:v>
                </c:pt>
                <c:pt idx="516">
                  <c:v>56.500000000000533</c:v>
                </c:pt>
                <c:pt idx="517">
                  <c:v>56.600000000000534</c:v>
                </c:pt>
                <c:pt idx="518">
                  <c:v>56.700000000000536</c:v>
                </c:pt>
                <c:pt idx="519">
                  <c:v>56.800000000000537</c:v>
                </c:pt>
                <c:pt idx="520">
                  <c:v>56.900000000000539</c:v>
                </c:pt>
                <c:pt idx="521">
                  <c:v>57.00000000000054</c:v>
                </c:pt>
                <c:pt idx="522">
                  <c:v>57.100000000000541</c:v>
                </c:pt>
                <c:pt idx="523">
                  <c:v>57.200000000000543</c:v>
                </c:pt>
                <c:pt idx="524">
                  <c:v>57.300000000000544</c:v>
                </c:pt>
                <c:pt idx="525">
                  <c:v>57.400000000000546</c:v>
                </c:pt>
                <c:pt idx="526">
                  <c:v>57.500000000000547</c:v>
                </c:pt>
                <c:pt idx="527">
                  <c:v>57.600000000000549</c:v>
                </c:pt>
                <c:pt idx="528">
                  <c:v>57.70000000000055</c:v>
                </c:pt>
                <c:pt idx="529">
                  <c:v>57.800000000000551</c:v>
                </c:pt>
                <c:pt idx="530">
                  <c:v>57.900000000000553</c:v>
                </c:pt>
                <c:pt idx="531">
                  <c:v>58.000000000000554</c:v>
                </c:pt>
                <c:pt idx="532">
                  <c:v>58.100000000000556</c:v>
                </c:pt>
                <c:pt idx="533">
                  <c:v>58.200000000000557</c:v>
                </c:pt>
                <c:pt idx="534">
                  <c:v>58.300000000000558</c:v>
                </c:pt>
                <c:pt idx="535">
                  <c:v>58.40000000000056</c:v>
                </c:pt>
                <c:pt idx="536">
                  <c:v>58.500000000000561</c:v>
                </c:pt>
                <c:pt idx="537">
                  <c:v>58.600000000000563</c:v>
                </c:pt>
                <c:pt idx="538">
                  <c:v>58.700000000000564</c:v>
                </c:pt>
                <c:pt idx="539">
                  <c:v>58.800000000000566</c:v>
                </c:pt>
                <c:pt idx="540">
                  <c:v>58.900000000000567</c:v>
                </c:pt>
                <c:pt idx="541">
                  <c:v>59.000000000000568</c:v>
                </c:pt>
                <c:pt idx="542">
                  <c:v>59.10000000000057</c:v>
                </c:pt>
                <c:pt idx="543">
                  <c:v>59.200000000000571</c:v>
                </c:pt>
                <c:pt idx="544">
                  <c:v>59.300000000000573</c:v>
                </c:pt>
                <c:pt idx="545">
                  <c:v>59.400000000000574</c:v>
                </c:pt>
                <c:pt idx="546">
                  <c:v>59.500000000000576</c:v>
                </c:pt>
                <c:pt idx="547">
                  <c:v>59.600000000000577</c:v>
                </c:pt>
                <c:pt idx="548">
                  <c:v>59.700000000000578</c:v>
                </c:pt>
                <c:pt idx="549">
                  <c:v>59.80000000000058</c:v>
                </c:pt>
                <c:pt idx="550">
                  <c:v>59.900000000000581</c:v>
                </c:pt>
                <c:pt idx="551">
                  <c:v>60.000000000000583</c:v>
                </c:pt>
                <c:pt idx="552">
                  <c:v>60.100000000000584</c:v>
                </c:pt>
                <c:pt idx="553">
                  <c:v>60.200000000000585</c:v>
                </c:pt>
                <c:pt idx="554">
                  <c:v>60.300000000000587</c:v>
                </c:pt>
                <c:pt idx="555">
                  <c:v>60.400000000000588</c:v>
                </c:pt>
                <c:pt idx="556">
                  <c:v>60.50000000000059</c:v>
                </c:pt>
                <c:pt idx="557">
                  <c:v>60.600000000000591</c:v>
                </c:pt>
                <c:pt idx="558">
                  <c:v>60.700000000000593</c:v>
                </c:pt>
                <c:pt idx="559">
                  <c:v>60.800000000000594</c:v>
                </c:pt>
                <c:pt idx="560">
                  <c:v>60.900000000000595</c:v>
                </c:pt>
                <c:pt idx="561">
                  <c:v>61.000000000000597</c:v>
                </c:pt>
                <c:pt idx="562">
                  <c:v>61.100000000000598</c:v>
                </c:pt>
                <c:pt idx="563">
                  <c:v>61.2000000000006</c:v>
                </c:pt>
                <c:pt idx="564">
                  <c:v>61.300000000000601</c:v>
                </c:pt>
                <c:pt idx="565">
                  <c:v>61.400000000000603</c:v>
                </c:pt>
                <c:pt idx="566">
                  <c:v>61.500000000000604</c:v>
                </c:pt>
                <c:pt idx="567">
                  <c:v>61.600000000000605</c:v>
                </c:pt>
                <c:pt idx="568">
                  <c:v>61.700000000000607</c:v>
                </c:pt>
                <c:pt idx="569">
                  <c:v>61.800000000000608</c:v>
                </c:pt>
                <c:pt idx="570">
                  <c:v>61.90000000000061</c:v>
                </c:pt>
                <c:pt idx="571">
                  <c:v>62.000000000000611</c:v>
                </c:pt>
                <c:pt idx="572">
                  <c:v>62.100000000000612</c:v>
                </c:pt>
                <c:pt idx="573">
                  <c:v>62.200000000000614</c:v>
                </c:pt>
                <c:pt idx="574">
                  <c:v>62.300000000000615</c:v>
                </c:pt>
                <c:pt idx="575">
                  <c:v>62.400000000000617</c:v>
                </c:pt>
                <c:pt idx="576">
                  <c:v>62.500000000000618</c:v>
                </c:pt>
                <c:pt idx="577">
                  <c:v>62.60000000000062</c:v>
                </c:pt>
                <c:pt idx="578">
                  <c:v>62.700000000000621</c:v>
                </c:pt>
                <c:pt idx="579">
                  <c:v>62.800000000000622</c:v>
                </c:pt>
                <c:pt idx="580">
                  <c:v>62.900000000000624</c:v>
                </c:pt>
                <c:pt idx="581">
                  <c:v>63.000000000000625</c:v>
                </c:pt>
                <c:pt idx="582">
                  <c:v>63.100000000000627</c:v>
                </c:pt>
                <c:pt idx="583">
                  <c:v>63.200000000000628</c:v>
                </c:pt>
                <c:pt idx="584">
                  <c:v>63.30000000000063</c:v>
                </c:pt>
                <c:pt idx="585">
                  <c:v>63.400000000000631</c:v>
                </c:pt>
                <c:pt idx="586">
                  <c:v>63.500000000000632</c:v>
                </c:pt>
                <c:pt idx="587">
                  <c:v>63.600000000000634</c:v>
                </c:pt>
                <c:pt idx="588">
                  <c:v>63.700000000000635</c:v>
                </c:pt>
                <c:pt idx="589">
                  <c:v>63.800000000000637</c:v>
                </c:pt>
                <c:pt idx="590">
                  <c:v>63.900000000000638</c:v>
                </c:pt>
                <c:pt idx="591">
                  <c:v>64.000000000000639</c:v>
                </c:pt>
                <c:pt idx="592">
                  <c:v>64.100000000000634</c:v>
                </c:pt>
                <c:pt idx="593">
                  <c:v>64.200000000000628</c:v>
                </c:pt>
                <c:pt idx="594">
                  <c:v>64.300000000000622</c:v>
                </c:pt>
                <c:pt idx="595">
                  <c:v>64.400000000000617</c:v>
                </c:pt>
                <c:pt idx="596">
                  <c:v>64.500000000000611</c:v>
                </c:pt>
                <c:pt idx="597">
                  <c:v>64.600000000000605</c:v>
                </c:pt>
                <c:pt idx="598">
                  <c:v>64.7000000000006</c:v>
                </c:pt>
                <c:pt idx="599">
                  <c:v>64.800000000000594</c:v>
                </c:pt>
                <c:pt idx="600">
                  <c:v>64.900000000000588</c:v>
                </c:pt>
                <c:pt idx="601">
                  <c:v>65.000000000000583</c:v>
                </c:pt>
                <c:pt idx="602">
                  <c:v>65.100000000000577</c:v>
                </c:pt>
                <c:pt idx="603">
                  <c:v>65.200000000000571</c:v>
                </c:pt>
                <c:pt idx="604">
                  <c:v>65.300000000000566</c:v>
                </c:pt>
                <c:pt idx="605">
                  <c:v>65.40000000000056</c:v>
                </c:pt>
                <c:pt idx="606">
                  <c:v>65.500000000000554</c:v>
                </c:pt>
                <c:pt idx="607">
                  <c:v>65.600000000000549</c:v>
                </c:pt>
                <c:pt idx="608">
                  <c:v>65.700000000000543</c:v>
                </c:pt>
                <c:pt idx="609">
                  <c:v>65.800000000000537</c:v>
                </c:pt>
                <c:pt idx="610">
                  <c:v>65.900000000000531</c:v>
                </c:pt>
                <c:pt idx="611">
                  <c:v>66.000000000000526</c:v>
                </c:pt>
                <c:pt idx="612">
                  <c:v>66.10000000000052</c:v>
                </c:pt>
                <c:pt idx="613">
                  <c:v>66.200000000000514</c:v>
                </c:pt>
                <c:pt idx="614">
                  <c:v>66.300000000000509</c:v>
                </c:pt>
                <c:pt idx="615">
                  <c:v>66.400000000000503</c:v>
                </c:pt>
                <c:pt idx="616">
                  <c:v>66.500000000000497</c:v>
                </c:pt>
                <c:pt idx="617">
                  <c:v>66.600000000000492</c:v>
                </c:pt>
                <c:pt idx="618">
                  <c:v>66.700000000000486</c:v>
                </c:pt>
                <c:pt idx="619">
                  <c:v>66.80000000000048</c:v>
                </c:pt>
                <c:pt idx="620">
                  <c:v>66.900000000000475</c:v>
                </c:pt>
                <c:pt idx="621">
                  <c:v>67.000000000000469</c:v>
                </c:pt>
                <c:pt idx="622">
                  <c:v>67.100000000000463</c:v>
                </c:pt>
                <c:pt idx="623">
                  <c:v>67.200000000000458</c:v>
                </c:pt>
                <c:pt idx="624">
                  <c:v>67.300000000000452</c:v>
                </c:pt>
                <c:pt idx="625">
                  <c:v>67.400000000000446</c:v>
                </c:pt>
                <c:pt idx="626">
                  <c:v>67.500000000000441</c:v>
                </c:pt>
                <c:pt idx="627">
                  <c:v>67.600000000000435</c:v>
                </c:pt>
                <c:pt idx="628">
                  <c:v>67.700000000000429</c:v>
                </c:pt>
                <c:pt idx="629">
                  <c:v>67.800000000000423</c:v>
                </c:pt>
                <c:pt idx="630">
                  <c:v>67.900000000000418</c:v>
                </c:pt>
                <c:pt idx="631">
                  <c:v>68.000000000000412</c:v>
                </c:pt>
                <c:pt idx="632">
                  <c:v>68.100000000000406</c:v>
                </c:pt>
                <c:pt idx="633">
                  <c:v>68.200000000000401</c:v>
                </c:pt>
                <c:pt idx="634">
                  <c:v>68.300000000000395</c:v>
                </c:pt>
                <c:pt idx="635">
                  <c:v>68.400000000000389</c:v>
                </c:pt>
                <c:pt idx="636">
                  <c:v>68.500000000000384</c:v>
                </c:pt>
                <c:pt idx="637">
                  <c:v>68.600000000000378</c:v>
                </c:pt>
                <c:pt idx="638">
                  <c:v>68.700000000000372</c:v>
                </c:pt>
                <c:pt idx="639">
                  <c:v>68.800000000000367</c:v>
                </c:pt>
                <c:pt idx="640">
                  <c:v>68.900000000000361</c:v>
                </c:pt>
                <c:pt idx="641">
                  <c:v>69.000000000000355</c:v>
                </c:pt>
                <c:pt idx="642">
                  <c:v>69.10000000000035</c:v>
                </c:pt>
                <c:pt idx="643">
                  <c:v>69.200000000000344</c:v>
                </c:pt>
                <c:pt idx="644">
                  <c:v>69.300000000000338</c:v>
                </c:pt>
                <c:pt idx="645">
                  <c:v>69.400000000000333</c:v>
                </c:pt>
                <c:pt idx="646">
                  <c:v>69.500000000000327</c:v>
                </c:pt>
                <c:pt idx="647">
                  <c:v>69.600000000000321</c:v>
                </c:pt>
                <c:pt idx="648">
                  <c:v>69.700000000000315</c:v>
                </c:pt>
                <c:pt idx="649">
                  <c:v>69.80000000000031</c:v>
                </c:pt>
                <c:pt idx="650">
                  <c:v>69.900000000000304</c:v>
                </c:pt>
                <c:pt idx="651">
                  <c:v>70.000000000000298</c:v>
                </c:pt>
                <c:pt idx="652">
                  <c:v>70.100000000000293</c:v>
                </c:pt>
                <c:pt idx="653">
                  <c:v>70.200000000000287</c:v>
                </c:pt>
                <c:pt idx="654">
                  <c:v>70.300000000000281</c:v>
                </c:pt>
                <c:pt idx="655">
                  <c:v>70.400000000000276</c:v>
                </c:pt>
                <c:pt idx="656">
                  <c:v>70.50000000000027</c:v>
                </c:pt>
                <c:pt idx="657">
                  <c:v>70.600000000000264</c:v>
                </c:pt>
                <c:pt idx="658">
                  <c:v>70.700000000000259</c:v>
                </c:pt>
                <c:pt idx="659">
                  <c:v>70.800000000000253</c:v>
                </c:pt>
                <c:pt idx="660">
                  <c:v>70.900000000000247</c:v>
                </c:pt>
                <c:pt idx="661">
                  <c:v>71.000000000000242</c:v>
                </c:pt>
                <c:pt idx="662">
                  <c:v>71.100000000000236</c:v>
                </c:pt>
                <c:pt idx="663">
                  <c:v>71.20000000000023</c:v>
                </c:pt>
                <c:pt idx="664">
                  <c:v>71.300000000000225</c:v>
                </c:pt>
                <c:pt idx="665">
                  <c:v>71.400000000000219</c:v>
                </c:pt>
                <c:pt idx="666">
                  <c:v>71.500000000000213</c:v>
                </c:pt>
                <c:pt idx="667">
                  <c:v>71.600000000000207</c:v>
                </c:pt>
                <c:pt idx="668">
                  <c:v>71.700000000000202</c:v>
                </c:pt>
                <c:pt idx="669">
                  <c:v>71.800000000000196</c:v>
                </c:pt>
                <c:pt idx="670">
                  <c:v>71.90000000000019</c:v>
                </c:pt>
                <c:pt idx="671">
                  <c:v>72.000000000000185</c:v>
                </c:pt>
                <c:pt idx="672">
                  <c:v>72.100000000000179</c:v>
                </c:pt>
                <c:pt idx="673">
                  <c:v>72.200000000000173</c:v>
                </c:pt>
                <c:pt idx="674">
                  <c:v>72.300000000000168</c:v>
                </c:pt>
                <c:pt idx="675">
                  <c:v>72.400000000000162</c:v>
                </c:pt>
                <c:pt idx="676">
                  <c:v>72.500000000000156</c:v>
                </c:pt>
                <c:pt idx="677">
                  <c:v>72.600000000000151</c:v>
                </c:pt>
                <c:pt idx="678">
                  <c:v>72.700000000000145</c:v>
                </c:pt>
                <c:pt idx="679">
                  <c:v>72.800000000000139</c:v>
                </c:pt>
                <c:pt idx="680">
                  <c:v>72.900000000000134</c:v>
                </c:pt>
                <c:pt idx="681">
                  <c:v>73.000000000000128</c:v>
                </c:pt>
                <c:pt idx="682">
                  <c:v>73.100000000000122</c:v>
                </c:pt>
                <c:pt idx="683">
                  <c:v>73.200000000000117</c:v>
                </c:pt>
                <c:pt idx="684">
                  <c:v>73.300000000000111</c:v>
                </c:pt>
                <c:pt idx="685">
                  <c:v>73.400000000000105</c:v>
                </c:pt>
                <c:pt idx="686">
                  <c:v>73.500000000000099</c:v>
                </c:pt>
                <c:pt idx="687">
                  <c:v>73.600000000000094</c:v>
                </c:pt>
                <c:pt idx="688">
                  <c:v>73.700000000000088</c:v>
                </c:pt>
                <c:pt idx="689">
                  <c:v>73.800000000000082</c:v>
                </c:pt>
                <c:pt idx="690">
                  <c:v>73.900000000000077</c:v>
                </c:pt>
                <c:pt idx="691">
                  <c:v>74.000000000000071</c:v>
                </c:pt>
                <c:pt idx="692">
                  <c:v>74.100000000000065</c:v>
                </c:pt>
                <c:pt idx="693">
                  <c:v>74.20000000000006</c:v>
                </c:pt>
                <c:pt idx="694">
                  <c:v>74.300000000000054</c:v>
                </c:pt>
                <c:pt idx="695">
                  <c:v>74.400000000000048</c:v>
                </c:pt>
                <c:pt idx="696">
                  <c:v>74.500000000000043</c:v>
                </c:pt>
                <c:pt idx="697">
                  <c:v>74.600000000000037</c:v>
                </c:pt>
                <c:pt idx="698">
                  <c:v>74.700000000000031</c:v>
                </c:pt>
                <c:pt idx="699">
                  <c:v>74.800000000000026</c:v>
                </c:pt>
                <c:pt idx="700">
                  <c:v>74.90000000000002</c:v>
                </c:pt>
                <c:pt idx="701">
                  <c:v>75.000000000000014</c:v>
                </c:pt>
                <c:pt idx="702">
                  <c:v>75.100000000000009</c:v>
                </c:pt>
                <c:pt idx="703">
                  <c:v>75.2</c:v>
                </c:pt>
                <c:pt idx="704">
                  <c:v>75.3</c:v>
                </c:pt>
                <c:pt idx="705">
                  <c:v>75.399999999999991</c:v>
                </c:pt>
                <c:pt idx="706">
                  <c:v>75.499999999999986</c:v>
                </c:pt>
                <c:pt idx="707">
                  <c:v>75.59999999999998</c:v>
                </c:pt>
                <c:pt idx="708">
                  <c:v>75.699999999999974</c:v>
                </c:pt>
                <c:pt idx="709">
                  <c:v>75.799999999999969</c:v>
                </c:pt>
                <c:pt idx="710">
                  <c:v>75.899999999999963</c:v>
                </c:pt>
                <c:pt idx="711">
                  <c:v>75.999999999999957</c:v>
                </c:pt>
                <c:pt idx="712">
                  <c:v>76.099999999999952</c:v>
                </c:pt>
                <c:pt idx="713">
                  <c:v>76.199999999999946</c:v>
                </c:pt>
                <c:pt idx="714">
                  <c:v>76.29999999999994</c:v>
                </c:pt>
                <c:pt idx="715">
                  <c:v>76.399999999999935</c:v>
                </c:pt>
                <c:pt idx="716">
                  <c:v>76.499999999999929</c:v>
                </c:pt>
                <c:pt idx="717">
                  <c:v>76.599999999999923</c:v>
                </c:pt>
                <c:pt idx="718">
                  <c:v>76.699999999999918</c:v>
                </c:pt>
                <c:pt idx="719">
                  <c:v>76.799999999999912</c:v>
                </c:pt>
                <c:pt idx="720">
                  <c:v>76.899999999999906</c:v>
                </c:pt>
                <c:pt idx="721">
                  <c:v>76.999999999999901</c:v>
                </c:pt>
                <c:pt idx="722">
                  <c:v>77.099999999999895</c:v>
                </c:pt>
                <c:pt idx="723">
                  <c:v>77.199999999999889</c:v>
                </c:pt>
                <c:pt idx="724">
                  <c:v>77.299999999999883</c:v>
                </c:pt>
                <c:pt idx="725">
                  <c:v>77.399999999999878</c:v>
                </c:pt>
                <c:pt idx="726">
                  <c:v>77.499999999999872</c:v>
                </c:pt>
                <c:pt idx="727">
                  <c:v>77.599999999999866</c:v>
                </c:pt>
                <c:pt idx="728">
                  <c:v>77.699999999999861</c:v>
                </c:pt>
                <c:pt idx="729">
                  <c:v>77.799999999999855</c:v>
                </c:pt>
                <c:pt idx="730">
                  <c:v>77.899999999999849</c:v>
                </c:pt>
                <c:pt idx="731">
                  <c:v>77.999999999999844</c:v>
                </c:pt>
                <c:pt idx="732">
                  <c:v>78.099999999999838</c:v>
                </c:pt>
                <c:pt idx="733">
                  <c:v>78.199999999999832</c:v>
                </c:pt>
                <c:pt idx="734">
                  <c:v>78.299999999999827</c:v>
                </c:pt>
                <c:pt idx="735">
                  <c:v>78.399999999999821</c:v>
                </c:pt>
                <c:pt idx="736">
                  <c:v>78.499999999999815</c:v>
                </c:pt>
                <c:pt idx="737">
                  <c:v>78.59999999999981</c:v>
                </c:pt>
                <c:pt idx="738">
                  <c:v>78.699999999999804</c:v>
                </c:pt>
                <c:pt idx="739">
                  <c:v>78.799999999999798</c:v>
                </c:pt>
                <c:pt idx="740">
                  <c:v>78.899999999999793</c:v>
                </c:pt>
                <c:pt idx="741">
                  <c:v>78.999999999999787</c:v>
                </c:pt>
                <c:pt idx="742">
                  <c:v>79.099999999999781</c:v>
                </c:pt>
                <c:pt idx="743">
                  <c:v>79.199999999999775</c:v>
                </c:pt>
                <c:pt idx="744">
                  <c:v>79.29999999999977</c:v>
                </c:pt>
                <c:pt idx="745">
                  <c:v>79.399999999999764</c:v>
                </c:pt>
                <c:pt idx="746">
                  <c:v>79.499999999999758</c:v>
                </c:pt>
                <c:pt idx="747">
                  <c:v>79.599999999999753</c:v>
                </c:pt>
                <c:pt idx="748">
                  <c:v>79.699999999999747</c:v>
                </c:pt>
                <c:pt idx="749">
                  <c:v>79.799999999999741</c:v>
                </c:pt>
                <c:pt idx="750">
                  <c:v>79.899999999999736</c:v>
                </c:pt>
                <c:pt idx="751">
                  <c:v>79.99999999999973</c:v>
                </c:pt>
                <c:pt idx="752">
                  <c:v>80.099999999999724</c:v>
                </c:pt>
                <c:pt idx="753">
                  <c:v>80.199999999999719</c:v>
                </c:pt>
                <c:pt idx="754">
                  <c:v>80.299999999999713</c:v>
                </c:pt>
                <c:pt idx="755">
                  <c:v>80.399999999999707</c:v>
                </c:pt>
                <c:pt idx="756">
                  <c:v>80.499999999999702</c:v>
                </c:pt>
                <c:pt idx="757">
                  <c:v>80.599999999999696</c:v>
                </c:pt>
                <c:pt idx="758">
                  <c:v>80.69999999999969</c:v>
                </c:pt>
                <c:pt idx="759">
                  <c:v>80.799999999999685</c:v>
                </c:pt>
                <c:pt idx="760">
                  <c:v>80.899999999999679</c:v>
                </c:pt>
                <c:pt idx="761">
                  <c:v>80.999999999999673</c:v>
                </c:pt>
                <c:pt idx="762">
                  <c:v>81.099999999999667</c:v>
                </c:pt>
                <c:pt idx="763">
                  <c:v>81.199999999999662</c:v>
                </c:pt>
                <c:pt idx="764">
                  <c:v>81.299999999999656</c:v>
                </c:pt>
                <c:pt idx="765">
                  <c:v>81.39999999999965</c:v>
                </c:pt>
                <c:pt idx="766">
                  <c:v>81.499999999999645</c:v>
                </c:pt>
                <c:pt idx="767">
                  <c:v>81.599999999999639</c:v>
                </c:pt>
                <c:pt idx="768">
                  <c:v>81.699999999999633</c:v>
                </c:pt>
                <c:pt idx="769">
                  <c:v>81.799999999999628</c:v>
                </c:pt>
                <c:pt idx="770">
                  <c:v>81.899999999999622</c:v>
                </c:pt>
                <c:pt idx="771">
                  <c:v>81.999999999999616</c:v>
                </c:pt>
                <c:pt idx="772">
                  <c:v>82.099999999999611</c:v>
                </c:pt>
                <c:pt idx="773">
                  <c:v>82.199999999999605</c:v>
                </c:pt>
                <c:pt idx="774">
                  <c:v>82.299999999999599</c:v>
                </c:pt>
                <c:pt idx="775">
                  <c:v>82.399999999999594</c:v>
                </c:pt>
                <c:pt idx="776">
                  <c:v>82.499999999999588</c:v>
                </c:pt>
                <c:pt idx="777">
                  <c:v>82.599999999999582</c:v>
                </c:pt>
                <c:pt idx="778">
                  <c:v>82.699999999999577</c:v>
                </c:pt>
                <c:pt idx="779">
                  <c:v>82.799999999999571</c:v>
                </c:pt>
                <c:pt idx="780">
                  <c:v>82.899999999999565</c:v>
                </c:pt>
                <c:pt idx="781">
                  <c:v>82.999999999999559</c:v>
                </c:pt>
                <c:pt idx="782">
                  <c:v>83.099999999999554</c:v>
                </c:pt>
                <c:pt idx="783">
                  <c:v>83.199999999999548</c:v>
                </c:pt>
                <c:pt idx="784">
                  <c:v>83.299999999999542</c:v>
                </c:pt>
                <c:pt idx="785">
                  <c:v>83.399999999999537</c:v>
                </c:pt>
                <c:pt idx="786">
                  <c:v>83.499999999999531</c:v>
                </c:pt>
                <c:pt idx="787">
                  <c:v>83.599999999999525</c:v>
                </c:pt>
                <c:pt idx="788">
                  <c:v>83.69999999999952</c:v>
                </c:pt>
                <c:pt idx="789">
                  <c:v>83.799999999999514</c:v>
                </c:pt>
                <c:pt idx="790">
                  <c:v>83.899999999999508</c:v>
                </c:pt>
                <c:pt idx="791">
                  <c:v>83.999999999999503</c:v>
                </c:pt>
                <c:pt idx="792">
                  <c:v>84.099999999999497</c:v>
                </c:pt>
                <c:pt idx="793">
                  <c:v>84.199999999999491</c:v>
                </c:pt>
                <c:pt idx="794">
                  <c:v>84.299999999999486</c:v>
                </c:pt>
                <c:pt idx="795">
                  <c:v>84.39999999999948</c:v>
                </c:pt>
                <c:pt idx="796">
                  <c:v>84.499999999999474</c:v>
                </c:pt>
                <c:pt idx="797">
                  <c:v>84.599999999999469</c:v>
                </c:pt>
                <c:pt idx="798">
                  <c:v>84.699999999999463</c:v>
                </c:pt>
                <c:pt idx="799">
                  <c:v>84.799999999999457</c:v>
                </c:pt>
                <c:pt idx="800">
                  <c:v>84.899999999999451</c:v>
                </c:pt>
                <c:pt idx="801">
                  <c:v>84.999999999999446</c:v>
                </c:pt>
                <c:pt idx="802">
                  <c:v>85.09999999999944</c:v>
                </c:pt>
                <c:pt idx="803">
                  <c:v>85.199999999999434</c:v>
                </c:pt>
                <c:pt idx="804">
                  <c:v>85.299999999999429</c:v>
                </c:pt>
                <c:pt idx="805">
                  <c:v>85.399999999999423</c:v>
                </c:pt>
                <c:pt idx="806">
                  <c:v>85.499999999999417</c:v>
                </c:pt>
                <c:pt idx="807">
                  <c:v>85.599999999999412</c:v>
                </c:pt>
                <c:pt idx="808">
                  <c:v>85.699999999999406</c:v>
                </c:pt>
                <c:pt idx="809">
                  <c:v>85.7999999999994</c:v>
                </c:pt>
                <c:pt idx="810">
                  <c:v>85.899999999999395</c:v>
                </c:pt>
                <c:pt idx="811">
                  <c:v>85.999999999999389</c:v>
                </c:pt>
                <c:pt idx="812">
                  <c:v>86.099999999999383</c:v>
                </c:pt>
                <c:pt idx="813">
                  <c:v>86.199999999999378</c:v>
                </c:pt>
                <c:pt idx="814">
                  <c:v>86.299999999999372</c:v>
                </c:pt>
                <c:pt idx="815">
                  <c:v>86.399999999999366</c:v>
                </c:pt>
                <c:pt idx="816">
                  <c:v>86.499999999999361</c:v>
                </c:pt>
                <c:pt idx="817">
                  <c:v>86.599999999999355</c:v>
                </c:pt>
                <c:pt idx="818">
                  <c:v>86.699999999999349</c:v>
                </c:pt>
                <c:pt idx="819">
                  <c:v>86.799999999999343</c:v>
                </c:pt>
                <c:pt idx="820">
                  <c:v>86.899999999999338</c:v>
                </c:pt>
                <c:pt idx="821">
                  <c:v>86.999999999999332</c:v>
                </c:pt>
                <c:pt idx="822">
                  <c:v>87.099999999999326</c:v>
                </c:pt>
                <c:pt idx="823">
                  <c:v>87.199999999999321</c:v>
                </c:pt>
                <c:pt idx="824">
                  <c:v>87.299999999999315</c:v>
                </c:pt>
                <c:pt idx="825">
                  <c:v>87.399999999999309</c:v>
                </c:pt>
                <c:pt idx="826">
                  <c:v>87.499999999999304</c:v>
                </c:pt>
                <c:pt idx="827">
                  <c:v>87.599999999999298</c:v>
                </c:pt>
                <c:pt idx="828">
                  <c:v>87.699999999999292</c:v>
                </c:pt>
                <c:pt idx="829">
                  <c:v>87.799999999999287</c:v>
                </c:pt>
                <c:pt idx="830">
                  <c:v>87.899999999999281</c:v>
                </c:pt>
                <c:pt idx="831">
                  <c:v>87.999999999999275</c:v>
                </c:pt>
                <c:pt idx="832">
                  <c:v>88.09999999999927</c:v>
                </c:pt>
                <c:pt idx="833">
                  <c:v>88.199999999999264</c:v>
                </c:pt>
                <c:pt idx="834">
                  <c:v>88.299999999999258</c:v>
                </c:pt>
                <c:pt idx="835">
                  <c:v>88.399999999999253</c:v>
                </c:pt>
                <c:pt idx="836">
                  <c:v>88.499999999999247</c:v>
                </c:pt>
                <c:pt idx="837">
                  <c:v>88.599999999999241</c:v>
                </c:pt>
                <c:pt idx="838">
                  <c:v>88.699999999999235</c:v>
                </c:pt>
                <c:pt idx="839">
                  <c:v>88.79999999999923</c:v>
                </c:pt>
                <c:pt idx="840">
                  <c:v>88.899999999999224</c:v>
                </c:pt>
                <c:pt idx="841">
                  <c:v>88.999999999999218</c:v>
                </c:pt>
                <c:pt idx="842">
                  <c:v>89.099999999999213</c:v>
                </c:pt>
                <c:pt idx="843">
                  <c:v>89.199999999999207</c:v>
                </c:pt>
                <c:pt idx="844">
                  <c:v>89.299999999999201</c:v>
                </c:pt>
                <c:pt idx="845">
                  <c:v>89.399999999999196</c:v>
                </c:pt>
                <c:pt idx="846">
                  <c:v>89.49999999999919</c:v>
                </c:pt>
                <c:pt idx="847">
                  <c:v>89.599999999999184</c:v>
                </c:pt>
                <c:pt idx="848">
                  <c:v>89.699999999999179</c:v>
                </c:pt>
                <c:pt idx="849">
                  <c:v>89.799999999999173</c:v>
                </c:pt>
                <c:pt idx="850">
                  <c:v>89.899999999999167</c:v>
                </c:pt>
                <c:pt idx="851">
                  <c:v>89.999999999999162</c:v>
                </c:pt>
                <c:pt idx="852">
                  <c:v>90.099999999999156</c:v>
                </c:pt>
                <c:pt idx="853">
                  <c:v>90.19999999999915</c:v>
                </c:pt>
                <c:pt idx="854">
                  <c:v>90.299999999999145</c:v>
                </c:pt>
                <c:pt idx="855">
                  <c:v>90.399999999999139</c:v>
                </c:pt>
                <c:pt idx="856">
                  <c:v>90.499999999999133</c:v>
                </c:pt>
                <c:pt idx="857">
                  <c:v>90.599999999999127</c:v>
                </c:pt>
                <c:pt idx="858">
                  <c:v>90.699999999999122</c:v>
                </c:pt>
                <c:pt idx="859">
                  <c:v>90.799999999999116</c:v>
                </c:pt>
                <c:pt idx="860">
                  <c:v>90.89999999999911</c:v>
                </c:pt>
                <c:pt idx="861">
                  <c:v>90.999999999999105</c:v>
                </c:pt>
                <c:pt idx="862">
                  <c:v>91.099999999999099</c:v>
                </c:pt>
                <c:pt idx="863">
                  <c:v>91.199999999999093</c:v>
                </c:pt>
                <c:pt idx="864">
                  <c:v>91.299999999999088</c:v>
                </c:pt>
                <c:pt idx="865">
                  <c:v>91.399999999999082</c:v>
                </c:pt>
                <c:pt idx="866">
                  <c:v>91.499999999999076</c:v>
                </c:pt>
                <c:pt idx="867">
                  <c:v>91.599999999999071</c:v>
                </c:pt>
                <c:pt idx="868">
                  <c:v>91.699999999999065</c:v>
                </c:pt>
                <c:pt idx="869">
                  <c:v>91.799999999999059</c:v>
                </c:pt>
                <c:pt idx="870">
                  <c:v>91.899999999999054</c:v>
                </c:pt>
                <c:pt idx="871">
                  <c:v>91.999999999999048</c:v>
                </c:pt>
                <c:pt idx="872">
                  <c:v>92.099999999999042</c:v>
                </c:pt>
                <c:pt idx="873">
                  <c:v>92.199999999999037</c:v>
                </c:pt>
                <c:pt idx="874">
                  <c:v>92.299999999999031</c:v>
                </c:pt>
                <c:pt idx="875">
                  <c:v>92.399999999999025</c:v>
                </c:pt>
                <c:pt idx="876">
                  <c:v>92.499999999999019</c:v>
                </c:pt>
                <c:pt idx="877">
                  <c:v>92.599999999999014</c:v>
                </c:pt>
                <c:pt idx="878">
                  <c:v>92.699999999999008</c:v>
                </c:pt>
                <c:pt idx="879">
                  <c:v>92.799999999999002</c:v>
                </c:pt>
                <c:pt idx="880">
                  <c:v>92.899999999998997</c:v>
                </c:pt>
                <c:pt idx="881">
                  <c:v>92.999999999998991</c:v>
                </c:pt>
                <c:pt idx="882">
                  <c:v>93.099999999998985</c:v>
                </c:pt>
                <c:pt idx="883">
                  <c:v>93.19999999999898</c:v>
                </c:pt>
                <c:pt idx="884">
                  <c:v>93.299999999998974</c:v>
                </c:pt>
                <c:pt idx="885">
                  <c:v>93.399999999998968</c:v>
                </c:pt>
                <c:pt idx="886">
                  <c:v>93.499999999998963</c:v>
                </c:pt>
                <c:pt idx="887">
                  <c:v>93.599999999998957</c:v>
                </c:pt>
                <c:pt idx="888">
                  <c:v>93.699999999998951</c:v>
                </c:pt>
                <c:pt idx="889">
                  <c:v>93.799999999998946</c:v>
                </c:pt>
                <c:pt idx="890">
                  <c:v>93.89999999999894</c:v>
                </c:pt>
                <c:pt idx="891">
                  <c:v>93.999999999998934</c:v>
                </c:pt>
                <c:pt idx="892">
                  <c:v>94.099999999998929</c:v>
                </c:pt>
                <c:pt idx="893">
                  <c:v>94.199999999998923</c:v>
                </c:pt>
                <c:pt idx="894">
                  <c:v>94.299999999998917</c:v>
                </c:pt>
                <c:pt idx="895">
                  <c:v>94.399999999998911</c:v>
                </c:pt>
                <c:pt idx="896">
                  <c:v>94.499999999998906</c:v>
                </c:pt>
                <c:pt idx="897">
                  <c:v>94.5999999999989</c:v>
                </c:pt>
                <c:pt idx="898">
                  <c:v>94.699999999998894</c:v>
                </c:pt>
                <c:pt idx="899">
                  <c:v>94.799999999998889</c:v>
                </c:pt>
                <c:pt idx="900">
                  <c:v>94.899999999998883</c:v>
                </c:pt>
                <c:pt idx="901">
                  <c:v>94.999999999998877</c:v>
                </c:pt>
                <c:pt idx="902">
                  <c:v>95.099999999998872</c:v>
                </c:pt>
                <c:pt idx="903">
                  <c:v>95.199999999998866</c:v>
                </c:pt>
                <c:pt idx="904">
                  <c:v>95.29999999999886</c:v>
                </c:pt>
                <c:pt idx="905">
                  <c:v>95.399999999998855</c:v>
                </c:pt>
                <c:pt idx="906">
                  <c:v>95.499999999998849</c:v>
                </c:pt>
                <c:pt idx="907">
                  <c:v>95.599999999998843</c:v>
                </c:pt>
                <c:pt idx="908">
                  <c:v>95.699999999998838</c:v>
                </c:pt>
                <c:pt idx="909">
                  <c:v>95.799999999998832</c:v>
                </c:pt>
                <c:pt idx="910">
                  <c:v>95.899999999998826</c:v>
                </c:pt>
                <c:pt idx="911">
                  <c:v>95.99999999999882</c:v>
                </c:pt>
                <c:pt idx="912">
                  <c:v>96.099999999998815</c:v>
                </c:pt>
                <c:pt idx="913">
                  <c:v>96.199999999998809</c:v>
                </c:pt>
                <c:pt idx="914">
                  <c:v>96.299999999998803</c:v>
                </c:pt>
                <c:pt idx="915">
                  <c:v>96.399999999998798</c:v>
                </c:pt>
                <c:pt idx="916">
                  <c:v>96.499999999998792</c:v>
                </c:pt>
                <c:pt idx="917">
                  <c:v>96.599999999998786</c:v>
                </c:pt>
                <c:pt idx="918">
                  <c:v>96.699999999998781</c:v>
                </c:pt>
                <c:pt idx="919">
                  <c:v>96.799999999998775</c:v>
                </c:pt>
                <c:pt idx="920">
                  <c:v>96.899999999998769</c:v>
                </c:pt>
                <c:pt idx="921">
                  <c:v>96.999999999998764</c:v>
                </c:pt>
                <c:pt idx="922">
                  <c:v>97.099999999998758</c:v>
                </c:pt>
                <c:pt idx="923">
                  <c:v>97.199999999998752</c:v>
                </c:pt>
                <c:pt idx="924">
                  <c:v>97.299999999998747</c:v>
                </c:pt>
                <c:pt idx="925">
                  <c:v>97.399999999998741</c:v>
                </c:pt>
                <c:pt idx="926">
                  <c:v>97.499999999998735</c:v>
                </c:pt>
                <c:pt idx="927">
                  <c:v>97.59999999999873</c:v>
                </c:pt>
                <c:pt idx="928">
                  <c:v>97.699999999998724</c:v>
                </c:pt>
                <c:pt idx="929">
                  <c:v>97.799999999998718</c:v>
                </c:pt>
                <c:pt idx="930">
                  <c:v>97.899999999998712</c:v>
                </c:pt>
                <c:pt idx="931">
                  <c:v>97.999999999998707</c:v>
                </c:pt>
                <c:pt idx="932">
                  <c:v>98.099999999998701</c:v>
                </c:pt>
                <c:pt idx="933">
                  <c:v>98.199999999998695</c:v>
                </c:pt>
                <c:pt idx="934">
                  <c:v>98.29999999999869</c:v>
                </c:pt>
                <c:pt idx="935">
                  <c:v>98.399999999998684</c:v>
                </c:pt>
                <c:pt idx="936">
                  <c:v>98.499999999998678</c:v>
                </c:pt>
                <c:pt idx="937">
                  <c:v>98.599999999998673</c:v>
                </c:pt>
                <c:pt idx="938">
                  <c:v>98.699999999998667</c:v>
                </c:pt>
                <c:pt idx="939">
                  <c:v>98.799999999998661</c:v>
                </c:pt>
                <c:pt idx="940">
                  <c:v>98.899999999998656</c:v>
                </c:pt>
                <c:pt idx="941">
                  <c:v>98.99999999999865</c:v>
                </c:pt>
                <c:pt idx="942">
                  <c:v>99.099999999998644</c:v>
                </c:pt>
                <c:pt idx="943">
                  <c:v>99.199999999998639</c:v>
                </c:pt>
                <c:pt idx="944">
                  <c:v>99.299999999998633</c:v>
                </c:pt>
                <c:pt idx="945">
                  <c:v>99.399999999998627</c:v>
                </c:pt>
                <c:pt idx="946">
                  <c:v>99.499999999998622</c:v>
                </c:pt>
                <c:pt idx="947">
                  <c:v>99.599999999998616</c:v>
                </c:pt>
                <c:pt idx="948">
                  <c:v>99.69999999999861</c:v>
                </c:pt>
                <c:pt idx="949">
                  <c:v>99.799999999998604</c:v>
                </c:pt>
                <c:pt idx="950">
                  <c:v>99.899999999998599</c:v>
                </c:pt>
                <c:pt idx="951">
                  <c:v>99.999999999998593</c:v>
                </c:pt>
                <c:pt idx="952">
                  <c:v>100.09999999999859</c:v>
                </c:pt>
                <c:pt idx="953">
                  <c:v>100.19999999999858</c:v>
                </c:pt>
                <c:pt idx="954">
                  <c:v>100.29999999999858</c:v>
                </c:pt>
                <c:pt idx="955">
                  <c:v>100.39999999999857</c:v>
                </c:pt>
                <c:pt idx="956">
                  <c:v>100.49999999999856</c:v>
                </c:pt>
                <c:pt idx="957">
                  <c:v>100.59999999999856</c:v>
                </c:pt>
                <c:pt idx="958">
                  <c:v>100.69999999999855</c:v>
                </c:pt>
                <c:pt idx="959">
                  <c:v>100.79999999999855</c:v>
                </c:pt>
                <c:pt idx="960">
                  <c:v>100.89999999999854</c:v>
                </c:pt>
                <c:pt idx="961">
                  <c:v>100.99999999999854</c:v>
                </c:pt>
                <c:pt idx="962">
                  <c:v>101.09999999999853</c:v>
                </c:pt>
                <c:pt idx="963">
                  <c:v>101.19999999999852</c:v>
                </c:pt>
                <c:pt idx="964">
                  <c:v>101.29999999999852</c:v>
                </c:pt>
                <c:pt idx="965">
                  <c:v>101.39999999999851</c:v>
                </c:pt>
                <c:pt idx="966">
                  <c:v>101.49999999999851</c:v>
                </c:pt>
                <c:pt idx="967">
                  <c:v>101.5999999999985</c:v>
                </c:pt>
                <c:pt idx="968">
                  <c:v>101.6999999999985</c:v>
                </c:pt>
                <c:pt idx="969">
                  <c:v>101.79999999999849</c:v>
                </c:pt>
                <c:pt idx="970">
                  <c:v>101.89999999999849</c:v>
                </c:pt>
                <c:pt idx="971">
                  <c:v>101.99999999999848</c:v>
                </c:pt>
                <c:pt idx="972">
                  <c:v>102.09999999999847</c:v>
                </c:pt>
                <c:pt idx="973">
                  <c:v>102.19999999999847</c:v>
                </c:pt>
                <c:pt idx="974">
                  <c:v>102.29999999999846</c:v>
                </c:pt>
                <c:pt idx="975">
                  <c:v>102.39999999999846</c:v>
                </c:pt>
                <c:pt idx="976">
                  <c:v>102.49999999999845</c:v>
                </c:pt>
                <c:pt idx="977">
                  <c:v>102.59999999999845</c:v>
                </c:pt>
                <c:pt idx="978">
                  <c:v>102.69999999999844</c:v>
                </c:pt>
                <c:pt idx="979">
                  <c:v>102.79999999999843</c:v>
                </c:pt>
                <c:pt idx="980">
                  <c:v>102.89999999999843</c:v>
                </c:pt>
                <c:pt idx="981">
                  <c:v>102.99999999999842</c:v>
                </c:pt>
                <c:pt idx="982">
                  <c:v>103.09999999999842</c:v>
                </c:pt>
                <c:pt idx="983">
                  <c:v>103.19999999999841</c:v>
                </c:pt>
                <c:pt idx="984">
                  <c:v>103.29999999999841</c:v>
                </c:pt>
                <c:pt idx="985">
                  <c:v>103.3999999999984</c:v>
                </c:pt>
                <c:pt idx="986">
                  <c:v>103.49999999999839</c:v>
                </c:pt>
                <c:pt idx="987">
                  <c:v>103.59999999999839</c:v>
                </c:pt>
                <c:pt idx="988">
                  <c:v>103.69999999999838</c:v>
                </c:pt>
                <c:pt idx="989">
                  <c:v>103.79999999999838</c:v>
                </c:pt>
                <c:pt idx="990">
                  <c:v>103.89999999999837</c:v>
                </c:pt>
                <c:pt idx="991">
                  <c:v>103.99999999999837</c:v>
                </c:pt>
                <c:pt idx="992">
                  <c:v>104.09999999999836</c:v>
                </c:pt>
                <c:pt idx="993">
                  <c:v>104.19999999999835</c:v>
                </c:pt>
                <c:pt idx="994">
                  <c:v>104.29999999999835</c:v>
                </c:pt>
                <c:pt idx="995">
                  <c:v>104.39999999999834</c:v>
                </c:pt>
                <c:pt idx="996">
                  <c:v>104.49999999999834</c:v>
                </c:pt>
                <c:pt idx="997">
                  <c:v>104.59999999999833</c:v>
                </c:pt>
                <c:pt idx="998">
                  <c:v>104.69999999999833</c:v>
                </c:pt>
                <c:pt idx="999">
                  <c:v>104.79999999999832</c:v>
                </c:pt>
                <c:pt idx="1000">
                  <c:v>104.89999999999831</c:v>
                </c:pt>
                <c:pt idx="1001">
                  <c:v>104.99999999999831</c:v>
                </c:pt>
                <c:pt idx="1002">
                  <c:v>105.0999999999983</c:v>
                </c:pt>
                <c:pt idx="1003">
                  <c:v>105.1999999999983</c:v>
                </c:pt>
                <c:pt idx="1004">
                  <c:v>105.29999999999829</c:v>
                </c:pt>
                <c:pt idx="1005">
                  <c:v>105.39999999999829</c:v>
                </c:pt>
                <c:pt idx="1006">
                  <c:v>105.49999999999828</c:v>
                </c:pt>
                <c:pt idx="1007">
                  <c:v>105.59999999999827</c:v>
                </c:pt>
                <c:pt idx="1008">
                  <c:v>105.69999999999827</c:v>
                </c:pt>
                <c:pt idx="1009">
                  <c:v>105.79999999999826</c:v>
                </c:pt>
                <c:pt idx="1010">
                  <c:v>105.89999999999826</c:v>
                </c:pt>
                <c:pt idx="1011">
                  <c:v>105.99999999999825</c:v>
                </c:pt>
              </c:numCache>
            </c:numRef>
          </c:xVal>
          <c:yVal>
            <c:numRef>
              <c:f>'booster test at angle with ramj'!$Q$111:$Q$1200</c:f>
              <c:numCache>
                <c:formatCode>General</c:formatCode>
                <c:ptCount val="1090"/>
                <c:pt idx="0">
                  <c:v>738.19235275369692</c:v>
                </c:pt>
                <c:pt idx="1">
                  <c:v>763.57347296980117</c:v>
                </c:pt>
                <c:pt idx="2">
                  <c:v>788.72424267301938</c:v>
                </c:pt>
                <c:pt idx="3">
                  <c:v>813.71871162013974</c:v>
                </c:pt>
                <c:pt idx="4">
                  <c:v>838.72522370192746</c:v>
                </c:pt>
                <c:pt idx="5">
                  <c:v>863.8292359647113</c:v>
                </c:pt>
                <c:pt idx="6">
                  <c:v>889.03011160744722</c:v>
                </c:pt>
                <c:pt idx="7">
                  <c:v>914.327289773443</c:v>
                </c:pt>
                <c:pt idx="8">
                  <c:v>939.72023420786888</c:v>
                </c:pt>
                <c:pt idx="9">
                  <c:v>965.20840754364201</c:v>
                </c:pt>
                <c:pt idx="10">
                  <c:v>990.79127136503939</c:v>
                </c:pt>
                <c:pt idx="11">
                  <c:v>1016.4682862480311</c:v>
                </c:pt>
                <c:pt idx="12">
                  <c:v>1042.2389117928963</c:v>
                </c:pt>
                <c:pt idx="13">
                  <c:v>1068.1026066567695</c:v>
                </c:pt>
                <c:pt idx="14">
                  <c:v>1094.0588285861047</c:v>
                </c:pt>
                <c:pt idx="15">
                  <c:v>1120.1070344490502</c:v>
                </c:pt>
                <c:pt idx="16">
                  <c:v>1146.2466802677316</c:v>
                </c:pt>
                <c:pt idx="17">
                  <c:v>1172.4772212504395</c:v>
                </c:pt>
                <c:pt idx="18">
                  <c:v>1198.7981118237174</c:v>
                </c:pt>
                <c:pt idx="19">
                  <c:v>1225.2088056643477</c:v>
                </c:pt>
                <c:pt idx="20">
                  <c:v>1251.7087557312311</c:v>
                </c:pt>
                <c:pt idx="21">
                  <c:v>1278.2974142971575</c:v>
                </c:pt>
                <c:pt idx="22">
                  <c:v>1304.9742329804631</c:v>
                </c:pt>
                <c:pt idx="23">
                  <c:v>1331.7386627765723</c:v>
                </c:pt>
                <c:pt idx="24">
                  <c:v>1358.5901540894199</c:v>
                </c:pt>
                <c:pt idx="25">
                  <c:v>1385.5281567627517</c:v>
                </c:pt>
                <c:pt idx="26">
                  <c:v>1412.5521201112983</c:v>
                </c:pt>
                <c:pt idx="27">
                  <c:v>1439.6614929518214</c:v>
                </c:pt>
                <c:pt idx="28">
                  <c:v>1466.8557236340275</c:v>
                </c:pt>
                <c:pt idx="29">
                  <c:v>1494.1342600713469</c:v>
                </c:pt>
                <c:pt idx="30">
                  <c:v>1521.4965497715759</c:v>
                </c:pt>
                <c:pt idx="31">
                  <c:v>1548.9420398673765</c:v>
                </c:pt>
                <c:pt idx="32">
                  <c:v>1576.4701771466341</c:v>
                </c:pt>
                <c:pt idx="33">
                  <c:v>1604.0804080826683</c:v>
                </c:pt>
                <c:pt idx="34">
                  <c:v>1631.7721788642941</c:v>
                </c:pt>
                <c:pt idx="35">
                  <c:v>1659.544935425731</c:v>
                </c:pt>
                <c:pt idx="36">
                  <c:v>1687.398123476358</c:v>
                </c:pt>
                <c:pt idx="37">
                  <c:v>1715.3311885303112</c:v>
                </c:pt>
                <c:pt idx="38">
                  <c:v>1743.3435759359209</c:v>
                </c:pt>
                <c:pt idx="39">
                  <c:v>1771.4347309049856</c:v>
                </c:pt>
                <c:pt idx="40">
                  <c:v>1799.6040985418829</c:v>
                </c:pt>
                <c:pt idx="41">
                  <c:v>1827.8511238725112</c:v>
                </c:pt>
                <c:pt idx="42">
                  <c:v>1856.1752518730616</c:v>
                </c:pt>
                <c:pt idx="43">
                  <c:v>1884.5759274986178</c:v>
                </c:pt>
                <c:pt idx="44">
                  <c:v>1913.0525957115815</c:v>
                </c:pt>
                <c:pt idx="45">
                  <c:v>1941.6047015099202</c:v>
                </c:pt>
                <c:pt idx="46">
                  <c:v>1970.2316899552363</c:v>
                </c:pt>
                <c:pt idx="47">
                  <c:v>1998.9330062006545</c:v>
                </c:pt>
                <c:pt idx="48">
                  <c:v>2027.7080955185261</c:v>
                </c:pt>
                <c:pt idx="49">
                  <c:v>2056.5564033279466</c:v>
                </c:pt>
                <c:pt idx="50">
                  <c:v>2085.4773752220876</c:v>
                </c:pt>
                <c:pt idx="51">
                  <c:v>2114.4704569953369</c:v>
                </c:pt>
                <c:pt idx="52">
                  <c:v>2143.5350946702479</c:v>
                </c:pt>
                <c:pt idx="53">
                  <c:v>2172.6707345242962</c:v>
                </c:pt>
                <c:pt idx="54">
                  <c:v>2201.8768231164395</c:v>
                </c:pt>
                <c:pt idx="55">
                  <c:v>2231.1528073134814</c:v>
                </c:pt>
                <c:pt idx="56">
                  <c:v>2260.4981343162353</c:v>
                </c:pt>
                <c:pt idx="57">
                  <c:v>2289.9122516854886</c:v>
                </c:pt>
                <c:pt idx="58">
                  <c:v>2319.3946073677644</c:v>
                </c:pt>
                <c:pt idx="59">
                  <c:v>2348.9446497208787</c:v>
                </c:pt>
                <c:pt idx="60">
                  <c:v>2378.5618275392931</c:v>
                </c:pt>
                <c:pt idx="61">
                  <c:v>2408.2455900792588</c:v>
                </c:pt>
                <c:pt idx="62">
                  <c:v>2437.9953870837553</c:v>
                </c:pt>
                <c:pt idx="63">
                  <c:v>2467.8106688072153</c:v>
                </c:pt>
                <c:pt idx="64">
                  <c:v>2497.6908860400417</c:v>
                </c:pt>
                <c:pt idx="65">
                  <c:v>2527.63549013291</c:v>
                </c:pt>
                <c:pt idx="66">
                  <c:v>2557.6439330208577</c:v>
                </c:pt>
                <c:pt idx="67">
                  <c:v>2587.7156672471579</c:v>
                </c:pt>
                <c:pt idx="68">
                  <c:v>2617.8501459869776</c:v>
                </c:pt>
                <c:pt idx="69">
                  <c:v>2648.0468230708188</c:v>
                </c:pt>
                <c:pt idx="70">
                  <c:v>2678.3051530077391</c:v>
                </c:pt>
                <c:pt idx="71">
                  <c:v>2708.6245910083544</c:v>
                </c:pt>
                <c:pt idx="72">
                  <c:v>2739.0045930076217</c:v>
                </c:pt>
                <c:pt idx="73">
                  <c:v>2769.4446156873983</c:v>
                </c:pt>
                <c:pt idx="74">
                  <c:v>2799.9441164987797</c:v>
                </c:pt>
                <c:pt idx="75">
                  <c:v>2830.5025536842145</c:v>
                </c:pt>
                <c:pt idx="76">
                  <c:v>2861.119386299395</c:v>
                </c:pt>
                <c:pt idx="77">
                  <c:v>2891.7940742349224</c:v>
                </c:pt>
                <c:pt idx="78">
                  <c:v>2922.5260782377468</c:v>
                </c:pt>
                <c:pt idx="79">
                  <c:v>2953.3148599323804</c:v>
                </c:pt>
                <c:pt idx="80">
                  <c:v>2984.1598818418847</c:v>
                </c:pt>
                <c:pt idx="81">
                  <c:v>3015.0606074086286</c:v>
                </c:pt>
                <c:pt idx="82">
                  <c:v>3046.0165010148203</c:v>
                </c:pt>
                <c:pt idx="83">
                  <c:v>3077.0270280028085</c:v>
                </c:pt>
                <c:pt idx="84">
                  <c:v>3108.0916546951566</c:v>
                </c:pt>
                <c:pt idx="85">
                  <c:v>3139.2098484144849</c:v>
                </c:pt>
                <c:pt idx="86">
                  <c:v>3170.3810775030843</c:v>
                </c:pt>
                <c:pt idx="87">
                  <c:v>3201.6048113423008</c:v>
                </c:pt>
                <c:pt idx="88">
                  <c:v>3232.8805203716861</c:v>
                </c:pt>
                <c:pt idx="89">
                  <c:v>3264.2076761079202</c:v>
                </c:pt>
                <c:pt idx="90">
                  <c:v>3295.5857511635027</c:v>
                </c:pt>
                <c:pt idx="91">
                  <c:v>3327.0142192652097</c:v>
                </c:pt>
                <c:pt idx="92">
                  <c:v>3358.4925552723234</c:v>
                </c:pt>
                <c:pt idx="93">
                  <c:v>3390.0202351946273</c:v>
                </c:pt>
                <c:pt idx="94">
                  <c:v>3421.5967362101705</c:v>
                </c:pt>
                <c:pt idx="95">
                  <c:v>3453.2215366828009</c:v>
                </c:pt>
                <c:pt idx="96">
                  <c:v>3484.8941161794655</c:v>
                </c:pt>
                <c:pt idx="97">
                  <c:v>3516.6139554872793</c:v>
                </c:pt>
                <c:pt idx="98">
                  <c:v>3548.3805366303636</c:v>
                </c:pt>
                <c:pt idx="99">
                  <c:v>3580.1933428864522</c:v>
                </c:pt>
                <c:pt idx="100">
                  <c:v>3612.0518588032646</c:v>
                </c:pt>
                <c:pt idx="101">
                  <c:v>3643.9555702146517</c:v>
                </c:pt>
                <c:pt idx="102">
                  <c:v>3675.9039642565067</c:v>
                </c:pt>
                <c:pt idx="103">
                  <c:v>3707.8243689250603</c:v>
                </c:pt>
                <c:pt idx="104">
                  <c:v>3739.5722409080004</c:v>
                </c:pt>
                <c:pt idx="105">
                  <c:v>3771.0754484691247</c:v>
                </c:pt>
                <c:pt idx="106">
                  <c:v>3802.3337056569239</c:v>
                </c:pt>
                <c:pt idx="107">
                  <c:v>3833.3465631304557</c:v>
                </c:pt>
                <c:pt idx="108">
                  <c:v>3864.1138150691704</c:v>
                </c:pt>
                <c:pt idx="109">
                  <c:v>3894.6355109021042</c:v>
                </c:pt>
                <c:pt idx="110">
                  <c:v>3924.9119467701548</c:v>
                </c:pt>
                <c:pt idx="111">
                  <c:v>3954.9436559315977</c:v>
                </c:pt>
                <c:pt idx="112">
                  <c:v>3984.7313983954218</c:v>
                </c:pt>
                <c:pt idx="113">
                  <c:v>4014.276149948731</c:v>
                </c:pt>
                <c:pt idx="114">
                  <c:v>4043.5790907016089</c:v>
                </c:pt>
                <c:pt idx="115">
                  <c:v>4072.6415932683685</c:v>
                </c:pt>
                <c:pt idx="116">
                  <c:v>4101.4652106985777</c:v>
                </c:pt>
                <c:pt idx="117">
                  <c:v>4130.0516642646498</c:v>
                </c:pt>
                <c:pt idx="118">
                  <c:v>4158.4028312052569</c:v>
                </c:pt>
                <c:pt idx="119">
                  <c:v>4186.5207325156061</c:v>
                </c:pt>
                <c:pt idx="120">
                  <c:v>4214.4075208669756</c:v>
                </c:pt>
                <c:pt idx="121">
                  <c:v>4242.065468728988</c:v>
                </c:pt>
                <c:pt idx="122">
                  <c:v>4269.4969567591434</c:v>
                </c:pt>
                <c:pt idx="123">
                  <c:v>4296.7044625152939</c:v>
                </c:pt>
                <c:pt idx="124">
                  <c:v>4323.6905495381361</c:v>
                </c:pt>
                <c:pt idx="125">
                  <c:v>4350.4578568425613</c:v>
                </c:pt>
                <c:pt idx="126">
                  <c:v>4377.0090888489412</c:v>
                </c:pt>
                <c:pt idx="127">
                  <c:v>4403.3470057781506</c:v>
                </c:pt>
                <c:pt idx="128">
                  <c:v>4429.4744145274626</c:v>
                </c:pt>
                <c:pt idx="129">
                  <c:v>4455.3941600383687</c:v>
                </c:pt>
                <c:pt idx="130">
                  <c:v>4481.1091171619018</c:v>
                </c:pt>
                <c:pt idx="131">
                  <c:v>4506.6221830221957</c:v>
                </c:pt>
                <c:pt idx="132">
                  <c:v>4531.9362698747491</c:v>
                </c:pt>
                <c:pt idx="133">
                  <c:v>4557.0542984521981</c:v>
                </c:pt>
                <c:pt idx="134">
                  <c:v>4581.9791917872544</c:v>
                </c:pt>
                <c:pt idx="135">
                  <c:v>4606.713869499873</c:v>
                </c:pt>
                <c:pt idx="136">
                  <c:v>4631.261242533561</c:v>
                </c:pt>
                <c:pt idx="137">
                  <c:v>4655.6242083240395</c:v>
                </c:pt>
                <c:pt idx="138">
                  <c:v>4679.8056152660338</c:v>
                </c:pt>
                <c:pt idx="139">
                  <c:v>4703.808202345328</c:v>
                </c:pt>
                <c:pt idx="140">
                  <c:v>4727.6346019796038</c:v>
                </c:pt>
                <c:pt idx="141">
                  <c:v>4751.2873952952114</c:v>
                </c:pt>
                <c:pt idx="142">
                  <c:v>4774.7691378461914</c:v>
                </c:pt>
                <c:pt idx="143">
                  <c:v>4798.0823603222361</c:v>
                </c:pt>
                <c:pt idx="144">
                  <c:v>4821.2295690887695</c:v>
                </c:pt>
                <c:pt idx="145">
                  <c:v>4844.2132466874809</c:v>
                </c:pt>
                <c:pt idx="146">
                  <c:v>4867.0358523003279</c:v>
                </c:pt>
                <c:pt idx="147">
                  <c:v>4889.6998221794011</c:v>
                </c:pt>
                <c:pt idx="148">
                  <c:v>4912.2075700449404</c:v>
                </c:pt>
                <c:pt idx="149">
                  <c:v>4934.5614874536277</c:v>
                </c:pt>
                <c:pt idx="150">
                  <c:v>4956.7639441392103</c:v>
                </c:pt>
                <c:pt idx="151">
                  <c:v>4978.8172883273601</c:v>
                </c:pt>
                <c:pt idx="152">
                  <c:v>5000.7238470265975</c:v>
                </c:pt>
                <c:pt idx="153">
                  <c:v>5022.4859262969967</c:v>
                </c:pt>
                <c:pt idx="154">
                  <c:v>5044.1058114982998</c:v>
                </c:pt>
                <c:pt idx="155">
                  <c:v>5065.5857675189791</c:v>
                </c:pt>
                <c:pt idx="156">
                  <c:v>5086.9280389876985</c:v>
                </c:pt>
                <c:pt idx="157">
                  <c:v>5108.1348504685557</c:v>
                </c:pt>
                <c:pt idx="158">
                  <c:v>5129.2084066413927</c:v>
                </c:pt>
                <c:pt idx="159">
                  <c:v>5150.1508924684131</c:v>
                </c:pt>
                <c:pt idx="160">
                  <c:v>5170.964473348251</c:v>
                </c:pt>
                <c:pt idx="161">
                  <c:v>5191.6512952585917</c:v>
                </c:pt>
                <c:pt idx="162">
                  <c:v>5212.2134848883643</c:v>
                </c:pt>
                <c:pt idx="163">
                  <c:v>5232.6531497604792</c:v>
                </c:pt>
                <c:pt idx="164">
                  <c:v>5252.9723783460176</c:v>
                </c:pt>
                <c:pt idx="165">
                  <c:v>5273.1732544551678</c:v>
                </c:pt>
                <c:pt idx="166">
                  <c:v>5293.2578793630446</c:v>
                </c:pt>
                <c:pt idx="167">
                  <c:v>5313.228363774926</c:v>
                </c:pt>
                <c:pt idx="168">
                  <c:v>5333.0868025480959</c:v>
                </c:pt>
                <c:pt idx="169">
                  <c:v>5352.8352650165334</c:v>
                </c:pt>
                <c:pt idx="170">
                  <c:v>5372.4757946359878</c:v>
                </c:pt>
                <c:pt idx="171">
                  <c:v>5392.0104087458421</c:v>
                </c:pt>
                <c:pt idx="172">
                  <c:v>5411.4410983846537</c:v>
                </c:pt>
                <c:pt idx="173">
                  <c:v>5430.7698281552784</c:v>
                </c:pt>
                <c:pt idx="174">
                  <c:v>5449.9985361360095</c:v>
                </c:pt>
                <c:pt idx="175">
                  <c:v>5469.1291338343417</c:v>
                </c:pt>
                <c:pt idx="176">
                  <c:v>5488.1635061801271</c:v>
                </c:pt>
                <c:pt idx="177">
                  <c:v>5507.1035115550812</c:v>
                </c:pt>
                <c:pt idx="178">
                  <c:v>5525.9509818557526</c:v>
                </c:pt>
                <c:pt idx="179">
                  <c:v>5544.707722587229</c:v>
                </c:pt>
                <c:pt idx="180">
                  <c:v>5563.3755129850097</c:v>
                </c:pt>
                <c:pt idx="181">
                  <c:v>5581.9561061626237</c:v>
                </c:pt>
                <c:pt idx="182">
                  <c:v>5600.4512292827148</c:v>
                </c:pt>
                <c:pt idx="183">
                  <c:v>5618.8625837494546</c:v>
                </c:pt>
                <c:pt idx="184">
                  <c:v>5637.1918454202687</c:v>
                </c:pt>
                <c:pt idx="185">
                  <c:v>5655.4406648350014</c:v>
                </c:pt>
                <c:pt idx="186">
                  <c:v>5673.6106674607454</c:v>
                </c:pt>
                <c:pt idx="187">
                  <c:v>5691.7034539506967</c:v>
                </c:pt>
                <c:pt idx="188">
                  <c:v>5709.7206004154823</c:v>
                </c:pt>
                <c:pt idx="189">
                  <c:v>5727.6636587055355</c:v>
                </c:pt>
                <c:pt idx="190">
                  <c:v>5745.5341567031683</c:v>
                </c:pt>
                <c:pt idx="191">
                  <c:v>5763.3336128125893</c:v>
                </c:pt>
                <c:pt idx="192">
                  <c:v>5781.0635577417643</c:v>
                </c:pt>
                <c:pt idx="193">
                  <c:v>5798.7255255001237</c:v>
                </c:pt>
                <c:pt idx="194">
                  <c:v>5816.3210272282104</c:v>
                </c:pt>
                <c:pt idx="195">
                  <c:v>5833.8515413333726</c:v>
                </c:pt>
                <c:pt idx="196">
                  <c:v>5851.3185133236329</c:v>
                </c:pt>
                <c:pt idx="197">
                  <c:v>5868.7233557844838</c:v>
                </c:pt>
                <c:pt idx="198">
                  <c:v>5886.0674484239044</c:v>
                </c:pt>
                <c:pt idx="199">
                  <c:v>5903.3521381776718</c:v>
                </c:pt>
                <c:pt idx="200">
                  <c:v>5920.5787393680157</c:v>
                </c:pt>
                <c:pt idx="201">
                  <c:v>5937.7485339092</c:v>
                </c:pt>
                <c:pt idx="202">
                  <c:v>5954.8627715541415</c:v>
                </c:pt>
                <c:pt idx="203">
                  <c:v>5971.9226701766438</c:v>
                </c:pt>
                <c:pt idx="204">
                  <c:v>5988.9294160842755</c:v>
                </c:pt>
                <c:pt idx="205">
                  <c:v>6005.8841643573551</c:v>
                </c:pt>
                <c:pt idx="206">
                  <c:v>6022.7880392098923</c:v>
                </c:pt>
                <c:pt idx="207">
                  <c:v>6039.6421343687043</c:v>
                </c:pt>
                <c:pt idx="208">
                  <c:v>6056.4475134672648</c:v>
                </c:pt>
                <c:pt idx="209">
                  <c:v>6073.2051979596981</c:v>
                </c:pt>
                <c:pt idx="210">
                  <c:v>6089.9161460259138</c:v>
                </c:pt>
                <c:pt idx="211">
                  <c:v>6106.5812565271908</c:v>
                </c:pt>
                <c:pt idx="212">
                  <c:v>6123.2013912824141</c:v>
                </c:pt>
                <c:pt idx="213">
                  <c:v>6139.7773851738957</c:v>
                </c:pt>
                <c:pt idx="214">
                  <c:v>6156.3100472611513</c:v>
                </c:pt>
                <c:pt idx="215">
                  <c:v>6172.800161794119</c:v>
                </c:pt>
                <c:pt idx="216">
                  <c:v>6189.2484891748145</c:v>
                </c:pt>
                <c:pt idx="217">
                  <c:v>6205.6557668707937</c:v>
                </c:pt>
                <c:pt idx="218">
                  <c:v>6222.0227102833942</c:v>
                </c:pt>
                <c:pt idx="219">
                  <c:v>6238.350013573493</c:v>
                </c:pt>
                <c:pt idx="220">
                  <c:v>6254.6383504473297</c:v>
                </c:pt>
                <c:pt idx="221">
                  <c:v>6270.8883749047773</c:v>
                </c:pt>
                <c:pt idx="222">
                  <c:v>6287.1007219522562</c:v>
                </c:pt>
                <c:pt idx="223">
                  <c:v>6303.2760082823543</c:v>
                </c:pt>
                <c:pt idx="224">
                  <c:v>6319.4148329220652</c:v>
                </c:pt>
                <c:pt idx="225">
                  <c:v>6335.5177778514362</c:v>
                </c:pt>
                <c:pt idx="226">
                  <c:v>6351.5854085942901</c:v>
                </c:pt>
                <c:pt idx="227">
                  <c:v>6367.6182747825842</c:v>
                </c:pt>
                <c:pt idx="228">
                  <c:v>6383.6169106958569</c:v>
                </c:pt>
                <c:pt idx="229">
                  <c:v>6399.5818357771323</c:v>
                </c:pt>
                <c:pt idx="230">
                  <c:v>6415.5135551265566</c:v>
                </c:pt>
                <c:pt idx="231">
                  <c:v>6431.4125599739573</c:v>
                </c:pt>
                <c:pt idx="232">
                  <c:v>6447.2793281314516</c:v>
                </c:pt>
                <c:pt idx="233">
                  <c:v>6463.1143244271552</c:v>
                </c:pt>
                <c:pt idx="234">
                  <c:v>6478.9180011209719</c:v>
                </c:pt>
                <c:pt idx="235">
                  <c:v>6494.6907983033989</c:v>
                </c:pt>
                <c:pt idx="236">
                  <c:v>6510.4331442782104</c:v>
                </c:pt>
                <c:pt idx="237">
                  <c:v>6526.1454559298472</c:v>
                </c:pt>
                <c:pt idx="238">
                  <c:v>6541.8281390762731</c:v>
                </c:pt>
                <c:pt idx="239">
                  <c:v>6557.4815888080302</c:v>
                </c:pt>
                <c:pt idx="240">
                  <c:v>6573.1061898141734</c:v>
                </c:pt>
                <c:pt idx="241">
                  <c:v>6588.7023166957315</c:v>
                </c:pt>
                <c:pt idx="242">
                  <c:v>6604.2703342672912</c:v>
                </c:pt>
                <c:pt idx="243">
                  <c:v>6619.8105978472904</c:v>
                </c:pt>
                <c:pt idx="244">
                  <c:v>6635.3234535375541</c:v>
                </c:pt>
                <c:pt idx="245">
                  <c:v>6650.8092384925794</c:v>
                </c:pt>
                <c:pt idx="246">
                  <c:v>6666.268281134563</c:v>
                </c:pt>
                <c:pt idx="247">
                  <c:v>6681.7009013562501</c:v>
                </c:pt>
                <c:pt idx="248">
                  <c:v>6697.1074108036455</c:v>
                </c:pt>
                <c:pt idx="249">
                  <c:v>6712.4881131558122</c:v>
                </c:pt>
                <c:pt idx="250">
                  <c:v>6727.8433043525056</c:v>
                </c:pt>
                <c:pt idx="251">
                  <c:v>6743.1732728115549</c:v>
                </c:pt>
                <c:pt idx="252">
                  <c:v>6758.4782996388485</c:v>
                </c:pt>
                <c:pt idx="253">
                  <c:v>6773.7586588312661</c:v>
                </c:pt>
                <c:pt idx="254">
                  <c:v>6789.0146174728625</c:v>
                </c:pt>
                <c:pt idx="255">
                  <c:v>6804.2464359246042</c:v>
                </c:pt>
                <c:pt idx="256">
                  <c:v>6819.4543680079369</c:v>
                </c:pt>
                <c:pt idx="257">
                  <c:v>6834.6386611824464</c:v>
                </c:pt>
                <c:pt idx="258">
                  <c:v>6849.7995567178705</c:v>
                </c:pt>
                <c:pt idx="259">
                  <c:v>6864.937289860698</c:v>
                </c:pt>
                <c:pt idx="260">
                  <c:v>6880.0520899955854</c:v>
                </c:pt>
                <c:pt idx="261">
                  <c:v>6895.1441808018053</c:v>
                </c:pt>
                <c:pt idx="262">
                  <c:v>6910.2137804049307</c:v>
                </c:pt>
                <c:pt idx="263">
                  <c:v>6925.2611015239536</c:v>
                </c:pt>
                <c:pt idx="264">
                  <c:v>6940.2863516140233</c:v>
                </c:pt>
                <c:pt idx="265">
                  <c:v>6955.28973300498</c:v>
                </c:pt>
                <c:pt idx="266">
                  <c:v>6970.271443035851</c:v>
                </c:pt>
                <c:pt idx="267">
                  <c:v>6985.2316741854738</c:v>
                </c:pt>
                <c:pt idx="268">
                  <c:v>7000.1706141993909</c:v>
                </c:pt>
                <c:pt idx="269">
                  <c:v>7015.0884462131662</c:v>
                </c:pt>
                <c:pt idx="270">
                  <c:v>7029.9853488722656</c:v>
                </c:pt>
                <c:pt idx="271">
                  <c:v>7044.8614964486205</c:v>
                </c:pt>
                <c:pt idx="272">
                  <c:v>7059.7170589540092</c:v>
                </c:pt>
                <c:pt idx="273">
                  <c:v>7074.5522022503756</c:v>
                </c:pt>
                <c:pt idx="274">
                  <c:v>7089.3670881571907</c:v>
                </c:pt>
                <c:pt idx="275">
                  <c:v>7104.1618745559745</c:v>
                </c:pt>
                <c:pt idx="276">
                  <c:v>7118.9367154920747</c:v>
                </c:pt>
                <c:pt idx="277">
                  <c:v>7133.6917612737998</c:v>
                </c:pt>
                <c:pt idx="278">
                  <c:v>7148.4271585690085</c:v>
                </c:pt>
                <c:pt idx="279">
                  <c:v>7163.1430504992341</c:v>
                </c:pt>
                <c:pt idx="280">
                  <c:v>7177.8395767314341</c:v>
                </c:pt>
                <c:pt idx="281">
                  <c:v>7192.5168735674451</c:v>
                </c:pt>
                <c:pt idx="282">
                  <c:v>7207.1750740312218</c:v>
                </c:pt>
                <c:pt idx="283">
                  <c:v>7221.8143079539268</c:v>
                </c:pt>
                <c:pt idx="284">
                  <c:v>7236.4347020569503</c:v>
                </c:pt>
                <c:pt idx="285">
                  <c:v>7251.0363800329178</c:v>
                </c:pt>
                <c:pt idx="286">
                  <c:v>7265.6194626247561</c:v>
                </c:pt>
                <c:pt idx="287">
                  <c:v>7280.1840677028713</c:v>
                </c:pt>
                <c:pt idx="288">
                  <c:v>7294.7303103405038</c:v>
                </c:pt>
                <c:pt idx="289">
                  <c:v>7309.2583028873059</c:v>
                </c:pt>
                <c:pt idx="290">
                  <c:v>7323.7681550412026</c:v>
                </c:pt>
                <c:pt idx="291">
                  <c:v>7338.259973918578</c:v>
                </c:pt>
                <c:pt idx="292">
                  <c:v>7352.7338641228425</c:v>
                </c:pt>
                <c:pt idx="293">
                  <c:v>7367.1899278114133</c:v>
                </c:pt>
                <c:pt idx="294">
                  <c:v>7381.6282647611642</c:v>
                </c:pt>
                <c:pt idx="295">
                  <c:v>7396.0489724323779</c:v>
                </c:pt>
                <c:pt idx="296">
                  <c:v>7410.4521460312371</c:v>
                </c:pt>
                <c:pt idx="297">
                  <c:v>7424.8378785708965</c:v>
                </c:pt>
                <c:pt idx="298">
                  <c:v>7439.2062609311661</c:v>
                </c:pt>
                <c:pt idx="299">
                  <c:v>7453.5573819168421</c:v>
                </c:pt>
                <c:pt idx="300">
                  <c:v>7467.8913283147149</c:v>
                </c:pt>
                <c:pt idx="301">
                  <c:v>7482.2081849492815</c:v>
                </c:pt>
                <c:pt idx="302">
                  <c:v>7496.5080347371932</c:v>
                </c:pt>
                <c:pt idx="303">
                  <c:v>7510.7909587404638</c:v>
                </c:pt>
                <c:pt idx="304">
                  <c:v>7525.0570362184671</c:v>
                </c:pt>
                <c:pt idx="305">
                  <c:v>7539.3063446787401</c:v>
                </c:pt>
                <c:pt idx="306">
                  <c:v>7553.5389599266218</c:v>
                </c:pt>
                <c:pt idx="307">
                  <c:v>7567.7549561137448</c:v>
                </c:pt>
                <c:pt idx="308">
                  <c:v>7581.9544057854009</c:v>
                </c:pt>
                <c:pt idx="309">
                  <c:v>7596.1373799268013</c:v>
                </c:pt>
                <c:pt idx="310">
                  <c:v>7610.3039480082452</c:v>
                </c:pt>
                <c:pt idx="311">
                  <c:v>7624.454178029222</c:v>
                </c:pt>
                <c:pt idx="312">
                  <c:v>7638.5881365614532</c:v>
                </c:pt>
                <c:pt idx="313">
                  <c:v>7652.705888790897</c:v>
                </c:pt>
                <c:pt idx="314">
                  <c:v>7666.8074985587264</c:v>
                </c:pt>
                <c:pt idx="315">
                  <c:v>7680.8930284012986</c:v>
                </c:pt>
                <c:pt idx="316">
                  <c:v>7694.9625395891226</c:v>
                </c:pt>
                <c:pt idx="317">
                  <c:v>7709.0160921648421</c:v>
                </c:pt>
                <c:pt idx="318">
                  <c:v>7723.0537449802441</c:v>
                </c:pt>
                <c:pt idx="319">
                  <c:v>7737.0755557323046</c:v>
                </c:pt>
                <c:pt idx="320">
                  <c:v>7751.0815809982814</c:v>
                </c:pt>
                <c:pt idx="321">
                  <c:v>7765.0718762698671</c:v>
                </c:pt>
                <c:pt idx="322">
                  <c:v>7779.0464959864075</c:v>
                </c:pt>
                <c:pt idx="323">
                  <c:v>7793.0054935671988</c:v>
                </c:pt>
                <c:pt idx="324">
                  <c:v>7806.9489214428677</c:v>
                </c:pt>
                <c:pt idx="325">
                  <c:v>7820.8768310858532</c:v>
                </c:pt>
                <c:pt idx="326">
                  <c:v>7834.7892730399853</c:v>
                </c:pt>
                <c:pt idx="327">
                  <c:v>7848.6862969491804</c:v>
                </c:pt>
                <c:pt idx="328">
                  <c:v>7862.5679515852535</c:v>
                </c:pt>
                <c:pt idx="329">
                  <c:v>7876.4342848748611</c:v>
                </c:pt>
                <c:pt idx="330">
                  <c:v>7890.2853439255796</c:v>
                </c:pt>
                <c:pt idx="331">
                  <c:v>7904.1211750511256</c:v>
                </c:pt>
                <c:pt idx="332">
                  <c:v>7917.9418237957298</c:v>
                </c:pt>
                <c:pt idx="333">
                  <c:v>7931.7473349576721</c:v>
                </c:pt>
                <c:pt idx="334">
                  <c:v>7945.5377526119801</c:v>
                </c:pt>
                <c:pt idx="335">
                  <c:v>7959.3131201323058</c:v>
                </c:pt>
                <c:pt idx="336">
                  <c:v>7973.073480211985</c:v>
                </c:pt>
                <c:pt idx="337">
                  <c:v>7986.8188748842886</c:v>
                </c:pt>
                <c:pt idx="338">
                  <c:v>8000.5493455418755</c:v>
                </c:pt>
                <c:pt idx="339">
                  <c:v>8014.2649329554515</c:v>
                </c:pt>
                <c:pt idx="340">
                  <c:v>8027.9656772916487</c:v>
                </c:pt>
                <c:pt idx="341">
                  <c:v>8041.6516181301313</c:v>
                </c:pt>
                <c:pt idx="342">
                  <c:v>8055.3227964323733</c:v>
                </c:pt>
                <c:pt idx="343">
                  <c:v>8068.9792632132103</c:v>
                </c:pt>
                <c:pt idx="344">
                  <c:v>8082.6210841790635</c:v>
                </c:pt>
                <c:pt idx="345">
                  <c:v>8096.2483308205137</c:v>
                </c:pt>
                <c:pt idx="346">
                  <c:v>8109.861073571521</c:v>
                </c:pt>
                <c:pt idx="347">
                  <c:v>8123.4593818042713</c:v>
                </c:pt>
                <c:pt idx="348">
                  <c:v>8137.0433238314245</c:v>
                </c:pt>
                <c:pt idx="349">
                  <c:v>8150.6129669084003</c:v>
                </c:pt>
                <c:pt idx="350">
                  <c:v>8164.1683772357064</c:v>
                </c:pt>
                <c:pt idx="351">
                  <c:v>8177.709619961317</c:v>
                </c:pt>
                <c:pt idx="352">
                  <c:v>8191.2367591830898</c:v>
                </c:pt>
                <c:pt idx="353">
                  <c:v>8204.7498579512339</c:v>
                </c:pt>
                <c:pt idx="354">
                  <c:v>8218.2489782708271</c:v>
                </c:pt>
                <c:pt idx="355">
                  <c:v>8231.7341811043789</c:v>
                </c:pt>
                <c:pt idx="356">
                  <c:v>8245.2055263744442</c:v>
                </c:pt>
                <c:pt idx="357">
                  <c:v>8258.663072966292</c:v>
                </c:pt>
                <c:pt idx="358">
                  <c:v>8272.1068787306212</c:v>
                </c:pt>
                <c:pt idx="359">
                  <c:v>8285.5370004863325</c:v>
                </c:pt>
                <c:pt idx="360">
                  <c:v>8298.9534940233516</c:v>
                </c:pt>
                <c:pt idx="361">
                  <c:v>8312.3564141055067</c:v>
                </c:pt>
                <c:pt idx="362">
                  <c:v>8325.7458144734701</c:v>
                </c:pt>
                <c:pt idx="363">
                  <c:v>8339.1217478477392</c:v>
                </c:pt>
                <c:pt idx="364">
                  <c:v>8352.4842659316873</c:v>
                </c:pt>
                <c:pt idx="365">
                  <c:v>8365.8334194146682</c:v>
                </c:pt>
                <c:pt idx="366">
                  <c:v>8379.1692579751725</c:v>
                </c:pt>
                <c:pt idx="367">
                  <c:v>8392.4918302840488</c:v>
                </c:pt>
                <c:pt idx="368">
                  <c:v>8405.8011840077816</c:v>
                </c:pt>
                <c:pt idx="369">
                  <c:v>8419.0973658118219</c:v>
                </c:pt>
                <c:pt idx="370">
                  <c:v>8432.3804213639851</c:v>
                </c:pt>
                <c:pt idx="371">
                  <c:v>8445.6503953378979</c:v>
                </c:pt>
                <c:pt idx="372">
                  <c:v>8458.9073314165144</c:v>
                </c:pt>
                <c:pt idx="373">
                  <c:v>8472.1512722956832</c:v>
                </c:pt>
                <c:pt idx="374">
                  <c:v>8485.3822596877781</c:v>
                </c:pt>
                <c:pt idx="375">
                  <c:v>8498.6003343253833</c:v>
                </c:pt>
                <c:pt idx="376">
                  <c:v>8511.8055359650443</c:v>
                </c:pt>
                <c:pt idx="377">
                  <c:v>8524.9979033910677</c:v>
                </c:pt>
                <c:pt idx="378">
                  <c:v>8538.1774744193899</c:v>
                </c:pt>
                <c:pt idx="379">
                  <c:v>8551.3442859014976</c:v>
                </c:pt>
                <c:pt idx="380">
                  <c:v>8564.4983737284092</c:v>
                </c:pt>
                <c:pt idx="381">
                  <c:v>8577.6397728347074</c:v>
                </c:pt>
                <c:pt idx="382">
                  <c:v>8590.7685172026431</c:v>
                </c:pt>
                <c:pt idx="383">
                  <c:v>8603.8846398662827</c:v>
                </c:pt>
                <c:pt idx="384">
                  <c:v>8616.9881729157205</c:v>
                </c:pt>
                <c:pt idx="385">
                  <c:v>8630.0791475013393</c:v>
                </c:pt>
                <c:pt idx="386">
                  <c:v>8643.1575938381393</c:v>
                </c:pt>
                <c:pt idx="387">
                  <c:v>8656.2235412101072</c:v>
                </c:pt>
                <c:pt idx="388">
                  <c:v>8669.2770179746567</c:v>
                </c:pt>
                <c:pt idx="389">
                  <c:v>8682.3180515671065</c:v>
                </c:pt>
                <c:pt idx="390">
                  <c:v>8695.3466685052299</c:v>
                </c:pt>
                <c:pt idx="391">
                  <c:v>8708.3628943938402</c:v>
                </c:pt>
                <c:pt idx="392">
                  <c:v>8721.366753929442</c:v>
                </c:pt>
                <c:pt idx="393">
                  <c:v>8734.3582709049333</c:v>
                </c:pt>
                <c:pt idx="394">
                  <c:v>8747.3374682143512</c:v>
                </c:pt>
                <c:pt idx="395">
                  <c:v>8760.3043678576796</c:v>
                </c:pt>
                <c:pt idx="396">
                  <c:v>8773.2589909457038</c:v>
                </c:pt>
                <c:pt idx="397">
                  <c:v>8786.2013577049111</c:v>
                </c:pt>
                <c:pt idx="398">
                  <c:v>8799.1314874824475</c:v>
                </c:pt>
                <c:pt idx="399">
                  <c:v>8812.0493987511236</c:v>
                </c:pt>
                <c:pt idx="400">
                  <c:v>8824.9551091144658</c:v>
                </c:pt>
                <c:pt idx="401">
                  <c:v>8837.8486353118169</c:v>
                </c:pt>
                <c:pt idx="402">
                  <c:v>8850.729993223491</c:v>
                </c:pt>
                <c:pt idx="403">
                  <c:v>8863.599197875963</c:v>
                </c:pt>
                <c:pt idx="404">
                  <c:v>8876.4562634471222</c:v>
                </c:pt>
                <c:pt idx="405">
                  <c:v>8889.3012032715578</c:v>
                </c:pt>
                <c:pt idx="406">
                  <c:v>8902.1340298458999</c:v>
                </c:pt>
                <c:pt idx="407">
                  <c:v>8914.9547548342016</c:v>
                </c:pt>
                <c:pt idx="408">
                  <c:v>8927.7633890733705</c:v>
                </c:pt>
                <c:pt idx="409">
                  <c:v>8940.559942578644</c:v>
                </c:pt>
                <c:pt idx="410">
                  <c:v>8953.3444245491064</c:v>
                </c:pt>
                <c:pt idx="411">
                  <c:v>8966.1168433732601</c:v>
                </c:pt>
                <c:pt idx="412">
                  <c:v>8978.8772066346264</c:v>
                </c:pt>
                <c:pt idx="413">
                  <c:v>8991.6255211174066</c:v>
                </c:pt>
                <c:pt idx="414">
                  <c:v>9004.361792812173</c:v>
                </c:pt>
                <c:pt idx="415">
                  <c:v>9017.0860269216118</c:v>
                </c:pt>
                <c:pt idx="416">
                  <c:v>9029.7982278663076</c:v>
                </c:pt>
                <c:pt idx="417">
                  <c:v>9042.4983992905691</c:v>
                </c:pt>
                <c:pt idx="418">
                  <c:v>9055.1865440682941</c:v>
                </c:pt>
                <c:pt idx="419">
                  <c:v>9067.8626643088883</c:v>
                </c:pt>
                <c:pt idx="420">
                  <c:v>9080.5267613632113</c:v>
                </c:pt>
                <c:pt idx="421">
                  <c:v>9093.178835829578</c:v>
                </c:pt>
                <c:pt idx="422">
                  <c:v>9105.8188875597898</c:v>
                </c:pt>
                <c:pt idx="423">
                  <c:v>9118.4469156652158</c:v>
                </c:pt>
                <c:pt idx="424">
                  <c:v>9131.06291852291</c:v>
                </c:pt>
                <c:pt idx="425">
                  <c:v>9143.6668937817703</c:v>
                </c:pt>
                <c:pt idx="426">
                  <c:v>9156.2588383687398</c:v>
                </c:pt>
                <c:pt idx="427">
                  <c:v>9168.8387484950472</c:v>
                </c:pt>
                <c:pt idx="428">
                  <c:v>9181.406619662479</c:v>
                </c:pt>
                <c:pt idx="429">
                  <c:v>9193.9624466697078</c:v>
                </c:pt>
                <c:pt idx="430">
                  <c:v>9206.5062236186423</c:v>
                </c:pt>
                <c:pt idx="431">
                  <c:v>9219.0379439208227</c:v>
                </c:pt>
                <c:pt idx="432">
                  <c:v>9231.5576003038586</c:v>
                </c:pt>
                <c:pt idx="433">
                  <c:v>9244.065184817895</c:v>
                </c:pt>
                <c:pt idx="434">
                  <c:v>9256.5606888421244</c:v>
                </c:pt>
                <c:pt idx="435">
                  <c:v>9269.044103091328</c:v>
                </c:pt>
                <c:pt idx="436">
                  <c:v>9281.5154176224551</c:v>
                </c:pt>
                <c:pt idx="437">
                  <c:v>9293.974621841242</c:v>
                </c:pt>
                <c:pt idx="438">
                  <c:v>9306.421704508859</c:v>
                </c:pt>
                <c:pt idx="439">
                  <c:v>9318.8566537485949</c:v>
                </c:pt>
                <c:pt idx="440">
                  <c:v>9331.2794570525766</c:v>
                </c:pt>
                <c:pt idx="441">
                  <c:v>9343.6901012885155</c:v>
                </c:pt>
                <c:pt idx="442">
                  <c:v>9356.0885727064888</c:v>
                </c:pt>
                <c:pt idx="443">
                  <c:v>9368.4748569457552</c:v>
                </c:pt>
                <c:pt idx="444">
                  <c:v>9380.848939041598</c:v>
                </c:pt>
                <c:pt idx="445">
                  <c:v>9393.2108034321918</c:v>
                </c:pt>
                <c:pt idx="446">
                  <c:v>9405.5604339655074</c:v>
                </c:pt>
                <c:pt idx="447">
                  <c:v>9417.8978139062365</c:v>
                </c:pt>
                <c:pt idx="448">
                  <c:v>9430.2229259427477</c:v>
                </c:pt>
                <c:pt idx="449">
                  <c:v>9442.5357521940641</c:v>
                </c:pt>
                <c:pt idx="450">
                  <c:v>9454.8362742168665</c:v>
                </c:pt>
                <c:pt idx="451">
                  <c:v>9467.1244730125218</c:v>
                </c:pt>
                <c:pt idx="452">
                  <c:v>9479.4003290341279</c:v>
                </c:pt>
                <c:pt idx="453">
                  <c:v>9491.6638221935864</c:v>
                </c:pt>
                <c:pt idx="454">
                  <c:v>9503.9149318686905</c:v>
                </c:pt>
                <c:pt idx="455">
                  <c:v>9516.1536369102305</c:v>
                </c:pt>
                <c:pt idx="456">
                  <c:v>9528.3799156491204</c:v>
                </c:pt>
                <c:pt idx="457">
                  <c:v>9540.5937459035358</c:v>
                </c:pt>
                <c:pt idx="458">
                  <c:v>9552.7951049860712</c:v>
                </c:pt>
                <c:pt idx="459">
                  <c:v>9564.9839697109019</c:v>
                </c:pt>
                <c:pt idx="460">
                  <c:v>9577.1603164009684</c:v>
                </c:pt>
                <c:pt idx="461">
                  <c:v>9589.3241208951677</c:v>
                </c:pt>
                <c:pt idx="462">
                  <c:v>9601.4753585555445</c:v>
                </c:pt>
                <c:pt idx="463">
                  <c:v>9613.6140042745028</c:v>
                </c:pt>
                <c:pt idx="464">
                  <c:v>9625.7400324820173</c:v>
                </c:pt>
                <c:pt idx="465">
                  <c:v>9637.8534171528481</c:v>
                </c:pt>
                <c:pt idx="466">
                  <c:v>9649.9541318137617</c:v>
                </c:pt>
                <c:pt idx="467">
                  <c:v>9662.0421495507526</c:v>
                </c:pt>
                <c:pt idx="468">
                  <c:v>9674.1174430162609</c:v>
                </c:pt>
                <c:pt idx="469">
                  <c:v>9686.1799844363977</c:v>
                </c:pt>
                <c:pt idx="470">
                  <c:v>9698.2297456181586</c:v>
                </c:pt>
                <c:pt idx="471">
                  <c:v>9710.2666979566366</c:v>
                </c:pt>
                <c:pt idx="472">
                  <c:v>9722.2908124422283</c:v>
                </c:pt>
                <c:pt idx="473">
                  <c:v>9734.3020596678343</c:v>
                </c:pt>
                <c:pt idx="474">
                  <c:v>9746.3004098360452</c:v>
                </c:pt>
                <c:pt idx="475">
                  <c:v>9758.2858327663271</c:v>
                </c:pt>
                <c:pt idx="476">
                  <c:v>9770.2582979021845</c:v>
                </c:pt>
                <c:pt idx="477">
                  <c:v>9782.2177743183165</c:v>
                </c:pt>
                <c:pt idx="478">
                  <c:v>9794.1642307277525</c:v>
                </c:pt>
                <c:pt idx="479">
                  <c:v>9806.097635488979</c:v>
                </c:pt>
                <c:pt idx="480">
                  <c:v>9818.017956613041</c:v>
                </c:pt>
                <c:pt idx="481">
                  <c:v>9829.9251617706268</c:v>
                </c:pt>
                <c:pt idx="482">
                  <c:v>9841.819218299137</c:v>
                </c:pt>
                <c:pt idx="483">
                  <c:v>9853.7000932097199</c:v>
                </c:pt>
                <c:pt idx="484">
                  <c:v>9865.5677548607146</c:v>
                </c:pt>
                <c:pt idx="485">
                  <c:v>9877.4221792875906</c:v>
                </c:pt>
                <c:pt idx="486">
                  <c:v>9889.2633532203545</c:v>
                </c:pt>
                <c:pt idx="487">
                  <c:v>9901.0912678022851</c:v>
                </c:pt>
                <c:pt idx="488">
                  <c:v>9912.9059139460296</c:v>
                </c:pt>
                <c:pt idx="489">
                  <c:v>9924.7072823263916</c:v>
                </c:pt>
                <c:pt idx="490">
                  <c:v>9936.4953633763034</c:v>
                </c:pt>
                <c:pt idx="491">
                  <c:v>9948.2701472826757</c:v>
                </c:pt>
                <c:pt idx="492">
                  <c:v>9960.0316239821241</c:v>
                </c:pt>
                <c:pt idx="493">
                  <c:v>9971.7797831565658</c:v>
                </c:pt>
                <c:pt idx="494">
                  <c:v>9983.5146142287103</c:v>
                </c:pt>
                <c:pt idx="495">
                  <c:v>9995.2361063574372</c:v>
                </c:pt>
                <c:pt idx="496">
                  <c:v>10006.944248433067</c:v>
                </c:pt>
                <c:pt idx="497">
                  <c:v>10018.639029072545</c:v>
                </c:pt>
                <c:pt idx="498">
                  <c:v>10030.320436614529</c:v>
                </c:pt>
                <c:pt idx="499">
                  <c:v>10041.988459114395</c:v>
                </c:pt>
                <c:pt idx="500">
                  <c:v>10053.643084339166</c:v>
                </c:pt>
                <c:pt idx="501">
                  <c:v>10065.284299762376</c:v>
                </c:pt>
                <c:pt idx="502">
                  <c:v>10076.912092558858</c:v>
                </c:pt>
                <c:pt idx="503">
                  <c:v>10088.526449599491</c:v>
                </c:pt>
                <c:pt idx="504">
                  <c:v>10100.127357445881</c:v>
                </c:pt>
                <c:pt idx="505">
                  <c:v>10111.714802345012</c:v>
                </c:pt>
                <c:pt idx="506">
                  <c:v>10123.288770223849</c:v>
                </c:pt>
                <c:pt idx="507">
                  <c:v>10134.849246683916</c:v>
                </c:pt>
                <c:pt idx="508">
                  <c:v>10146.396216995847</c:v>
                </c:pt>
                <c:pt idx="509">
                  <c:v>10157.92966609392</c:v>
                </c:pt>
                <c:pt idx="510">
                  <c:v>10169.449578570579</c:v>
                </c:pt>
                <c:pt idx="511">
                  <c:v>10180.95593867095</c:v>
                </c:pt>
                <c:pt idx="512">
                  <c:v>10192.448730287362</c:v>
                </c:pt>
                <c:pt idx="513">
                  <c:v>10203.927936953871</c:v>
                </c:pt>
                <c:pt idx="514">
                  <c:v>10215.393541840795</c:v>
                </c:pt>
                <c:pt idx="515">
                  <c:v>10226.845527749279</c:v>
                </c:pt>
                <c:pt idx="516">
                  <c:v>10238.283877105874</c:v>
                </c:pt>
                <c:pt idx="517">
                  <c:v>10249.708571957155</c:v>
                </c:pt>
                <c:pt idx="518">
                  <c:v>10261.119593964373</c:v>
                </c:pt>
                <c:pt idx="519">
                  <c:v>10272.516924398156</c:v>
                </c:pt>
                <c:pt idx="520">
                  <c:v>10283.90054413325</c:v>
                </c:pt>
                <c:pt idx="521">
                  <c:v>10295.270433643322</c:v>
                </c:pt>
                <c:pt idx="522">
                  <c:v>10306.626572995823</c:v>
                </c:pt>
                <c:pt idx="523">
                  <c:v>10317.968941846915</c:v>
                </c:pt>
                <c:pt idx="524">
                  <c:v>10329.297519436472</c:v>
                </c:pt>
                <c:pt idx="525">
                  <c:v>10340.612284583151</c:v>
                </c:pt>
                <c:pt idx="526">
                  <c:v>10351.913215679557</c:v>
                </c:pt>
                <c:pt idx="527">
                  <c:v>10363.200290687486</c:v>
                </c:pt>
                <c:pt idx="528">
                  <c:v>10374.473487133264</c:v>
                </c:pt>
                <c:pt idx="529">
                  <c:v>10385.732782103179</c:v>
                </c:pt>
                <c:pt idx="530">
                  <c:v>10396.978152239028</c:v>
                </c:pt>
                <c:pt idx="531">
                  <c:v>10408.209573733751</c:v>
                </c:pt>
                <c:pt idx="532">
                  <c:v>10419.4270223272</c:v>
                </c:pt>
                <c:pt idx="533">
                  <c:v>10430.630473302002</c:v>
                </c:pt>
                <c:pt idx="534">
                  <c:v>10441.819901479565</c:v>
                </c:pt>
                <c:pt idx="535">
                  <c:v>10452.995281216186</c:v>
                </c:pt>
                <c:pt idx="536">
                  <c:v>10464.156586399315</c:v>
                </c:pt>
                <c:pt idx="537">
                  <c:v>10475.303790443928</c:v>
                </c:pt>
                <c:pt idx="538">
                  <c:v>10486.436866289056</c:v>
                </c:pt>
                <c:pt idx="539">
                  <c:v>10497.555786394447</c:v>
                </c:pt>
                <c:pt idx="540">
                  <c:v>10508.660522737378</c:v>
                </c:pt>
                <c:pt idx="541">
                  <c:v>10519.751046809617</c:v>
                </c:pt>
                <c:pt idx="542">
                  <c:v>10530.827329614534</c:v>
                </c:pt>
                <c:pt idx="543">
                  <c:v>10541.889341664377</c:v>
                </c:pt>
                <c:pt idx="544">
                  <c:v>10552.937052977702</c:v>
                </c:pt>
                <c:pt idx="545">
                  <c:v>10563.970433076975</c:v>
                </c:pt>
                <c:pt idx="546">
                  <c:v>10574.989450986328</c:v>
                </c:pt>
                <c:pt idx="547">
                  <c:v>10585.994075229502</c:v>
                </c:pt>
                <c:pt idx="548">
                  <c:v>10596.984273827957</c:v>
                </c:pt>
                <c:pt idx="549">
                  <c:v>10607.960014299149</c:v>
                </c:pt>
                <c:pt idx="550">
                  <c:v>10618.921263655011</c:v>
                </c:pt>
                <c:pt idx="551">
                  <c:v>10629.867988400589</c:v>
                </c:pt>
                <c:pt idx="552">
                  <c:v>10640.800154532881</c:v>
                </c:pt>
                <c:pt idx="553">
                  <c:v>10651.717727539863</c:v>
                </c:pt>
                <c:pt idx="554">
                  <c:v>10662.620672399695</c:v>
                </c:pt>
                <c:pt idx="555">
                  <c:v>10673.508953580133</c:v>
                </c:pt>
                <c:pt idx="556">
                  <c:v>10684.382535038123</c:v>
                </c:pt>
                <c:pt idx="557">
                  <c:v>10695.241380219604</c:v>
                </c:pt>
                <c:pt idx="558">
                  <c:v>10706.085452059502</c:v>
                </c:pt>
                <c:pt idx="559">
                  <c:v>10716.914712981928</c:v>
                </c:pt>
                <c:pt idx="560">
                  <c:v>10727.729124900585</c:v>
                </c:pt>
                <c:pt idx="561">
                  <c:v>10738.528649219363</c:v>
                </c:pt>
                <c:pt idx="562">
                  <c:v>10749.313246833162</c:v>
                </c:pt>
                <c:pt idx="563">
                  <c:v>10760.082878128909</c:v>
                </c:pt>
                <c:pt idx="564">
                  <c:v>10770.837502986786</c:v>
                </c:pt>
                <c:pt idx="565">
                  <c:v>10781.57708078167</c:v>
                </c:pt>
                <c:pt idx="566">
                  <c:v>10792.301570384789</c:v>
                </c:pt>
                <c:pt idx="567">
                  <c:v>10803.010930165581</c:v>
                </c:pt>
                <c:pt idx="568">
                  <c:v>10813.705117993781</c:v>
                </c:pt>
                <c:pt idx="569">
                  <c:v>10824.384091241705</c:v>
                </c:pt>
                <c:pt idx="570">
                  <c:v>10835.047806786768</c:v>
                </c:pt>
                <c:pt idx="571">
                  <c:v>10845.696221014201</c:v>
                </c:pt>
                <c:pt idx="572">
                  <c:v>10856.329289819994</c:v>
                </c:pt>
                <c:pt idx="573">
                  <c:v>10866.946968614058</c:v>
                </c:pt>
                <c:pt idx="574">
                  <c:v>10877.549212323596</c:v>
                </c:pt>
                <c:pt idx="575">
                  <c:v>10888.135975396695</c:v>
                </c:pt>
                <c:pt idx="576">
                  <c:v>10898.707211806142</c:v>
                </c:pt>
                <c:pt idx="577">
                  <c:v>10909.262875053444</c:v>
                </c:pt>
                <c:pt idx="578">
                  <c:v>10919.802918173073</c:v>
                </c:pt>
                <c:pt idx="579">
                  <c:v>10930.327293736929</c:v>
                </c:pt>
                <c:pt idx="580">
                  <c:v>10940.835953859019</c:v>
                </c:pt>
                <c:pt idx="581">
                  <c:v>10951.328850200345</c:v>
                </c:pt>
                <c:pt idx="582">
                  <c:v>10961.805933974012</c:v>
                </c:pt>
                <c:pt idx="583">
                  <c:v>10972.267155950554</c:v>
                </c:pt>
                <c:pt idx="584">
                  <c:v>10982.712466463467</c:v>
                </c:pt>
                <c:pt idx="585">
                  <c:v>10993.141815414954</c:v>
                </c:pt>
                <c:pt idx="586">
                  <c:v>11003.555152281891</c:v>
                </c:pt>
                <c:pt idx="587">
                  <c:v>11013.952426121992</c:v>
                </c:pt>
                <c:pt idx="588">
                  <c:v>11024.333585580185</c:v>
                </c:pt>
                <c:pt idx="589">
                  <c:v>11034.698578895197</c:v>
                </c:pt>
                <c:pt idx="590">
                  <c:v>11045.04735390635</c:v>
                </c:pt>
                <c:pt idx="591">
                  <c:v>11055.379858060545</c:v>
                </c:pt>
                <c:pt idx="592">
                  <c:v>11065.696038419468</c:v>
                </c:pt>
                <c:pt idx="593">
                  <c:v>11075.995841666978</c:v>
                </c:pt>
                <c:pt idx="594">
                  <c:v>11086.279214116705</c:v>
                </c:pt>
                <c:pt idx="595">
                  <c:v>11096.546101719838</c:v>
                </c:pt>
                <c:pt idx="596">
                  <c:v>11106.796450073107</c:v>
                </c:pt>
                <c:pt idx="597">
                  <c:v>11117.030204426956</c:v>
                </c:pt>
                <c:pt idx="598">
                  <c:v>11127.247309693907</c:v>
                </c:pt>
                <c:pt idx="599">
                  <c:v>11137.447710457105</c:v>
                </c:pt>
                <c:pt idx="600">
                  <c:v>11147.631350979051</c:v>
                </c:pt>
                <c:pt idx="601">
                  <c:v>11157.798175210512</c:v>
                </c:pt>
                <c:pt idx="602">
                  <c:v>11167.948126799607</c:v>
                </c:pt>
                <c:pt idx="603">
                  <c:v>11178.081149101074</c:v>
                </c:pt>
                <c:pt idx="604">
                  <c:v>11188.197185185692</c:v>
                </c:pt>
                <c:pt idx="605">
                  <c:v>11198.296177849894</c:v>
                </c:pt>
                <c:pt idx="606">
                  <c:v>11208.37806962552</c:v>
                </c:pt>
                <c:pt idx="607">
                  <c:v>11218.442802789748</c:v>
                </c:pt>
                <c:pt idx="608">
                  <c:v>11228.490319375176</c:v>
                </c:pt>
                <c:pt idx="609">
                  <c:v>11238.52056118005</c:v>
                </c:pt>
                <c:pt idx="610">
                  <c:v>11248.533469778657</c:v>
                </c:pt>
                <c:pt idx="611">
                  <c:v>11258.528986531846</c:v>
                </c:pt>
                <c:pt idx="612">
                  <c:v>11268.507052597706</c:v>
                </c:pt>
                <c:pt idx="613">
                  <c:v>11278.467608942372</c:v>
                </c:pt>
                <c:pt idx="614">
                  <c:v>11288.410596350965</c:v>
                </c:pt>
                <c:pt idx="615">
                  <c:v>11298.335955438662</c:v>
                </c:pt>
                <c:pt idx="616">
                  <c:v>11308.243626661897</c:v>
                </c:pt>
                <c:pt idx="617">
                  <c:v>11318.133550329669</c:v>
                </c:pt>
                <c:pt idx="618">
                  <c:v>11328.005666614974</c:v>
                </c:pt>
                <c:pt idx="619">
                  <c:v>11337.859915566351</c:v>
                </c:pt>
                <c:pt idx="620">
                  <c:v>11347.696237119522</c:v>
                </c:pt>
                <c:pt idx="621">
                  <c:v>11357.514571109152</c:v>
                </c:pt>
                <c:pt idx="622">
                  <c:v>11367.314857280684</c:v>
                </c:pt>
                <c:pt idx="623">
                  <c:v>11377.097035302286</c:v>
                </c:pt>
                <c:pt idx="624">
                  <c:v>11386.86104477687</c:v>
                </c:pt>
                <c:pt idx="625">
                  <c:v>11396.606825254199</c:v>
                </c:pt>
                <c:pt idx="626">
                  <c:v>11406.334316243076</c:v>
                </c:pt>
                <c:pt idx="627">
                  <c:v>11416.043457223588</c:v>
                </c:pt>
                <c:pt idx="628">
                  <c:v>11425.734187659442</c:v>
                </c:pt>
                <c:pt idx="629">
                  <c:v>11435.406447010335</c:v>
                </c:pt>
                <c:pt idx="630">
                  <c:v>11445.0601747444</c:v>
                </c:pt>
                <c:pt idx="631">
                  <c:v>11454.695310350695</c:v>
                </c:pt>
                <c:pt idx="632">
                  <c:v>11464.311793351735</c:v>
                </c:pt>
                <c:pt idx="633">
                  <c:v>11473.909563316072</c:v>
                </c:pt>
                <c:pt idx="634">
                  <c:v>11483.488559870899</c:v>
                </c:pt>
                <c:pt idx="635">
                  <c:v>11493.048722714695</c:v>
                </c:pt>
                <c:pt idx="636">
                  <c:v>11502.589991629884</c:v>
                </c:pt>
                <c:pt idx="637">
                  <c:v>11512.112306495515</c:v>
                </c:pt>
                <c:pt idx="638">
                  <c:v>11521.615607299964</c:v>
                </c:pt>
                <c:pt idx="639">
                  <c:v>11531.099834153623</c:v>
                </c:pt>
                <c:pt idx="640">
                  <c:v>11540.564927301617</c:v>
                </c:pt>
                <c:pt idx="641">
                  <c:v>11550.010827136492</c:v>
                </c:pt>
                <c:pt idx="642">
                  <c:v>11559.437474210914</c:v>
                </c:pt>
                <c:pt idx="643">
                  <c:v>11568.84480925034</c:v>
                </c:pt>
                <c:pt idx="644">
                  <c:v>11578.232773165682</c:v>
                </c:pt>
                <c:pt idx="645">
                  <c:v>11587.601307065928</c:v>
                </c:pt>
                <c:pt idx="646">
                  <c:v>11596.950352270751</c:v>
                </c:pt>
                <c:pt idx="647">
                  <c:v>11606.27985031249</c:v>
                </c:pt>
                <c:pt idx="648">
                  <c:v>11615.589742937633</c:v>
                </c:pt>
                <c:pt idx="649">
                  <c:v>11624.879972129627</c:v>
                </c:pt>
                <c:pt idx="650">
                  <c:v>11634.150480132901</c:v>
                </c:pt>
                <c:pt idx="651">
                  <c:v>11643.401209465968</c:v>
                </c:pt>
                <c:pt idx="652">
                  <c:v>11652.632102933732</c:v>
                </c:pt>
                <c:pt idx="653">
                  <c:v>11661.843103639721</c:v>
                </c:pt>
                <c:pt idx="654">
                  <c:v>11671.034154998244</c:v>
                </c:pt>
                <c:pt idx="655">
                  <c:v>11680.205200746468</c:v>
                </c:pt>
                <c:pt idx="656">
                  <c:v>11689.356184956418</c:v>
                </c:pt>
                <c:pt idx="657">
                  <c:v>11698.487052046881</c:v>
                </c:pt>
                <c:pt idx="658">
                  <c:v>11707.59774679522</c:v>
                </c:pt>
                <c:pt idx="659">
                  <c:v>11716.688214349088</c:v>
                </c:pt>
                <c:pt idx="660">
                  <c:v>11725.758400238037</c:v>
                </c:pt>
                <c:pt idx="661">
                  <c:v>11734.808250385027</c:v>
                </c:pt>
                <c:pt idx="662">
                  <c:v>11743.837711117811</c:v>
                </c:pt>
                <c:pt idx="663">
                  <c:v>11752.846729180212</c:v>
                </c:pt>
                <c:pt idx="664">
                  <c:v>11761.835251743272</c:v>
                </c:pt>
                <c:pt idx="665">
                  <c:v>11770.803226416283</c:v>
                </c:pt>
                <c:pt idx="666">
                  <c:v>11779.750601257678</c:v>
                </c:pt>
                <c:pt idx="667">
                  <c:v>11788.677324785795</c:v>
                </c:pt>
                <c:pt idx="668">
                  <c:v>11797.583345989502</c:v>
                </c:pt>
                <c:pt idx="669">
                  <c:v>11806.468614338677</c:v>
                </c:pt>
                <c:pt idx="670">
                  <c:v>11815.33307979454</c:v>
                </c:pt>
                <c:pt idx="671">
                  <c:v>11824.176692819843</c:v>
                </c:pt>
                <c:pt idx="672">
                  <c:v>11832.999404388898</c:v>
                </c:pt>
                <c:pt idx="673">
                  <c:v>11841.801165997451</c:v>
                </c:pt>
                <c:pt idx="674">
                  <c:v>11850.581929672397</c:v>
                </c:pt>
                <c:pt idx="675">
                  <c:v>11859.34164798133</c:v>
                </c:pt>
                <c:pt idx="676">
                  <c:v>11868.080274041922</c:v>
                </c:pt>
                <c:pt idx="677">
                  <c:v>11876.797761531137</c:v>
                </c:pt>
                <c:pt idx="678">
                  <c:v>11885.49406469427</c:v>
                </c:pt>
                <c:pt idx="679">
                  <c:v>11894.169138353809</c:v>
                </c:pt>
                <c:pt idx="680">
                  <c:v>11902.822937918114</c:v>
                </c:pt>
                <c:pt idx="681">
                  <c:v>11911.455419389926</c:v>
                </c:pt>
                <c:pt idx="682">
                  <c:v>11920.06653937468</c:v>
                </c:pt>
                <c:pt idx="683">
                  <c:v>11928.656255088637</c:v>
                </c:pt>
                <c:pt idx="684">
                  <c:v>11937.224524366826</c:v>
                </c:pt>
                <c:pt idx="685">
                  <c:v>11945.771305670793</c:v>
                </c:pt>
                <c:pt idx="686">
                  <c:v>11954.296558096163</c:v>
                </c:pt>
                <c:pt idx="687">
                  <c:v>11962.80024138</c:v>
                </c:pt>
                <c:pt idx="688">
                  <c:v>11971.282315907978</c:v>
                </c:pt>
                <c:pt idx="689">
                  <c:v>11979.742742721344</c:v>
                </c:pt>
                <c:pt idx="690">
                  <c:v>11988.181483523689</c:v>
                </c:pt>
                <c:pt idx="691">
                  <c:v>11996.598500687513</c:v>
                </c:pt>
                <c:pt idx="692">
                  <c:v>12004.993757260594</c:v>
                </c:pt>
                <c:pt idx="693">
                  <c:v>12013.367216972145</c:v>
                </c:pt>
                <c:pt idx="694">
                  <c:v>12021.718844238771</c:v>
                </c:pt>
                <c:pt idx="695">
                  <c:v>12030.048604170219</c:v>
                </c:pt>
                <c:pt idx="696">
                  <c:v>12038.356462574922</c:v>
                </c:pt>
                <c:pt idx="697">
                  <c:v>12046.642385965341</c:v>
                </c:pt>
                <c:pt idx="698">
                  <c:v>12054.906341563083</c:v>
                </c:pt>
                <c:pt idx="699">
                  <c:v>12063.148297303833</c:v>
                </c:pt>
                <c:pt idx="700">
                  <c:v>12071.368221842062</c:v>
                </c:pt>
                <c:pt idx="701">
                  <c:v>12079.566084555534</c:v>
                </c:pt>
                <c:pt idx="702">
                  <c:v>12087.741855549599</c:v>
                </c:pt>
                <c:pt idx="703">
                  <c:v>12095.895505661283</c:v>
                </c:pt>
                <c:pt idx="704">
                  <c:v>12104.027006463162</c:v>
                </c:pt>
                <c:pt idx="705">
                  <c:v>12112.136330267042</c:v>
                </c:pt>
                <c:pt idx="706">
                  <c:v>12120.223450127411</c:v>
                </c:pt>
                <c:pt idx="707">
                  <c:v>12128.288339844703</c:v>
                </c:pt>
                <c:pt idx="708">
                  <c:v>12136.330973968345</c:v>
                </c:pt>
                <c:pt idx="709">
                  <c:v>12144.351327799599</c:v>
                </c:pt>
                <c:pt idx="710">
                  <c:v>12152.349377394206</c:v>
                </c:pt>
                <c:pt idx="711">
                  <c:v>12160.325099564812</c:v>
                </c:pt>
                <c:pt idx="712">
                  <c:v>12168.278471883206</c:v>
                </c:pt>
                <c:pt idx="713">
                  <c:v>12176.209472682347</c:v>
                </c:pt>
                <c:pt idx="714">
                  <c:v>12184.11808105819</c:v>
                </c:pt>
                <c:pt idx="715">
                  <c:v>12192.004276871319</c:v>
                </c:pt>
                <c:pt idx="716">
                  <c:v>12199.868040748379</c:v>
                </c:pt>
                <c:pt idx="717">
                  <c:v>12207.709354083303</c:v>
                </c:pt>
                <c:pt idx="718">
                  <c:v>12215.528199038361</c:v>
                </c:pt>
                <c:pt idx="719">
                  <c:v>12223.324558544999</c:v>
                </c:pt>
                <c:pt idx="720">
                  <c:v>12231.098416304496</c:v>
                </c:pt>
                <c:pt idx="721">
                  <c:v>12238.849756788428</c:v>
                </c:pt>
                <c:pt idx="722">
                  <c:v>12246.578565238948</c:v>
                </c:pt>
                <c:pt idx="723">
                  <c:v>12254.284827668873</c:v>
                </c:pt>
                <c:pt idx="724">
                  <c:v>12261.968530861594</c:v>
                </c:pt>
                <c:pt idx="725">
                  <c:v>12269.629662370797</c:v>
                </c:pt>
                <c:pt idx="726">
                  <c:v>12277.268210520015</c:v>
                </c:pt>
                <c:pt idx="727">
                  <c:v>12284.88416440199</c:v>
                </c:pt>
                <c:pt idx="728">
                  <c:v>12292.477513877873</c:v>
                </c:pt>
                <c:pt idx="729">
                  <c:v>12300.048249576239</c:v>
                </c:pt>
                <c:pt idx="730">
                  <c:v>12307.596362891938</c:v>
                </c:pt>
                <c:pt idx="731">
                  <c:v>12315.121845984784</c:v>
                </c:pt>
                <c:pt idx="732">
                  <c:v>12322.624691778065</c:v>
                </c:pt>
                <c:pt idx="733">
                  <c:v>12330.104893956899</c:v>
                </c:pt>
                <c:pt idx="734">
                  <c:v>12337.562446966434</c:v>
                </c:pt>
                <c:pt idx="735">
                  <c:v>12344.997346009881</c:v>
                </c:pt>
                <c:pt idx="736">
                  <c:v>12352.409587046393</c:v>
                </c:pt>
                <c:pt idx="737">
                  <c:v>12359.799166788804</c:v>
                </c:pt>
                <c:pt idx="738">
                  <c:v>12367.1660827012</c:v>
                </c:pt>
                <c:pt idx="739">
                  <c:v>12374.510332996364</c:v>
                </c:pt>
                <c:pt idx="740">
                  <c:v>12381.831916633062</c:v>
                </c:pt>
                <c:pt idx="741">
                  <c:v>12389.130833313193</c:v>
                </c:pt>
                <c:pt idx="742">
                  <c:v>12396.4070834788</c:v>
                </c:pt>
                <c:pt idx="743">
                  <c:v>12403.660668308954</c:v>
                </c:pt>
                <c:pt idx="744">
                  <c:v>12410.891589716495</c:v>
                </c:pt>
                <c:pt idx="745">
                  <c:v>12418.099850344646</c:v>
                </c:pt>
                <c:pt idx="746">
                  <c:v>12425.285453563511</c:v>
                </c:pt>
                <c:pt idx="747">
                  <c:v>12432.448403466433</c:v>
                </c:pt>
                <c:pt idx="748">
                  <c:v>12439.588704866248</c:v>
                </c:pt>
                <c:pt idx="749">
                  <c:v>12446.706363291411</c:v>
                </c:pt>
                <c:pt idx="750">
                  <c:v>12453.801384982011</c:v>
                </c:pt>
                <c:pt idx="751">
                  <c:v>12460.873776885681</c:v>
                </c:pt>
                <c:pt idx="752">
                  <c:v>12467.923546653385</c:v>
                </c:pt>
                <c:pt idx="753">
                  <c:v>12474.950702635117</c:v>
                </c:pt>
                <c:pt idx="754">
                  <c:v>12481.955253875483</c:v>
                </c:pt>
                <c:pt idx="755">
                  <c:v>12488.937210109198</c:v>
                </c:pt>
                <c:pt idx="756">
                  <c:v>12495.896581756468</c:v>
                </c:pt>
                <c:pt idx="757">
                  <c:v>12502.8333799183</c:v>
                </c:pt>
                <c:pt idx="758">
                  <c:v>12509.747616371709</c:v>
                </c:pt>
                <c:pt idx="759">
                  <c:v>12516.639303564838</c:v>
                </c:pt>
                <c:pt idx="760">
                  <c:v>12523.508454611994</c:v>
                </c:pt>
                <c:pt idx="761">
                  <c:v>12530.35508328861</c:v>
                </c:pt>
                <c:pt idx="762">
                  <c:v>12537.179204026119</c:v>
                </c:pt>
                <c:pt idx="763">
                  <c:v>12543.980831906756</c:v>
                </c:pt>
                <c:pt idx="764">
                  <c:v>12550.75998265829</c:v>
                </c:pt>
                <c:pt idx="765">
                  <c:v>12557.51667264868</c:v>
                </c:pt>
                <c:pt idx="766">
                  <c:v>12564.250918880671</c:v>
                </c:pt>
                <c:pt idx="767">
                  <c:v>12570.962738986316</c:v>
                </c:pt>
                <c:pt idx="768">
                  <c:v>12577.652151221451</c:v>
                </c:pt>
                <c:pt idx="769">
                  <c:v>12584.319174460097</c:v>
                </c:pt>
                <c:pt idx="770">
                  <c:v>12590.963828188813</c:v>
                </c:pt>
                <c:pt idx="771">
                  <c:v>12597.586132500996</c:v>
                </c:pt>
                <c:pt idx="772">
                  <c:v>12604.186108091126</c:v>
                </c:pt>
                <c:pt idx="773">
                  <c:v>12610.763776248968</c:v>
                </c:pt>
                <c:pt idx="774">
                  <c:v>12617.31915885373</c:v>
                </c:pt>
                <c:pt idx="775">
                  <c:v>12623.852278368167</c:v>
                </c:pt>
                <c:pt idx="776">
                  <c:v>12630.363157832662</c:v>
                </c:pt>
                <c:pt idx="777">
                  <c:v>12636.85182085925</c:v>
                </c:pt>
                <c:pt idx="778">
                  <c:v>12643.318291625626</c:v>
                </c:pt>
                <c:pt idx="779">
                  <c:v>12649.762594869107</c:v>
                </c:pt>
                <c:pt idx="780">
                  <c:v>12656.184755880568</c:v>
                </c:pt>
                <c:pt idx="781">
                  <c:v>12662.584800498345</c:v>
                </c:pt>
                <c:pt idx="782">
                  <c:v>12668.962755102129</c:v>
                </c:pt>
                <c:pt idx="783">
                  <c:v>12675.318646606813</c:v>
                </c:pt>
                <c:pt idx="784">
                  <c:v>12681.652502456333</c:v>
                </c:pt>
                <c:pt idx="785">
                  <c:v>12687.964350617491</c:v>
                </c:pt>
                <c:pt idx="786">
                  <c:v>12694.254219573751</c:v>
                </c:pt>
                <c:pt idx="787">
                  <c:v>12700.522138319033</c:v>
                </c:pt>
                <c:pt idx="788">
                  <c:v>12706.76813635148</c:v>
                </c:pt>
                <c:pt idx="789">
                  <c:v>12712.992243667233</c:v>
                </c:pt>
                <c:pt idx="790">
                  <c:v>12719.194490754178</c:v>
                </c:pt>
                <c:pt idx="791">
                  <c:v>12725.374908585702</c:v>
                </c:pt>
                <c:pt idx="792">
                  <c:v>12731.533528614436</c:v>
                </c:pt>
                <c:pt idx="793">
                  <c:v>12737.670382766</c:v>
                </c:pt>
                <c:pt idx="794">
                  <c:v>12743.785503432746</c:v>
                </c:pt>
                <c:pt idx="795">
                  <c:v>12749.878923467495</c:v>
                </c:pt>
                <c:pt idx="796">
                  <c:v>12755.950676177297</c:v>
                </c:pt>
                <c:pt idx="797">
                  <c:v>12762.00079531717</c:v>
                </c:pt>
                <c:pt idx="798">
                  <c:v>12768.029315083864</c:v>
                </c:pt>
                <c:pt idx="799">
                  <c:v>12774.036270109627</c:v>
                </c:pt>
                <c:pt idx="800">
                  <c:v>12780.021695455978</c:v>
                </c:pt>
                <c:pt idx="801">
                  <c:v>12785.985626607497</c:v>
                </c:pt>
                <c:pt idx="802">
                  <c:v>12791.92809946562</c:v>
                </c:pt>
                <c:pt idx="803">
                  <c:v>12797.849150342461</c:v>
                </c:pt>
                <c:pt idx="804">
                  <c:v>12803.748815954634</c:v>
                </c:pt>
                <c:pt idx="805">
                  <c:v>12809.627133417105</c:v>
                </c:pt>
                <c:pt idx="806">
                  <c:v>12815.484140237057</c:v>
                </c:pt>
                <c:pt idx="807">
                  <c:v>12821.31987430777</c:v>
                </c:pt>
                <c:pt idx="808">
                  <c:v>12827.134373902538</c:v>
                </c:pt>
                <c:pt idx="809">
                  <c:v>12832.927677668587</c:v>
                </c:pt>
                <c:pt idx="810">
                  <c:v>12838.699824621041</c:v>
                </c:pt>
                <c:pt idx="811">
                  <c:v>12844.450854136883</c:v>
                </c:pt>
                <c:pt idx="812">
                  <c:v>12850.180805948978</c:v>
                </c:pt>
                <c:pt idx="813">
                  <c:v>12855.889720140087</c:v>
                </c:pt>
                <c:pt idx="814">
                  <c:v>12861.577637136939</c:v>
                </c:pt>
                <c:pt idx="815">
                  <c:v>12867.244597704312</c:v>
                </c:pt>
                <c:pt idx="816">
                  <c:v>12872.890642939152</c:v>
                </c:pt>
                <c:pt idx="817">
                  <c:v>12878.515814264731</c:v>
                </c:pt>
                <c:pt idx="818">
                  <c:v>12884.120153424819</c:v>
                </c:pt>
                <c:pt idx="819">
                  <c:v>12889.703702477907</c:v>
                </c:pt>
                <c:pt idx="820">
                  <c:v>12895.266503791452</c:v>
                </c:pt>
                <c:pt idx="821">
                  <c:v>12900.808600036162</c:v>
                </c:pt>
                <c:pt idx="822">
                  <c:v>12906.330034180317</c:v>
                </c:pt>
                <c:pt idx="823">
                  <c:v>12911.830849484124</c:v>
                </c:pt>
                <c:pt idx="824">
                  <c:v>12917.311089494113</c:v>
                </c:pt>
                <c:pt idx="825">
                  <c:v>12922.770798037562</c:v>
                </c:pt>
                <c:pt idx="826">
                  <c:v>12928.210019216971</c:v>
                </c:pt>
                <c:pt idx="827">
                  <c:v>12933.628797404568</c:v>
                </c:pt>
                <c:pt idx="828">
                  <c:v>12939.027177236861</c:v>
                </c:pt>
                <c:pt idx="829">
                  <c:v>12944.405203609223</c:v>
                </c:pt>
                <c:pt idx="830">
                  <c:v>12949.762921670521</c:v>
                </c:pt>
                <c:pt idx="831">
                  <c:v>12955.100376817787</c:v>
                </c:pt>
                <c:pt idx="832">
                  <c:v>12960.417614690934</c:v>
                </c:pt>
                <c:pt idx="833">
                  <c:v>12965.714681167505</c:v>
                </c:pt>
                <c:pt idx="834">
                  <c:v>12970.991622357476</c:v>
                </c:pt>
                <c:pt idx="835">
                  <c:v>12976.248484598094</c:v>
                </c:pt>
                <c:pt idx="836">
                  <c:v>12981.485314448762</c:v>
                </c:pt>
                <c:pt idx="837">
                  <c:v>12986.702158685965</c:v>
                </c:pt>
                <c:pt idx="838">
                  <c:v>12991.899064298246</c:v>
                </c:pt>
                <c:pt idx="839">
                  <c:v>12997.076078481223</c:v>
                </c:pt>
                <c:pt idx="840">
                  <c:v>13002.233248632647</c:v>
                </c:pt>
                <c:pt idx="841">
                  <c:v>13007.370622347515</c:v>
                </c:pt>
                <c:pt idx="842">
                  <c:v>13012.488247413216</c:v>
                </c:pt>
                <c:pt idx="843">
                  <c:v>13017.586171804736</c:v>
                </c:pt>
                <c:pt idx="844">
                  <c:v>13022.664443679896</c:v>
                </c:pt>
                <c:pt idx="845">
                  <c:v>13027.723111374646</c:v>
                </c:pt>
                <c:pt idx="846">
                  <c:v>13032.762223398398</c:v>
                </c:pt>
                <c:pt idx="847">
                  <c:v>13037.781828429414</c:v>
                </c:pt>
                <c:pt idx="848">
                  <c:v>13042.781975310227</c:v>
                </c:pt>
                <c:pt idx="849">
                  <c:v>13047.762713043121</c:v>
                </c:pt>
                <c:pt idx="850">
                  <c:v>13052.724090785652</c:v>
                </c:pt>
                <c:pt idx="851">
                  <c:v>13057.666157846221</c:v>
                </c:pt>
                <c:pt idx="852">
                  <c:v>13062.588963679678</c:v>
                </c:pt>
                <c:pt idx="853">
                  <c:v>13067.492557882999</c:v>
                </c:pt>
                <c:pt idx="854">
                  <c:v>13072.376990190982</c:v>
                </c:pt>
                <c:pt idx="855">
                  <c:v>13077.242310472009</c:v>
                </c:pt>
                <c:pt idx="856">
                  <c:v>13082.08856872385</c:v>
                </c:pt>
                <c:pt idx="857">
                  <c:v>13086.915815069506</c:v>
                </c:pt>
                <c:pt idx="858">
                  <c:v>13091.724099753108</c:v>
                </c:pt>
                <c:pt idx="859">
                  <c:v>13096.513473135863</c:v>
                </c:pt>
                <c:pt idx="860">
                  <c:v>13101.283985692036</c:v>
                </c:pt>
                <c:pt idx="861">
                  <c:v>13106.035688004989</c:v>
                </c:pt>
                <c:pt idx="862">
                  <c:v>13110.768630763263</c:v>
                </c:pt>
                <c:pt idx="863">
                  <c:v>13115.482864756705</c:v>
                </c:pt>
                <c:pt idx="864">
                  <c:v>13120.17844087264</c:v>
                </c:pt>
                <c:pt idx="865">
                  <c:v>13124.855410092097</c:v>
                </c:pt>
                <c:pt idx="866">
                  <c:v>13129.513823486068</c:v>
                </c:pt>
                <c:pt idx="867">
                  <c:v>13134.15373221182</c:v>
                </c:pt>
                <c:pt idx="868">
                  <c:v>13138.775187509258</c:v>
                </c:pt>
                <c:pt idx="869">
                  <c:v>13143.378240697321</c:v>
                </c:pt>
                <c:pt idx="870">
                  <c:v>13147.962943170429</c:v>
                </c:pt>
                <c:pt idx="871">
                  <c:v>13152.529346394982</c:v>
                </c:pt>
                <c:pt idx="872">
                  <c:v>13157.077501905889</c:v>
                </c:pt>
                <c:pt idx="873">
                  <c:v>13161.607461303154</c:v>
                </c:pt>
                <c:pt idx="874">
                  <c:v>13166.119276248501</c:v>
                </c:pt>
                <c:pt idx="875">
                  <c:v>13170.612998462038</c:v>
                </c:pt>
                <c:pt idx="876">
                  <c:v>13175.088679718981</c:v>
                </c:pt>
                <c:pt idx="877">
                  <c:v>13179.546371846403</c:v>
                </c:pt>
                <c:pt idx="878">
                  <c:v>13183.986126720036</c:v>
                </c:pt>
                <c:pt idx="879">
                  <c:v>13188.407996261114</c:v>
                </c:pt>
                <c:pt idx="880">
                  <c:v>13192.812032433261</c:v>
                </c:pt>
                <c:pt idx="881">
                  <c:v>13197.198287239418</c:v>
                </c:pt>
                <c:pt idx="882">
                  <c:v>13201.566812718813</c:v>
                </c:pt>
                <c:pt idx="883">
                  <c:v>13205.917660943975</c:v>
                </c:pt>
                <c:pt idx="884">
                  <c:v>13210.250884017785</c:v>
                </c:pt>
                <c:pt idx="885">
                  <c:v>13214.566534070578</c:v>
                </c:pt>
                <c:pt idx="886">
                  <c:v>13218.864663257275</c:v>
                </c:pt>
                <c:pt idx="887">
                  <c:v>13223.145323754557</c:v>
                </c:pt>
                <c:pt idx="888">
                  <c:v>13227.408567758092</c:v>
                </c:pt>
                <c:pt idx="889">
                  <c:v>13231.654447479781</c:v>
                </c:pt>
                <c:pt idx="890">
                  <c:v>13235.883015145067</c:v>
                </c:pt>
                <c:pt idx="891">
                  <c:v>13240.094322990268</c:v>
                </c:pt>
                <c:pt idx="892">
                  <c:v>13244.288423259946</c:v>
                </c:pt>
                <c:pt idx="893">
                  <c:v>13248.465368204334</c:v>
                </c:pt>
                <c:pt idx="894">
                  <c:v>13252.625210076782</c:v>
                </c:pt>
                <c:pt idx="895">
                  <c:v>13256.768001131248</c:v>
                </c:pt>
                <c:pt idx="896">
                  <c:v>13260.893793619833</c:v>
                </c:pt>
                <c:pt idx="897">
                  <c:v>13265.002639790342</c:v>
                </c:pt>
                <c:pt idx="898">
                  <c:v>13269.094591883893</c:v>
                </c:pt>
                <c:pt idx="899">
                  <c:v>13273.169702132556</c:v>
                </c:pt>
                <c:pt idx="900">
                  <c:v>13277.228022757028</c:v>
                </c:pt>
                <c:pt idx="901">
                  <c:v>13281.269605964353</c:v>
                </c:pt>
                <c:pt idx="902">
                  <c:v>13285.294503945663</c:v>
                </c:pt>
                <c:pt idx="903">
                  <c:v>13289.302768873968</c:v>
                </c:pt>
                <c:pt idx="904">
                  <c:v>13293.294452901977</c:v>
                </c:pt>
                <c:pt idx="905">
                  <c:v>13297.26960815995</c:v>
                </c:pt>
                <c:pt idx="906">
                  <c:v>13301.228286753587</c:v>
                </c:pt>
                <c:pt idx="907">
                  <c:v>13305.170540761952</c:v>
                </c:pt>
                <c:pt idx="908">
                  <c:v>13309.096422235431</c:v>
                </c:pt>
                <c:pt idx="909">
                  <c:v>13313.00598319372</c:v>
                </c:pt>
                <c:pt idx="910">
                  <c:v>13316.899275623848</c:v>
                </c:pt>
                <c:pt idx="911">
                  <c:v>13320.776351478238</c:v>
                </c:pt>
                <c:pt idx="912">
                  <c:v>13324.63726267279</c:v>
                </c:pt>
                <c:pt idx="913">
                  <c:v>13328.482061085</c:v>
                </c:pt>
                <c:pt idx="914">
                  <c:v>13332.31079855212</c:v>
                </c:pt>
                <c:pt idx="915">
                  <c:v>13336.123526869334</c:v>
                </c:pt>
                <c:pt idx="916">
                  <c:v>13339.920297787976</c:v>
                </c:pt>
                <c:pt idx="917">
                  <c:v>13343.701163013769</c:v>
                </c:pt>
                <c:pt idx="918">
                  <c:v>13347.46617420511</c:v>
                </c:pt>
                <c:pt idx="919">
                  <c:v>13351.215382971366</c:v>
                </c:pt>
                <c:pt idx="920">
                  <c:v>13354.948840871213</c:v>
                </c:pt>
                <c:pt idx="921">
                  <c:v>13358.666599410999</c:v>
                </c:pt>
                <c:pt idx="922">
                  <c:v>13362.368710043138</c:v>
                </c:pt>
                <c:pt idx="923">
                  <c:v>13366.055224164529</c:v>
                </c:pt>
                <c:pt idx="924">
                  <c:v>13369.726193115008</c:v>
                </c:pt>
                <c:pt idx="925">
                  <c:v>13373.381668175824</c:v>
                </c:pt>
                <c:pt idx="926">
                  <c:v>13377.021700568142</c:v>
                </c:pt>
                <c:pt idx="927">
                  <c:v>13380.646341451584</c:v>
                </c:pt>
                <c:pt idx="928">
                  <c:v>13384.255641922777</c:v>
                </c:pt>
                <c:pt idx="929">
                  <c:v>13387.849653013947</c:v>
                </c:pt>
                <c:pt idx="930">
                  <c:v>13391.428425691529</c:v>
                </c:pt>
                <c:pt idx="931">
                  <c:v>13394.992010854803</c:v>
                </c:pt>
                <c:pt idx="932">
                  <c:v>13398.540459334561</c:v>
                </c:pt>
                <c:pt idx="933">
                  <c:v>13402.073821891794</c:v>
                </c:pt>
                <c:pt idx="934">
                  <c:v>13405.592149216405</c:v>
                </c:pt>
                <c:pt idx="935">
                  <c:v>13409.095491925953</c:v>
                </c:pt>
                <c:pt idx="936">
                  <c:v>13412.58390056441</c:v>
                </c:pt>
                <c:pt idx="937">
                  <c:v>13416.057425600951</c:v>
                </c:pt>
                <c:pt idx="938">
                  <c:v>13419.516117428768</c:v>
                </c:pt>
                <c:pt idx="939">
                  <c:v>13422.960026363897</c:v>
                </c:pt>
                <c:pt idx="940">
                  <c:v>13426.389202644081</c:v>
                </c:pt>
                <c:pt idx="941">
                  <c:v>13429.803696427651</c:v>
                </c:pt>
                <c:pt idx="942">
                  <c:v>13433.203557792427</c:v>
                </c:pt>
                <c:pt idx="943">
                  <c:v>13436.588836734642</c:v>
                </c:pt>
                <c:pt idx="944">
                  <c:v>13439.959583167889</c:v>
                </c:pt>
                <c:pt idx="945">
                  <c:v>13443.315846922096</c:v>
                </c:pt>
                <c:pt idx="946">
                  <c:v>13446.657677742509</c:v>
                </c:pt>
                <c:pt idx="947">
                  <c:v>13449.985125288706</c:v>
                </c:pt>
                <c:pt idx="948">
                  <c:v>13453.298239133628</c:v>
                </c:pt>
                <c:pt idx="949">
                  <c:v>13456.597068762634</c:v>
                </c:pt>
                <c:pt idx="950">
                  <c:v>13459.881663572573</c:v>
                </c:pt>
                <c:pt idx="951">
                  <c:v>13463.152072870875</c:v>
                </c:pt>
                <c:pt idx="952">
                  <c:v>13466.408345874665</c:v>
                </c:pt>
                <c:pt idx="953">
                  <c:v>13469.650531709893</c:v>
                </c:pt>
                <c:pt idx="954">
                  <c:v>13472.878679410491</c:v>
                </c:pt>
                <c:pt idx="955">
                  <c:v>13476.092837914604</c:v>
                </c:pt>
                <c:pt idx="956">
                  <c:v>13479.293056059996</c:v>
                </c:pt>
                <c:pt idx="957">
                  <c:v>13482.479382585352</c:v>
                </c:pt>
                <c:pt idx="958">
                  <c:v>13485.651866133387</c:v>
                </c:pt>
                <c:pt idx="959">
                  <c:v>13488.810555250981</c:v>
                </c:pt>
                <c:pt idx="960">
                  <c:v>13491.955498388457</c:v>
                </c:pt>
                <c:pt idx="961">
                  <c:v>13495.08674389885</c:v>
                </c:pt>
                <c:pt idx="962">
                  <c:v>13498.204340037202</c:v>
                </c:pt>
                <c:pt idx="963">
                  <c:v>13501.308334959875</c:v>
                </c:pt>
                <c:pt idx="964">
                  <c:v>13504.398776723872</c:v>
                </c:pt>
                <c:pt idx="965">
                  <c:v>13507.475713286191</c:v>
                </c:pt>
                <c:pt idx="966">
                  <c:v>13510.539192503169</c:v>
                </c:pt>
                <c:pt idx="967">
                  <c:v>13513.589262129874</c:v>
                </c:pt>
                <c:pt idx="968">
                  <c:v>13516.625969819484</c:v>
                </c:pt>
                <c:pt idx="969">
                  <c:v>13519.649363122702</c:v>
                </c:pt>
                <c:pt idx="970">
                  <c:v>13522.659489487172</c:v>
                </c:pt>
                <c:pt idx="971">
                  <c:v>13525.656396256918</c:v>
                </c:pt>
                <c:pt idx="972">
                  <c:v>13528.640130671798</c:v>
                </c:pt>
                <c:pt idx="973">
                  <c:v>13531.610739866966</c:v>
                </c:pt>
                <c:pt idx="974">
                  <c:v>13534.568270872356</c:v>
                </c:pt>
                <c:pt idx="975">
                  <c:v>13537.512770612177</c:v>
                </c:pt>
                <c:pt idx="976">
                  <c:v>13540.444285904416</c:v>
                </c:pt>
                <c:pt idx="977">
                  <c:v>13543.362863460366</c:v>
                </c:pt>
                <c:pt idx="978">
                  <c:v>13546.268549884164</c:v>
                </c:pt>
                <c:pt idx="979">
                  <c:v>13549.161391672331</c:v>
                </c:pt>
                <c:pt idx="980">
                  <c:v>13552.041435213345</c:v>
                </c:pt>
                <c:pt idx="981">
                  <c:v>13554.908726787206</c:v>
                </c:pt>
                <c:pt idx="982">
                  <c:v>13557.763312565032</c:v>
                </c:pt>
                <c:pt idx="983">
                  <c:v>13560.605238608654</c:v>
                </c:pt>
                <c:pt idx="984">
                  <c:v>13563.434550870234</c:v>
                </c:pt>
                <c:pt idx="985">
                  <c:v>13566.251295191882</c:v>
                </c:pt>
                <c:pt idx="986">
                  <c:v>13569.0555173053</c:v>
                </c:pt>
                <c:pt idx="987">
                  <c:v>13571.847262831427</c:v>
                </c:pt>
                <c:pt idx="988">
                  <c:v>13574.626577280098</c:v>
                </c:pt>
                <c:pt idx="989">
                  <c:v>13577.393506049721</c:v>
                </c:pt>
                <c:pt idx="990">
                  <c:v>13580.148094426952</c:v>
                </c:pt>
                <c:pt idx="991">
                  <c:v>13582.890387586393</c:v>
                </c:pt>
                <c:pt idx="992">
                  <c:v>13585.620430590296</c:v>
                </c:pt>
                <c:pt idx="993">
                  <c:v>13588.338268388277</c:v>
                </c:pt>
                <c:pt idx="994">
                  <c:v>13591.043945817044</c:v>
                </c:pt>
                <c:pt idx="995">
                  <c:v>13593.73750760013</c:v>
                </c:pt>
                <c:pt idx="996">
                  <c:v>13596.418998347641</c:v>
                </c:pt>
                <c:pt idx="997">
                  <c:v>13599.08846255601</c:v>
                </c:pt>
                <c:pt idx="998">
                  <c:v>13601.745944607766</c:v>
                </c:pt>
                <c:pt idx="999">
                  <c:v>13604.391488771311</c:v>
                </c:pt>
                <c:pt idx="1000">
                  <c:v>13607.025139200696</c:v>
                </c:pt>
                <c:pt idx="1001">
                  <c:v>13609.646939935428</c:v>
                </c:pt>
                <c:pt idx="1002">
                  <c:v>13612.256934900268</c:v>
                </c:pt>
                <c:pt idx="1003">
                  <c:v>13614.855167905042</c:v>
                </c:pt>
                <c:pt idx="1004">
                  <c:v>13617.441682644465</c:v>
                </c:pt>
                <c:pt idx="1005">
                  <c:v>13620.016522697972</c:v>
                </c:pt>
                <c:pt idx="1006">
                  <c:v>13622.579731529557</c:v>
                </c:pt>
                <c:pt idx="1007">
                  <c:v>13625.131352487619</c:v>
                </c:pt>
                <c:pt idx="1008">
                  <c:v>13627.671428804822</c:v>
                </c:pt>
                <c:pt idx="1009">
                  <c:v>13630.200003597956</c:v>
                </c:pt>
                <c:pt idx="1010">
                  <c:v>13632.717119867812</c:v>
                </c:pt>
                <c:pt idx="1011">
                  <c:v>13635.222820499057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4D1-4CE9-9280-59F2E5DF2346}"/>
            </c:ext>
          </c:extLst>
        </c:ser>
        <c:ser>
          <c:idx val="2"/>
          <c:order val="2"/>
          <c:tx>
            <c:strRef>
              <c:f>'booster test at angle with ramj'!$AD$6</c:f>
              <c:strCache>
                <c:ptCount val="1"/>
                <c:pt idx="0">
                  <c:v>  Separation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'booster test at angle with ramj'!$AE$6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Ref>
              <c:f>'booster test at angle with ramj'!$AF$6</c:f>
              <c:numCache>
                <c:formatCode>General</c:formatCode>
                <c:ptCount val="1"/>
                <c:pt idx="0">
                  <c:v>1322.5480504955162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4D1-4CE9-9280-59F2E5DF2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2626992"/>
        <c:axId val="932634064"/>
      </c:scatterChart>
      <c:valAx>
        <c:axId val="932626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'booster test at angle with ramj'!$D$19</c:f>
              <c:strCache>
                <c:ptCount val="1"/>
                <c:pt idx="0">
                  <c:v>time [s]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932634064"/>
        <c:crosses val="autoZero"/>
        <c:crossBetween val="midCat"/>
      </c:valAx>
      <c:valAx>
        <c:axId val="93263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'booster test at angle with ramj'!$Q$110</c:f>
              <c:strCache>
                <c:ptCount val="1"/>
                <c:pt idx="0">
                  <c:v>haw far from launch pad [m]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9326269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'booster test at angle with ramj'!$AM$7</c:f>
          <c:strCache>
            <c:ptCount val="1"/>
            <c:pt idx="0">
              <c:v>Horizontal distane (60deg)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'booster test at angle with ramj'!$P$19</c:f>
              <c:strCache>
                <c:ptCount val="1"/>
                <c:pt idx="0">
                  <c:v>altitude [m]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'booster test at angle with ramj'!$D$20:$D$109</c:f>
              <c:numCache>
                <c:formatCode>General</c:formatCode>
                <c:ptCount val="90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0.2</c:v>
                </c:pt>
                <c:pt idx="12">
                  <c:v>0.3</c:v>
                </c:pt>
                <c:pt idx="13">
                  <c:v>0.4</c:v>
                </c:pt>
                <c:pt idx="14">
                  <c:v>0.5</c:v>
                </c:pt>
                <c:pt idx="15">
                  <c:v>0.6</c:v>
                </c:pt>
                <c:pt idx="16">
                  <c:v>0.7</c:v>
                </c:pt>
                <c:pt idx="17">
                  <c:v>0.8</c:v>
                </c:pt>
                <c:pt idx="18">
                  <c:v>0.9</c:v>
                </c:pt>
                <c:pt idx="19">
                  <c:v>1</c:v>
                </c:pt>
                <c:pt idx="20">
                  <c:v>1.1000000000000001</c:v>
                </c:pt>
                <c:pt idx="21">
                  <c:v>1.2</c:v>
                </c:pt>
                <c:pt idx="22">
                  <c:v>1.3</c:v>
                </c:pt>
                <c:pt idx="23">
                  <c:v>1.4</c:v>
                </c:pt>
                <c:pt idx="24">
                  <c:v>1.5</c:v>
                </c:pt>
                <c:pt idx="25">
                  <c:v>1.6</c:v>
                </c:pt>
                <c:pt idx="26">
                  <c:v>1.7</c:v>
                </c:pt>
                <c:pt idx="27">
                  <c:v>1.8</c:v>
                </c:pt>
                <c:pt idx="28">
                  <c:v>1.9</c:v>
                </c:pt>
                <c:pt idx="29">
                  <c:v>2</c:v>
                </c:pt>
                <c:pt idx="30">
                  <c:v>2.1</c:v>
                </c:pt>
                <c:pt idx="31">
                  <c:v>2.2000000000000002</c:v>
                </c:pt>
                <c:pt idx="32">
                  <c:v>2.2999999999999998</c:v>
                </c:pt>
                <c:pt idx="33">
                  <c:v>2.4</c:v>
                </c:pt>
                <c:pt idx="34">
                  <c:v>2.5</c:v>
                </c:pt>
                <c:pt idx="35">
                  <c:v>2.6</c:v>
                </c:pt>
                <c:pt idx="36">
                  <c:v>2.7</c:v>
                </c:pt>
                <c:pt idx="37">
                  <c:v>2.8</c:v>
                </c:pt>
                <c:pt idx="38">
                  <c:v>2.9</c:v>
                </c:pt>
                <c:pt idx="39">
                  <c:v>3</c:v>
                </c:pt>
                <c:pt idx="40">
                  <c:v>3.1</c:v>
                </c:pt>
                <c:pt idx="41">
                  <c:v>3.2</c:v>
                </c:pt>
                <c:pt idx="42">
                  <c:v>3.3</c:v>
                </c:pt>
                <c:pt idx="43">
                  <c:v>3.4</c:v>
                </c:pt>
                <c:pt idx="44">
                  <c:v>3.5</c:v>
                </c:pt>
                <c:pt idx="45">
                  <c:v>3.6</c:v>
                </c:pt>
                <c:pt idx="46">
                  <c:v>3.7</c:v>
                </c:pt>
                <c:pt idx="47">
                  <c:v>3.8</c:v>
                </c:pt>
                <c:pt idx="48">
                  <c:v>3.9</c:v>
                </c:pt>
                <c:pt idx="49">
                  <c:v>4</c:v>
                </c:pt>
                <c:pt idx="50">
                  <c:v>4.0999999999999996</c:v>
                </c:pt>
                <c:pt idx="51">
                  <c:v>4.2</c:v>
                </c:pt>
                <c:pt idx="52">
                  <c:v>4.3</c:v>
                </c:pt>
                <c:pt idx="53">
                  <c:v>4.4000000000000004</c:v>
                </c:pt>
                <c:pt idx="54">
                  <c:v>4.5</c:v>
                </c:pt>
                <c:pt idx="55">
                  <c:v>4.5999999999999996</c:v>
                </c:pt>
                <c:pt idx="56">
                  <c:v>4.7</c:v>
                </c:pt>
                <c:pt idx="57">
                  <c:v>4.8</c:v>
                </c:pt>
                <c:pt idx="58">
                  <c:v>4.9000000000000004</c:v>
                </c:pt>
                <c:pt idx="59">
                  <c:v>5</c:v>
                </c:pt>
                <c:pt idx="60">
                  <c:v>5.0999999999999996</c:v>
                </c:pt>
                <c:pt idx="61">
                  <c:v>5.2</c:v>
                </c:pt>
                <c:pt idx="62">
                  <c:v>5.3</c:v>
                </c:pt>
                <c:pt idx="63">
                  <c:v>5.4</c:v>
                </c:pt>
                <c:pt idx="64">
                  <c:v>5.5</c:v>
                </c:pt>
                <c:pt idx="65">
                  <c:v>5.6</c:v>
                </c:pt>
                <c:pt idx="66">
                  <c:v>5.7</c:v>
                </c:pt>
                <c:pt idx="67">
                  <c:v>5.8</c:v>
                </c:pt>
                <c:pt idx="68">
                  <c:v>5.9</c:v>
                </c:pt>
                <c:pt idx="69">
                  <c:v>6</c:v>
                </c:pt>
                <c:pt idx="70">
                  <c:v>6.1</c:v>
                </c:pt>
                <c:pt idx="71">
                  <c:v>6.2</c:v>
                </c:pt>
                <c:pt idx="72">
                  <c:v>6.3</c:v>
                </c:pt>
                <c:pt idx="73">
                  <c:v>6.4</c:v>
                </c:pt>
                <c:pt idx="74">
                  <c:v>6.5</c:v>
                </c:pt>
                <c:pt idx="75">
                  <c:v>6.6</c:v>
                </c:pt>
                <c:pt idx="76">
                  <c:v>6.7</c:v>
                </c:pt>
                <c:pt idx="77">
                  <c:v>6.8</c:v>
                </c:pt>
                <c:pt idx="78">
                  <c:v>6.9</c:v>
                </c:pt>
                <c:pt idx="79">
                  <c:v>7</c:v>
                </c:pt>
                <c:pt idx="80">
                  <c:v>7.1</c:v>
                </c:pt>
                <c:pt idx="81">
                  <c:v>7.2</c:v>
                </c:pt>
                <c:pt idx="82">
                  <c:v>7.3</c:v>
                </c:pt>
                <c:pt idx="83">
                  <c:v>7.4</c:v>
                </c:pt>
                <c:pt idx="84">
                  <c:v>7.5</c:v>
                </c:pt>
                <c:pt idx="85">
                  <c:v>7.6</c:v>
                </c:pt>
                <c:pt idx="86">
                  <c:v>7.7</c:v>
                </c:pt>
                <c:pt idx="87">
                  <c:v>7.8</c:v>
                </c:pt>
                <c:pt idx="88">
                  <c:v>7.9</c:v>
                </c:pt>
                <c:pt idx="89">
                  <c:v>8</c:v>
                </c:pt>
              </c:numCache>
            </c:numRef>
          </c:xVal>
          <c:yVal>
            <c:numRef>
              <c:f>'booster test at angle with ramj'!$K$20:$K$109</c:f>
              <c:numCache>
                <c:formatCode>General</c:formatCode>
                <c:ptCount val="90"/>
                <c:pt idx="0">
                  <c:v>0</c:v>
                </c:pt>
                <c:pt idx="1">
                  <c:v>0</c:v>
                </c:pt>
                <c:pt idx="2">
                  <c:v>0.41969410668836959</c:v>
                </c:pt>
                <c:pt idx="3">
                  <c:v>1.5204895934555589</c:v>
                </c:pt>
                <c:pt idx="4">
                  <c:v>2.9955202575668656</c:v>
                </c:pt>
                <c:pt idx="5">
                  <c:v>4.636636008988809</c:v>
                </c:pt>
                <c:pt idx="6">
                  <c:v>6.3496603521012061</c:v>
                </c:pt>
                <c:pt idx="7">
                  <c:v>8.0719425663189224</c:v>
                </c:pt>
                <c:pt idx="8">
                  <c:v>9.7586036596288235</c:v>
                </c:pt>
                <c:pt idx="9">
                  <c:v>11.404698405157312</c:v>
                </c:pt>
                <c:pt idx="10">
                  <c:v>13.022612744159149</c:v>
                </c:pt>
                <c:pt idx="11">
                  <c:v>14.609753385893843</c:v>
                </c:pt>
                <c:pt idx="12">
                  <c:v>29.652613431543042</c:v>
                </c:pt>
                <c:pt idx="13">
                  <c:v>43.730682920588649</c:v>
                </c:pt>
                <c:pt idx="14">
                  <c:v>57.365544123372118</c:v>
                </c:pt>
                <c:pt idx="15">
                  <c:v>70.814992976871139</c:v>
                </c:pt>
                <c:pt idx="16">
                  <c:v>84.129374164708409</c:v>
                </c:pt>
                <c:pt idx="17">
                  <c:v>97.295796287587279</c:v>
                </c:pt>
                <c:pt idx="18">
                  <c:v>110.35964738084537</c:v>
                </c:pt>
                <c:pt idx="19">
                  <c:v>123.34193111048255</c:v>
                </c:pt>
                <c:pt idx="20">
                  <c:v>136.23319542619515</c:v>
                </c:pt>
                <c:pt idx="21">
                  <c:v>149.02783148901901</c:v>
                </c:pt>
                <c:pt idx="22">
                  <c:v>161.73961616841939</c:v>
                </c:pt>
                <c:pt idx="23">
                  <c:v>174.38890213954559</c:v>
                </c:pt>
                <c:pt idx="24">
                  <c:v>187.00680234559854</c:v>
                </c:pt>
                <c:pt idx="25">
                  <c:v>199.62831983001308</c:v>
                </c:pt>
                <c:pt idx="26">
                  <c:v>212.27957314338016</c:v>
                </c:pt>
                <c:pt idx="27">
                  <c:v>224.97781173732315</c:v>
                </c:pt>
                <c:pt idx="28">
                  <c:v>237.73648767686132</c:v>
                </c:pt>
                <c:pt idx="29">
                  <c:v>250.56356326165891</c:v>
                </c:pt>
                <c:pt idx="30">
                  <c:v>263.46129894125085</c:v>
                </c:pt>
                <c:pt idx="31">
                  <c:v>276.42960556073371</c:v>
                </c:pt>
                <c:pt idx="32">
                  <c:v>289.4663834761555</c:v>
                </c:pt>
                <c:pt idx="33">
                  <c:v>302.56583719985991</c:v>
                </c:pt>
                <c:pt idx="34">
                  <c:v>315.71833694988015</c:v>
                </c:pt>
                <c:pt idx="35">
                  <c:v>328.90408985190265</c:v>
                </c:pt>
                <c:pt idx="36">
                  <c:v>342.10355157298983</c:v>
                </c:pt>
                <c:pt idx="37">
                  <c:v>355.31487390378931</c:v>
                </c:pt>
                <c:pt idx="38">
                  <c:v>368.55597244781131</c:v>
                </c:pt>
                <c:pt idx="39">
                  <c:v>381.84926363322637</c:v>
                </c:pt>
                <c:pt idx="40">
                  <c:v>395.21113230724939</c:v>
                </c:pt>
                <c:pt idx="41">
                  <c:v>408.6663059333207</c:v>
                </c:pt>
                <c:pt idx="42">
                  <c:v>422.25377861914723</c:v>
                </c:pt>
                <c:pt idx="43">
                  <c:v>436.02680238468577</c:v>
                </c:pt>
                <c:pt idx="44">
                  <c:v>450.06002452295849</c:v>
                </c:pt>
                <c:pt idx="45">
                  <c:v>464.39162846141471</c:v>
                </c:pt>
                <c:pt idx="46">
                  <c:v>478.76646319612468</c:v>
                </c:pt>
                <c:pt idx="47">
                  <c:v>492.27904067379069</c:v>
                </c:pt>
                <c:pt idx="48">
                  <c:v>503.83641407862854</c:v>
                </c:pt>
                <c:pt idx="49">
                  <c:v>512.36520942110417</c:v>
                </c:pt>
                <c:pt idx="50">
                  <c:v>517.71244666310122</c:v>
                </c:pt>
                <c:pt idx="51">
                  <c:v>520.87627065648098</c:v>
                </c:pt>
                <c:pt idx="52">
                  <c:v>522.48207900172054</c:v>
                </c:pt>
                <c:pt idx="53">
                  <c:v>522.7338940529844</c:v>
                </c:pt>
                <c:pt idx="54">
                  <c:v>521.82009342727224</c:v>
                </c:pt>
                <c:pt idx="55">
                  <c:v>519.92435522704022</c:v>
                </c:pt>
                <c:pt idx="56">
                  <c:v>517.21134624711294</c:v>
                </c:pt>
                <c:pt idx="57">
                  <c:v>513.81403271029956</c:v>
                </c:pt>
                <c:pt idx="58">
                  <c:v>509.84097641247854</c:v>
                </c:pt>
                <c:pt idx="59">
                  <c:v>505.40383223168692</c:v>
                </c:pt>
                <c:pt idx="60">
                  <c:v>500.62695589704333</c:v>
                </c:pt>
                <c:pt idx="61">
                  <c:v>495.64392783018667</c:v>
                </c:pt>
                <c:pt idx="62">
                  <c:v>490.55090583297289</c:v>
                </c:pt>
                <c:pt idx="63">
                  <c:v>485.37502083697501</c:v>
                </c:pt>
                <c:pt idx="64">
                  <c:v>480.12963997854672</c:v>
                </c:pt>
                <c:pt idx="65">
                  <c:v>474.85818914704697</c:v>
                </c:pt>
                <c:pt idx="66">
                  <c:v>469.63158494463647</c:v>
                </c:pt>
                <c:pt idx="67">
                  <c:v>464.49028503194916</c:v>
                </c:pt>
                <c:pt idx="68">
                  <c:v>459.43363071504962</c:v>
                </c:pt>
                <c:pt idx="69">
                  <c:v>454.46069648020409</c:v>
                </c:pt>
                <c:pt idx="70">
                  <c:v>449.57056434437692</c:v>
                </c:pt>
                <c:pt idx="71">
                  <c:v>444.76232421852279</c:v>
                </c:pt>
                <c:pt idx="72">
                  <c:v>440.0350725530958</c:v>
                </c:pt>
                <c:pt idx="73">
                  <c:v>435.38791111482635</c:v>
                </c:pt>
                <c:pt idx="74">
                  <c:v>429.97183494689114</c:v>
                </c:pt>
                <c:pt idx="75">
                  <c:v>423.81303337672153</c:v>
                </c:pt>
                <c:pt idx="76">
                  <c:v>417.79476810276782</c:v>
                </c:pt>
                <c:pt idx="77">
                  <c:v>411.92463302815696</c:v>
                </c:pt>
                <c:pt idx="78">
                  <c:v>406.20066767243327</c:v>
                </c:pt>
                <c:pt idx="79">
                  <c:v>400.6207784192481</c:v>
                </c:pt>
                <c:pt idx="80">
                  <c:v>395.18284128439751</c:v>
                </c:pt>
                <c:pt idx="81">
                  <c:v>389.8864866597699</c:v>
                </c:pt>
                <c:pt idx="82">
                  <c:v>384.73225184436961</c:v>
                </c:pt>
                <c:pt idx="83">
                  <c:v>379.71845932512605</c:v>
                </c:pt>
                <c:pt idx="84">
                  <c:v>374.8420188920947</c:v>
                </c:pt>
                <c:pt idx="85">
                  <c:v>370.0997476591312</c:v>
                </c:pt>
                <c:pt idx="86">
                  <c:v>365.48840822722269</c:v>
                </c:pt>
                <c:pt idx="87">
                  <c:v>361.00472827690976</c:v>
                </c:pt>
                <c:pt idx="88">
                  <c:v>356.64541771817449</c:v>
                </c:pt>
                <c:pt idx="89">
                  <c:v>352.40718377147562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014-495A-96A0-2FBB22847A5C}"/>
            </c:ext>
          </c:extLst>
        </c:ser>
        <c:ser>
          <c:idx val="1"/>
          <c:order val="1"/>
          <c:tx>
            <c:strRef>
              <c:f>'booster test at angle with ramj'!$C$112</c:f>
              <c:strCache>
                <c:ptCount val="1"/>
                <c:pt idx="0">
                  <c:v>Free fight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'booster test at angle with ramj'!$D$111:$D$1200</c:f>
              <c:numCache>
                <c:formatCode>General</c:formatCode>
                <c:ptCount val="1090"/>
                <c:pt idx="0">
                  <c:v>4.9000000000000004</c:v>
                </c:pt>
                <c:pt idx="1">
                  <c:v>5</c:v>
                </c:pt>
                <c:pt idx="2">
                  <c:v>5.0999999999999996</c:v>
                </c:pt>
                <c:pt idx="3">
                  <c:v>5.1999999999999993</c:v>
                </c:pt>
                <c:pt idx="4">
                  <c:v>5.2999999999999989</c:v>
                </c:pt>
                <c:pt idx="5">
                  <c:v>5.3999999999999986</c:v>
                </c:pt>
                <c:pt idx="6">
                  <c:v>5.4999999999999982</c:v>
                </c:pt>
                <c:pt idx="7">
                  <c:v>5.5999999999999979</c:v>
                </c:pt>
                <c:pt idx="8">
                  <c:v>5.6999999999999975</c:v>
                </c:pt>
                <c:pt idx="9">
                  <c:v>5.7999999999999972</c:v>
                </c:pt>
                <c:pt idx="10">
                  <c:v>5.8999999999999968</c:v>
                </c:pt>
                <c:pt idx="11">
                  <c:v>5.9999999999999964</c:v>
                </c:pt>
                <c:pt idx="12">
                  <c:v>6.0999999999999961</c:v>
                </c:pt>
                <c:pt idx="13">
                  <c:v>6.1999999999999957</c:v>
                </c:pt>
                <c:pt idx="14">
                  <c:v>6.2999999999999954</c:v>
                </c:pt>
                <c:pt idx="15">
                  <c:v>6.399999999999995</c:v>
                </c:pt>
                <c:pt idx="16">
                  <c:v>6.4999999999999947</c:v>
                </c:pt>
                <c:pt idx="17">
                  <c:v>6.5999999999999943</c:v>
                </c:pt>
                <c:pt idx="18">
                  <c:v>6.699999999999994</c:v>
                </c:pt>
                <c:pt idx="19">
                  <c:v>6.7999999999999936</c:v>
                </c:pt>
                <c:pt idx="20">
                  <c:v>6.8999999999999932</c:v>
                </c:pt>
                <c:pt idx="21">
                  <c:v>6.9999999999999929</c:v>
                </c:pt>
                <c:pt idx="22">
                  <c:v>7.0999999999999925</c:v>
                </c:pt>
                <c:pt idx="23">
                  <c:v>7.1999999999999922</c:v>
                </c:pt>
                <c:pt idx="24">
                  <c:v>7.2999999999999918</c:v>
                </c:pt>
                <c:pt idx="25">
                  <c:v>7.3999999999999915</c:v>
                </c:pt>
                <c:pt idx="26">
                  <c:v>7.4999999999999911</c:v>
                </c:pt>
                <c:pt idx="27">
                  <c:v>7.5999999999999908</c:v>
                </c:pt>
                <c:pt idx="28">
                  <c:v>7.6999999999999904</c:v>
                </c:pt>
                <c:pt idx="29">
                  <c:v>7.7999999999999901</c:v>
                </c:pt>
                <c:pt idx="30">
                  <c:v>7.8999999999999897</c:v>
                </c:pt>
                <c:pt idx="31">
                  <c:v>7.9999999999999893</c:v>
                </c:pt>
                <c:pt idx="32">
                  <c:v>8.099999999999989</c:v>
                </c:pt>
                <c:pt idx="33">
                  <c:v>8.1999999999999886</c:v>
                </c:pt>
                <c:pt idx="34">
                  <c:v>8.2999999999999883</c:v>
                </c:pt>
                <c:pt idx="35">
                  <c:v>8.3999999999999879</c:v>
                </c:pt>
                <c:pt idx="36">
                  <c:v>8.4999999999999876</c:v>
                </c:pt>
                <c:pt idx="37">
                  <c:v>8.5999999999999872</c:v>
                </c:pt>
                <c:pt idx="38">
                  <c:v>8.6999999999999869</c:v>
                </c:pt>
                <c:pt idx="39">
                  <c:v>8.7999999999999865</c:v>
                </c:pt>
                <c:pt idx="40">
                  <c:v>8.8999999999999861</c:v>
                </c:pt>
                <c:pt idx="41">
                  <c:v>8.9999999999999858</c:v>
                </c:pt>
                <c:pt idx="42">
                  <c:v>9.0999999999999854</c:v>
                </c:pt>
                <c:pt idx="43">
                  <c:v>9.1999999999999851</c:v>
                </c:pt>
                <c:pt idx="44">
                  <c:v>9.2999999999999847</c:v>
                </c:pt>
                <c:pt idx="45">
                  <c:v>9.3999999999999844</c:v>
                </c:pt>
                <c:pt idx="46">
                  <c:v>9.499999999999984</c:v>
                </c:pt>
                <c:pt idx="47">
                  <c:v>9.5999999999999837</c:v>
                </c:pt>
                <c:pt idx="48">
                  <c:v>9.6999999999999833</c:v>
                </c:pt>
                <c:pt idx="49">
                  <c:v>9.7999999999999829</c:v>
                </c:pt>
                <c:pt idx="50">
                  <c:v>9.8999999999999826</c:v>
                </c:pt>
                <c:pt idx="51">
                  <c:v>9.9999999999999822</c:v>
                </c:pt>
                <c:pt idx="52">
                  <c:v>10.099999999999982</c:v>
                </c:pt>
                <c:pt idx="53">
                  <c:v>10.199999999999982</c:v>
                </c:pt>
                <c:pt idx="54">
                  <c:v>10.299999999999981</c:v>
                </c:pt>
                <c:pt idx="55">
                  <c:v>10.399999999999981</c:v>
                </c:pt>
                <c:pt idx="56">
                  <c:v>10.49999999999998</c:v>
                </c:pt>
                <c:pt idx="57">
                  <c:v>10.59999999999998</c:v>
                </c:pt>
                <c:pt idx="58">
                  <c:v>10.69999999999998</c:v>
                </c:pt>
                <c:pt idx="59">
                  <c:v>10.799999999999979</c:v>
                </c:pt>
                <c:pt idx="60">
                  <c:v>10.899999999999979</c:v>
                </c:pt>
                <c:pt idx="61">
                  <c:v>10.999999999999979</c:v>
                </c:pt>
                <c:pt idx="62">
                  <c:v>11.099999999999978</c:v>
                </c:pt>
                <c:pt idx="63">
                  <c:v>11.199999999999978</c:v>
                </c:pt>
                <c:pt idx="64">
                  <c:v>11.299999999999978</c:v>
                </c:pt>
                <c:pt idx="65">
                  <c:v>11.399999999999977</c:v>
                </c:pt>
                <c:pt idx="66">
                  <c:v>11.499999999999977</c:v>
                </c:pt>
                <c:pt idx="67">
                  <c:v>11.599999999999977</c:v>
                </c:pt>
                <c:pt idx="68">
                  <c:v>11.699999999999976</c:v>
                </c:pt>
                <c:pt idx="69">
                  <c:v>11.799999999999976</c:v>
                </c:pt>
                <c:pt idx="70">
                  <c:v>11.899999999999975</c:v>
                </c:pt>
                <c:pt idx="71">
                  <c:v>11.999999999999975</c:v>
                </c:pt>
                <c:pt idx="72">
                  <c:v>12.099999999999975</c:v>
                </c:pt>
                <c:pt idx="73">
                  <c:v>12.199999999999974</c:v>
                </c:pt>
                <c:pt idx="74">
                  <c:v>12.299999999999974</c:v>
                </c:pt>
                <c:pt idx="75">
                  <c:v>12.399999999999974</c:v>
                </c:pt>
                <c:pt idx="76">
                  <c:v>12.499999999999973</c:v>
                </c:pt>
                <c:pt idx="77">
                  <c:v>12.599999999999973</c:v>
                </c:pt>
                <c:pt idx="78">
                  <c:v>12.699999999999973</c:v>
                </c:pt>
                <c:pt idx="79">
                  <c:v>12.799999999999972</c:v>
                </c:pt>
                <c:pt idx="80">
                  <c:v>12.899999999999972</c:v>
                </c:pt>
                <c:pt idx="81">
                  <c:v>12.999999999999972</c:v>
                </c:pt>
                <c:pt idx="82">
                  <c:v>13.099999999999971</c:v>
                </c:pt>
                <c:pt idx="83">
                  <c:v>13.199999999999971</c:v>
                </c:pt>
                <c:pt idx="84">
                  <c:v>13.299999999999971</c:v>
                </c:pt>
                <c:pt idx="85">
                  <c:v>13.39999999999997</c:v>
                </c:pt>
                <c:pt idx="86">
                  <c:v>13.49999999999997</c:v>
                </c:pt>
                <c:pt idx="87">
                  <c:v>13.599999999999969</c:v>
                </c:pt>
                <c:pt idx="88">
                  <c:v>13.699999999999969</c:v>
                </c:pt>
                <c:pt idx="89">
                  <c:v>13.799999999999969</c:v>
                </c:pt>
                <c:pt idx="90">
                  <c:v>13.899999999999968</c:v>
                </c:pt>
                <c:pt idx="91">
                  <c:v>13.999999999999968</c:v>
                </c:pt>
                <c:pt idx="92">
                  <c:v>14.099999999999968</c:v>
                </c:pt>
                <c:pt idx="93">
                  <c:v>14.199999999999967</c:v>
                </c:pt>
                <c:pt idx="94">
                  <c:v>14.299999999999967</c:v>
                </c:pt>
                <c:pt idx="95">
                  <c:v>14.399999999999967</c:v>
                </c:pt>
                <c:pt idx="96">
                  <c:v>14.499999999999966</c:v>
                </c:pt>
                <c:pt idx="97">
                  <c:v>14.599999999999966</c:v>
                </c:pt>
                <c:pt idx="98">
                  <c:v>14.699999999999966</c:v>
                </c:pt>
                <c:pt idx="99">
                  <c:v>14.799999999999965</c:v>
                </c:pt>
                <c:pt idx="100">
                  <c:v>14.899999999999965</c:v>
                </c:pt>
                <c:pt idx="101">
                  <c:v>14.999999999999964</c:v>
                </c:pt>
                <c:pt idx="102">
                  <c:v>15.099999999999964</c:v>
                </c:pt>
                <c:pt idx="103">
                  <c:v>15.199999999999964</c:v>
                </c:pt>
                <c:pt idx="104">
                  <c:v>15.299999999999963</c:v>
                </c:pt>
                <c:pt idx="105">
                  <c:v>15.399999999999963</c:v>
                </c:pt>
                <c:pt idx="106">
                  <c:v>15.499999999999963</c:v>
                </c:pt>
                <c:pt idx="107">
                  <c:v>15.599999999999962</c:v>
                </c:pt>
                <c:pt idx="108">
                  <c:v>15.699999999999962</c:v>
                </c:pt>
                <c:pt idx="109">
                  <c:v>15.799999999999962</c:v>
                </c:pt>
                <c:pt idx="110">
                  <c:v>15.899999999999961</c:v>
                </c:pt>
                <c:pt idx="111">
                  <c:v>15.999999999999961</c:v>
                </c:pt>
                <c:pt idx="112">
                  <c:v>16.099999999999962</c:v>
                </c:pt>
                <c:pt idx="113">
                  <c:v>16.199999999999964</c:v>
                </c:pt>
                <c:pt idx="114">
                  <c:v>16.299999999999965</c:v>
                </c:pt>
                <c:pt idx="115">
                  <c:v>16.399999999999967</c:v>
                </c:pt>
                <c:pt idx="116">
                  <c:v>16.499999999999968</c:v>
                </c:pt>
                <c:pt idx="117">
                  <c:v>16.599999999999969</c:v>
                </c:pt>
                <c:pt idx="118">
                  <c:v>16.699999999999971</c:v>
                </c:pt>
                <c:pt idx="119">
                  <c:v>16.799999999999972</c:v>
                </c:pt>
                <c:pt idx="120">
                  <c:v>16.899999999999974</c:v>
                </c:pt>
                <c:pt idx="121">
                  <c:v>16.999999999999975</c:v>
                </c:pt>
                <c:pt idx="122">
                  <c:v>17.099999999999977</c:v>
                </c:pt>
                <c:pt idx="123">
                  <c:v>17.199999999999978</c:v>
                </c:pt>
                <c:pt idx="124">
                  <c:v>17.299999999999979</c:v>
                </c:pt>
                <c:pt idx="125">
                  <c:v>17.399999999999981</c:v>
                </c:pt>
                <c:pt idx="126">
                  <c:v>17.499999999999982</c:v>
                </c:pt>
                <c:pt idx="127">
                  <c:v>17.599999999999984</c:v>
                </c:pt>
                <c:pt idx="128">
                  <c:v>17.699999999999985</c:v>
                </c:pt>
                <c:pt idx="129">
                  <c:v>17.799999999999986</c:v>
                </c:pt>
                <c:pt idx="130">
                  <c:v>17.899999999999988</c:v>
                </c:pt>
                <c:pt idx="131">
                  <c:v>17.999999999999989</c:v>
                </c:pt>
                <c:pt idx="132">
                  <c:v>18.099999999999991</c:v>
                </c:pt>
                <c:pt idx="133">
                  <c:v>18.199999999999992</c:v>
                </c:pt>
                <c:pt idx="134">
                  <c:v>18.299999999999994</c:v>
                </c:pt>
                <c:pt idx="135">
                  <c:v>18.399999999999995</c:v>
                </c:pt>
                <c:pt idx="136">
                  <c:v>18.499999999999996</c:v>
                </c:pt>
                <c:pt idx="137">
                  <c:v>18.599999999999998</c:v>
                </c:pt>
                <c:pt idx="138">
                  <c:v>18.7</c:v>
                </c:pt>
                <c:pt idx="139">
                  <c:v>18.8</c:v>
                </c:pt>
                <c:pt idx="140">
                  <c:v>18.900000000000002</c:v>
                </c:pt>
                <c:pt idx="141">
                  <c:v>19.000000000000004</c:v>
                </c:pt>
                <c:pt idx="142">
                  <c:v>19.100000000000005</c:v>
                </c:pt>
                <c:pt idx="143">
                  <c:v>19.200000000000006</c:v>
                </c:pt>
                <c:pt idx="144">
                  <c:v>19.300000000000008</c:v>
                </c:pt>
                <c:pt idx="145">
                  <c:v>19.400000000000009</c:v>
                </c:pt>
                <c:pt idx="146">
                  <c:v>19.500000000000011</c:v>
                </c:pt>
                <c:pt idx="147">
                  <c:v>19.600000000000012</c:v>
                </c:pt>
                <c:pt idx="148">
                  <c:v>19.700000000000014</c:v>
                </c:pt>
                <c:pt idx="149">
                  <c:v>19.800000000000015</c:v>
                </c:pt>
                <c:pt idx="150">
                  <c:v>19.900000000000016</c:v>
                </c:pt>
                <c:pt idx="151">
                  <c:v>20.000000000000018</c:v>
                </c:pt>
                <c:pt idx="152">
                  <c:v>20.100000000000019</c:v>
                </c:pt>
                <c:pt idx="153">
                  <c:v>20.200000000000021</c:v>
                </c:pt>
                <c:pt idx="154">
                  <c:v>20.300000000000022</c:v>
                </c:pt>
                <c:pt idx="155">
                  <c:v>20.400000000000023</c:v>
                </c:pt>
                <c:pt idx="156">
                  <c:v>20.500000000000025</c:v>
                </c:pt>
                <c:pt idx="157">
                  <c:v>20.600000000000026</c:v>
                </c:pt>
                <c:pt idx="158">
                  <c:v>20.700000000000028</c:v>
                </c:pt>
                <c:pt idx="159">
                  <c:v>20.800000000000029</c:v>
                </c:pt>
                <c:pt idx="160">
                  <c:v>20.900000000000031</c:v>
                </c:pt>
                <c:pt idx="161">
                  <c:v>21.000000000000032</c:v>
                </c:pt>
                <c:pt idx="162">
                  <c:v>21.100000000000033</c:v>
                </c:pt>
                <c:pt idx="163">
                  <c:v>21.200000000000035</c:v>
                </c:pt>
                <c:pt idx="164">
                  <c:v>21.300000000000036</c:v>
                </c:pt>
                <c:pt idx="165">
                  <c:v>21.400000000000038</c:v>
                </c:pt>
                <c:pt idx="166">
                  <c:v>21.500000000000039</c:v>
                </c:pt>
                <c:pt idx="167">
                  <c:v>21.600000000000041</c:v>
                </c:pt>
                <c:pt idx="168">
                  <c:v>21.700000000000042</c:v>
                </c:pt>
                <c:pt idx="169">
                  <c:v>21.800000000000043</c:v>
                </c:pt>
                <c:pt idx="170">
                  <c:v>21.900000000000045</c:v>
                </c:pt>
                <c:pt idx="171">
                  <c:v>22.000000000000046</c:v>
                </c:pt>
                <c:pt idx="172">
                  <c:v>22.100000000000048</c:v>
                </c:pt>
                <c:pt idx="173">
                  <c:v>22.200000000000049</c:v>
                </c:pt>
                <c:pt idx="174">
                  <c:v>22.30000000000005</c:v>
                </c:pt>
                <c:pt idx="175">
                  <c:v>22.400000000000052</c:v>
                </c:pt>
                <c:pt idx="176">
                  <c:v>22.500000000000053</c:v>
                </c:pt>
                <c:pt idx="177">
                  <c:v>22.600000000000055</c:v>
                </c:pt>
                <c:pt idx="178">
                  <c:v>22.700000000000056</c:v>
                </c:pt>
                <c:pt idx="179">
                  <c:v>22.800000000000058</c:v>
                </c:pt>
                <c:pt idx="180">
                  <c:v>22.900000000000059</c:v>
                </c:pt>
                <c:pt idx="181">
                  <c:v>23.00000000000006</c:v>
                </c:pt>
                <c:pt idx="182">
                  <c:v>23.100000000000062</c:v>
                </c:pt>
                <c:pt idx="183">
                  <c:v>23.200000000000063</c:v>
                </c:pt>
                <c:pt idx="184">
                  <c:v>23.300000000000065</c:v>
                </c:pt>
                <c:pt idx="185">
                  <c:v>23.400000000000066</c:v>
                </c:pt>
                <c:pt idx="186">
                  <c:v>23.500000000000068</c:v>
                </c:pt>
                <c:pt idx="187">
                  <c:v>23.600000000000069</c:v>
                </c:pt>
                <c:pt idx="188">
                  <c:v>23.70000000000007</c:v>
                </c:pt>
                <c:pt idx="189">
                  <c:v>23.800000000000072</c:v>
                </c:pt>
                <c:pt idx="190">
                  <c:v>23.900000000000073</c:v>
                </c:pt>
                <c:pt idx="191">
                  <c:v>24.000000000000075</c:v>
                </c:pt>
                <c:pt idx="192">
                  <c:v>24.100000000000076</c:v>
                </c:pt>
                <c:pt idx="193">
                  <c:v>24.200000000000077</c:v>
                </c:pt>
                <c:pt idx="194">
                  <c:v>24.300000000000079</c:v>
                </c:pt>
                <c:pt idx="195">
                  <c:v>24.40000000000008</c:v>
                </c:pt>
                <c:pt idx="196">
                  <c:v>24.500000000000082</c:v>
                </c:pt>
                <c:pt idx="197">
                  <c:v>24.600000000000083</c:v>
                </c:pt>
                <c:pt idx="198">
                  <c:v>24.700000000000085</c:v>
                </c:pt>
                <c:pt idx="199">
                  <c:v>24.800000000000086</c:v>
                </c:pt>
                <c:pt idx="200">
                  <c:v>24.900000000000087</c:v>
                </c:pt>
                <c:pt idx="201">
                  <c:v>25.000000000000089</c:v>
                </c:pt>
                <c:pt idx="202">
                  <c:v>25.10000000000009</c:v>
                </c:pt>
                <c:pt idx="203">
                  <c:v>25.200000000000092</c:v>
                </c:pt>
                <c:pt idx="204">
                  <c:v>25.300000000000093</c:v>
                </c:pt>
                <c:pt idx="205">
                  <c:v>25.400000000000095</c:v>
                </c:pt>
                <c:pt idx="206">
                  <c:v>25.500000000000096</c:v>
                </c:pt>
                <c:pt idx="207">
                  <c:v>25.600000000000097</c:v>
                </c:pt>
                <c:pt idx="208">
                  <c:v>25.700000000000099</c:v>
                </c:pt>
                <c:pt idx="209">
                  <c:v>25.8000000000001</c:v>
                </c:pt>
                <c:pt idx="210">
                  <c:v>25.900000000000102</c:v>
                </c:pt>
                <c:pt idx="211">
                  <c:v>26.000000000000103</c:v>
                </c:pt>
                <c:pt idx="212">
                  <c:v>26.100000000000104</c:v>
                </c:pt>
                <c:pt idx="213">
                  <c:v>26.200000000000106</c:v>
                </c:pt>
                <c:pt idx="214">
                  <c:v>26.300000000000107</c:v>
                </c:pt>
                <c:pt idx="215">
                  <c:v>26.400000000000109</c:v>
                </c:pt>
                <c:pt idx="216">
                  <c:v>26.50000000000011</c:v>
                </c:pt>
                <c:pt idx="217">
                  <c:v>26.600000000000112</c:v>
                </c:pt>
                <c:pt idx="218">
                  <c:v>26.700000000000113</c:v>
                </c:pt>
                <c:pt idx="219">
                  <c:v>26.800000000000114</c:v>
                </c:pt>
                <c:pt idx="220">
                  <c:v>26.900000000000116</c:v>
                </c:pt>
                <c:pt idx="221">
                  <c:v>27.000000000000117</c:v>
                </c:pt>
                <c:pt idx="222">
                  <c:v>27.100000000000119</c:v>
                </c:pt>
                <c:pt idx="223">
                  <c:v>27.20000000000012</c:v>
                </c:pt>
                <c:pt idx="224">
                  <c:v>27.300000000000122</c:v>
                </c:pt>
                <c:pt idx="225">
                  <c:v>27.400000000000123</c:v>
                </c:pt>
                <c:pt idx="226">
                  <c:v>27.500000000000124</c:v>
                </c:pt>
                <c:pt idx="227">
                  <c:v>27.600000000000126</c:v>
                </c:pt>
                <c:pt idx="228">
                  <c:v>27.700000000000127</c:v>
                </c:pt>
                <c:pt idx="229">
                  <c:v>27.800000000000129</c:v>
                </c:pt>
                <c:pt idx="230">
                  <c:v>27.90000000000013</c:v>
                </c:pt>
                <c:pt idx="231">
                  <c:v>28.000000000000131</c:v>
                </c:pt>
                <c:pt idx="232">
                  <c:v>28.100000000000133</c:v>
                </c:pt>
                <c:pt idx="233">
                  <c:v>28.200000000000134</c:v>
                </c:pt>
                <c:pt idx="234">
                  <c:v>28.300000000000136</c:v>
                </c:pt>
                <c:pt idx="235">
                  <c:v>28.400000000000137</c:v>
                </c:pt>
                <c:pt idx="236">
                  <c:v>28.500000000000139</c:v>
                </c:pt>
                <c:pt idx="237">
                  <c:v>28.60000000000014</c:v>
                </c:pt>
                <c:pt idx="238">
                  <c:v>28.700000000000141</c:v>
                </c:pt>
                <c:pt idx="239">
                  <c:v>28.800000000000143</c:v>
                </c:pt>
                <c:pt idx="240">
                  <c:v>28.900000000000144</c:v>
                </c:pt>
                <c:pt idx="241">
                  <c:v>29.000000000000146</c:v>
                </c:pt>
                <c:pt idx="242">
                  <c:v>29.100000000000147</c:v>
                </c:pt>
                <c:pt idx="243">
                  <c:v>29.200000000000149</c:v>
                </c:pt>
                <c:pt idx="244">
                  <c:v>29.30000000000015</c:v>
                </c:pt>
                <c:pt idx="245">
                  <c:v>29.400000000000151</c:v>
                </c:pt>
                <c:pt idx="246">
                  <c:v>29.500000000000153</c:v>
                </c:pt>
                <c:pt idx="247">
                  <c:v>29.600000000000154</c:v>
                </c:pt>
                <c:pt idx="248">
                  <c:v>29.700000000000156</c:v>
                </c:pt>
                <c:pt idx="249">
                  <c:v>29.800000000000157</c:v>
                </c:pt>
                <c:pt idx="250">
                  <c:v>29.900000000000158</c:v>
                </c:pt>
                <c:pt idx="251">
                  <c:v>30.00000000000016</c:v>
                </c:pt>
                <c:pt idx="252">
                  <c:v>30.100000000000161</c:v>
                </c:pt>
                <c:pt idx="253">
                  <c:v>30.200000000000163</c:v>
                </c:pt>
                <c:pt idx="254">
                  <c:v>30.300000000000164</c:v>
                </c:pt>
                <c:pt idx="255">
                  <c:v>30.400000000000166</c:v>
                </c:pt>
                <c:pt idx="256">
                  <c:v>30.500000000000167</c:v>
                </c:pt>
                <c:pt idx="257">
                  <c:v>30.600000000000168</c:v>
                </c:pt>
                <c:pt idx="258">
                  <c:v>30.70000000000017</c:v>
                </c:pt>
                <c:pt idx="259">
                  <c:v>30.800000000000171</c:v>
                </c:pt>
                <c:pt idx="260">
                  <c:v>30.900000000000173</c:v>
                </c:pt>
                <c:pt idx="261">
                  <c:v>31.000000000000174</c:v>
                </c:pt>
                <c:pt idx="262">
                  <c:v>31.100000000000176</c:v>
                </c:pt>
                <c:pt idx="263">
                  <c:v>31.200000000000177</c:v>
                </c:pt>
                <c:pt idx="264">
                  <c:v>31.300000000000178</c:v>
                </c:pt>
                <c:pt idx="265">
                  <c:v>31.40000000000018</c:v>
                </c:pt>
                <c:pt idx="266">
                  <c:v>31.500000000000181</c:v>
                </c:pt>
                <c:pt idx="267">
                  <c:v>31.600000000000183</c:v>
                </c:pt>
                <c:pt idx="268">
                  <c:v>31.700000000000184</c:v>
                </c:pt>
                <c:pt idx="269">
                  <c:v>31.800000000000185</c:v>
                </c:pt>
                <c:pt idx="270">
                  <c:v>31.900000000000187</c:v>
                </c:pt>
                <c:pt idx="271">
                  <c:v>32.000000000000185</c:v>
                </c:pt>
                <c:pt idx="272">
                  <c:v>32.100000000000186</c:v>
                </c:pt>
                <c:pt idx="273">
                  <c:v>32.200000000000188</c:v>
                </c:pt>
                <c:pt idx="274">
                  <c:v>32.300000000000189</c:v>
                </c:pt>
                <c:pt idx="275">
                  <c:v>32.40000000000019</c:v>
                </c:pt>
                <c:pt idx="276">
                  <c:v>32.500000000000192</c:v>
                </c:pt>
                <c:pt idx="277">
                  <c:v>32.600000000000193</c:v>
                </c:pt>
                <c:pt idx="278">
                  <c:v>32.700000000000195</c:v>
                </c:pt>
                <c:pt idx="279">
                  <c:v>32.800000000000196</c:v>
                </c:pt>
                <c:pt idx="280">
                  <c:v>32.900000000000198</c:v>
                </c:pt>
                <c:pt idx="281">
                  <c:v>33.000000000000199</c:v>
                </c:pt>
                <c:pt idx="282">
                  <c:v>33.1000000000002</c:v>
                </c:pt>
                <c:pt idx="283">
                  <c:v>33.200000000000202</c:v>
                </c:pt>
                <c:pt idx="284">
                  <c:v>33.300000000000203</c:v>
                </c:pt>
                <c:pt idx="285">
                  <c:v>33.400000000000205</c:v>
                </c:pt>
                <c:pt idx="286">
                  <c:v>33.500000000000206</c:v>
                </c:pt>
                <c:pt idx="287">
                  <c:v>33.600000000000207</c:v>
                </c:pt>
                <c:pt idx="288">
                  <c:v>33.700000000000209</c:v>
                </c:pt>
                <c:pt idx="289">
                  <c:v>33.80000000000021</c:v>
                </c:pt>
                <c:pt idx="290">
                  <c:v>33.900000000000212</c:v>
                </c:pt>
                <c:pt idx="291">
                  <c:v>34.000000000000213</c:v>
                </c:pt>
                <c:pt idx="292">
                  <c:v>34.100000000000215</c:v>
                </c:pt>
                <c:pt idx="293">
                  <c:v>34.200000000000216</c:v>
                </c:pt>
                <c:pt idx="294">
                  <c:v>34.300000000000217</c:v>
                </c:pt>
                <c:pt idx="295">
                  <c:v>34.400000000000219</c:v>
                </c:pt>
                <c:pt idx="296">
                  <c:v>34.50000000000022</c:v>
                </c:pt>
                <c:pt idx="297">
                  <c:v>34.600000000000222</c:v>
                </c:pt>
                <c:pt idx="298">
                  <c:v>34.700000000000223</c:v>
                </c:pt>
                <c:pt idx="299">
                  <c:v>34.800000000000225</c:v>
                </c:pt>
                <c:pt idx="300">
                  <c:v>34.900000000000226</c:v>
                </c:pt>
                <c:pt idx="301">
                  <c:v>35.000000000000227</c:v>
                </c:pt>
                <c:pt idx="302">
                  <c:v>35.100000000000229</c:v>
                </c:pt>
                <c:pt idx="303">
                  <c:v>35.20000000000023</c:v>
                </c:pt>
                <c:pt idx="304">
                  <c:v>35.300000000000232</c:v>
                </c:pt>
                <c:pt idx="305">
                  <c:v>35.400000000000233</c:v>
                </c:pt>
                <c:pt idx="306">
                  <c:v>35.500000000000234</c:v>
                </c:pt>
                <c:pt idx="307">
                  <c:v>35.600000000000236</c:v>
                </c:pt>
                <c:pt idx="308">
                  <c:v>35.700000000000237</c:v>
                </c:pt>
                <c:pt idx="309">
                  <c:v>35.800000000000239</c:v>
                </c:pt>
                <c:pt idx="310">
                  <c:v>35.90000000000024</c:v>
                </c:pt>
                <c:pt idx="311">
                  <c:v>36.000000000000242</c:v>
                </c:pt>
                <c:pt idx="312">
                  <c:v>36.100000000000243</c:v>
                </c:pt>
                <c:pt idx="313">
                  <c:v>36.200000000000244</c:v>
                </c:pt>
                <c:pt idx="314">
                  <c:v>36.300000000000246</c:v>
                </c:pt>
                <c:pt idx="315">
                  <c:v>36.400000000000247</c:v>
                </c:pt>
                <c:pt idx="316">
                  <c:v>36.500000000000249</c:v>
                </c:pt>
                <c:pt idx="317">
                  <c:v>36.60000000000025</c:v>
                </c:pt>
                <c:pt idx="318">
                  <c:v>36.700000000000252</c:v>
                </c:pt>
                <c:pt idx="319">
                  <c:v>36.800000000000253</c:v>
                </c:pt>
                <c:pt idx="320">
                  <c:v>36.900000000000254</c:v>
                </c:pt>
                <c:pt idx="321">
                  <c:v>37.000000000000256</c:v>
                </c:pt>
                <c:pt idx="322">
                  <c:v>37.100000000000257</c:v>
                </c:pt>
                <c:pt idx="323">
                  <c:v>37.200000000000259</c:v>
                </c:pt>
                <c:pt idx="324">
                  <c:v>37.30000000000026</c:v>
                </c:pt>
                <c:pt idx="325">
                  <c:v>37.400000000000261</c:v>
                </c:pt>
                <c:pt idx="326">
                  <c:v>37.500000000000263</c:v>
                </c:pt>
                <c:pt idx="327">
                  <c:v>37.600000000000264</c:v>
                </c:pt>
                <c:pt idx="328">
                  <c:v>37.700000000000266</c:v>
                </c:pt>
                <c:pt idx="329">
                  <c:v>37.800000000000267</c:v>
                </c:pt>
                <c:pt idx="330">
                  <c:v>37.900000000000269</c:v>
                </c:pt>
                <c:pt idx="331">
                  <c:v>38.00000000000027</c:v>
                </c:pt>
                <c:pt idx="332">
                  <c:v>38.100000000000271</c:v>
                </c:pt>
                <c:pt idx="333">
                  <c:v>38.200000000000273</c:v>
                </c:pt>
                <c:pt idx="334">
                  <c:v>38.300000000000274</c:v>
                </c:pt>
                <c:pt idx="335">
                  <c:v>38.400000000000276</c:v>
                </c:pt>
                <c:pt idx="336">
                  <c:v>38.500000000000277</c:v>
                </c:pt>
                <c:pt idx="337">
                  <c:v>38.600000000000279</c:v>
                </c:pt>
                <c:pt idx="338">
                  <c:v>38.70000000000028</c:v>
                </c:pt>
                <c:pt idx="339">
                  <c:v>38.800000000000281</c:v>
                </c:pt>
                <c:pt idx="340">
                  <c:v>38.900000000000283</c:v>
                </c:pt>
                <c:pt idx="341">
                  <c:v>39.000000000000284</c:v>
                </c:pt>
                <c:pt idx="342">
                  <c:v>39.100000000000286</c:v>
                </c:pt>
                <c:pt idx="343">
                  <c:v>39.200000000000287</c:v>
                </c:pt>
                <c:pt idx="344">
                  <c:v>39.300000000000288</c:v>
                </c:pt>
                <c:pt idx="345">
                  <c:v>39.40000000000029</c:v>
                </c:pt>
                <c:pt idx="346">
                  <c:v>39.500000000000291</c:v>
                </c:pt>
                <c:pt idx="347">
                  <c:v>39.600000000000293</c:v>
                </c:pt>
                <c:pt idx="348">
                  <c:v>39.700000000000294</c:v>
                </c:pt>
                <c:pt idx="349">
                  <c:v>39.800000000000296</c:v>
                </c:pt>
                <c:pt idx="350">
                  <c:v>39.900000000000297</c:v>
                </c:pt>
                <c:pt idx="351">
                  <c:v>40.000000000000298</c:v>
                </c:pt>
                <c:pt idx="352">
                  <c:v>40.1000000000003</c:v>
                </c:pt>
                <c:pt idx="353">
                  <c:v>40.200000000000301</c:v>
                </c:pt>
                <c:pt idx="354">
                  <c:v>40.300000000000303</c:v>
                </c:pt>
                <c:pt idx="355">
                  <c:v>40.400000000000304</c:v>
                </c:pt>
                <c:pt idx="356">
                  <c:v>40.500000000000306</c:v>
                </c:pt>
                <c:pt idx="357">
                  <c:v>40.600000000000307</c:v>
                </c:pt>
                <c:pt idx="358">
                  <c:v>40.700000000000308</c:v>
                </c:pt>
                <c:pt idx="359">
                  <c:v>40.80000000000031</c:v>
                </c:pt>
                <c:pt idx="360">
                  <c:v>40.900000000000311</c:v>
                </c:pt>
                <c:pt idx="361">
                  <c:v>41.000000000000313</c:v>
                </c:pt>
                <c:pt idx="362">
                  <c:v>41.100000000000314</c:v>
                </c:pt>
                <c:pt idx="363">
                  <c:v>41.200000000000315</c:v>
                </c:pt>
                <c:pt idx="364">
                  <c:v>41.300000000000317</c:v>
                </c:pt>
                <c:pt idx="365">
                  <c:v>41.400000000000318</c:v>
                </c:pt>
                <c:pt idx="366">
                  <c:v>41.50000000000032</c:v>
                </c:pt>
                <c:pt idx="367">
                  <c:v>41.600000000000321</c:v>
                </c:pt>
                <c:pt idx="368">
                  <c:v>41.700000000000323</c:v>
                </c:pt>
                <c:pt idx="369">
                  <c:v>41.800000000000324</c:v>
                </c:pt>
                <c:pt idx="370">
                  <c:v>41.900000000000325</c:v>
                </c:pt>
                <c:pt idx="371">
                  <c:v>42.000000000000327</c:v>
                </c:pt>
                <c:pt idx="372">
                  <c:v>42.100000000000328</c:v>
                </c:pt>
                <c:pt idx="373">
                  <c:v>42.20000000000033</c:v>
                </c:pt>
                <c:pt idx="374">
                  <c:v>42.300000000000331</c:v>
                </c:pt>
                <c:pt idx="375">
                  <c:v>42.400000000000333</c:v>
                </c:pt>
                <c:pt idx="376">
                  <c:v>42.500000000000334</c:v>
                </c:pt>
                <c:pt idx="377">
                  <c:v>42.600000000000335</c:v>
                </c:pt>
                <c:pt idx="378">
                  <c:v>42.700000000000337</c:v>
                </c:pt>
                <c:pt idx="379">
                  <c:v>42.800000000000338</c:v>
                </c:pt>
                <c:pt idx="380">
                  <c:v>42.90000000000034</c:v>
                </c:pt>
                <c:pt idx="381">
                  <c:v>43.000000000000341</c:v>
                </c:pt>
                <c:pt idx="382">
                  <c:v>43.100000000000342</c:v>
                </c:pt>
                <c:pt idx="383">
                  <c:v>43.200000000000344</c:v>
                </c:pt>
                <c:pt idx="384">
                  <c:v>43.300000000000345</c:v>
                </c:pt>
                <c:pt idx="385">
                  <c:v>43.400000000000347</c:v>
                </c:pt>
                <c:pt idx="386">
                  <c:v>43.500000000000348</c:v>
                </c:pt>
                <c:pt idx="387">
                  <c:v>43.60000000000035</c:v>
                </c:pt>
                <c:pt idx="388">
                  <c:v>43.700000000000351</c:v>
                </c:pt>
                <c:pt idx="389">
                  <c:v>43.800000000000352</c:v>
                </c:pt>
                <c:pt idx="390">
                  <c:v>43.900000000000354</c:v>
                </c:pt>
                <c:pt idx="391">
                  <c:v>44.000000000000355</c:v>
                </c:pt>
                <c:pt idx="392">
                  <c:v>44.100000000000357</c:v>
                </c:pt>
                <c:pt idx="393">
                  <c:v>44.200000000000358</c:v>
                </c:pt>
                <c:pt idx="394">
                  <c:v>44.30000000000036</c:v>
                </c:pt>
                <c:pt idx="395">
                  <c:v>44.400000000000361</c:v>
                </c:pt>
                <c:pt idx="396">
                  <c:v>44.500000000000362</c:v>
                </c:pt>
                <c:pt idx="397">
                  <c:v>44.600000000000364</c:v>
                </c:pt>
                <c:pt idx="398">
                  <c:v>44.700000000000365</c:v>
                </c:pt>
                <c:pt idx="399">
                  <c:v>44.800000000000367</c:v>
                </c:pt>
                <c:pt idx="400">
                  <c:v>44.900000000000368</c:v>
                </c:pt>
                <c:pt idx="401">
                  <c:v>45.000000000000369</c:v>
                </c:pt>
                <c:pt idx="402">
                  <c:v>45.100000000000371</c:v>
                </c:pt>
                <c:pt idx="403">
                  <c:v>45.200000000000372</c:v>
                </c:pt>
                <c:pt idx="404">
                  <c:v>45.300000000000374</c:v>
                </c:pt>
                <c:pt idx="405">
                  <c:v>45.400000000000375</c:v>
                </c:pt>
                <c:pt idx="406">
                  <c:v>45.500000000000377</c:v>
                </c:pt>
                <c:pt idx="407">
                  <c:v>45.600000000000378</c:v>
                </c:pt>
                <c:pt idx="408">
                  <c:v>45.700000000000379</c:v>
                </c:pt>
                <c:pt idx="409">
                  <c:v>45.800000000000381</c:v>
                </c:pt>
                <c:pt idx="410">
                  <c:v>45.900000000000382</c:v>
                </c:pt>
                <c:pt idx="411">
                  <c:v>46.000000000000384</c:v>
                </c:pt>
                <c:pt idx="412">
                  <c:v>46.100000000000385</c:v>
                </c:pt>
                <c:pt idx="413">
                  <c:v>46.200000000000387</c:v>
                </c:pt>
                <c:pt idx="414">
                  <c:v>46.300000000000388</c:v>
                </c:pt>
                <c:pt idx="415">
                  <c:v>46.400000000000389</c:v>
                </c:pt>
                <c:pt idx="416">
                  <c:v>46.500000000000391</c:v>
                </c:pt>
                <c:pt idx="417">
                  <c:v>46.600000000000392</c:v>
                </c:pt>
                <c:pt idx="418">
                  <c:v>46.700000000000394</c:v>
                </c:pt>
                <c:pt idx="419">
                  <c:v>46.800000000000395</c:v>
                </c:pt>
                <c:pt idx="420">
                  <c:v>46.900000000000396</c:v>
                </c:pt>
                <c:pt idx="421">
                  <c:v>47.000000000000398</c:v>
                </c:pt>
                <c:pt idx="422">
                  <c:v>47.100000000000399</c:v>
                </c:pt>
                <c:pt idx="423">
                  <c:v>47.200000000000401</c:v>
                </c:pt>
                <c:pt idx="424">
                  <c:v>47.300000000000402</c:v>
                </c:pt>
                <c:pt idx="425">
                  <c:v>47.400000000000404</c:v>
                </c:pt>
                <c:pt idx="426">
                  <c:v>47.500000000000405</c:v>
                </c:pt>
                <c:pt idx="427">
                  <c:v>47.600000000000406</c:v>
                </c:pt>
                <c:pt idx="428">
                  <c:v>47.700000000000408</c:v>
                </c:pt>
                <c:pt idx="429">
                  <c:v>47.800000000000409</c:v>
                </c:pt>
                <c:pt idx="430">
                  <c:v>47.900000000000411</c:v>
                </c:pt>
                <c:pt idx="431">
                  <c:v>48.000000000000412</c:v>
                </c:pt>
                <c:pt idx="432">
                  <c:v>48.100000000000414</c:v>
                </c:pt>
                <c:pt idx="433">
                  <c:v>48.200000000000415</c:v>
                </c:pt>
                <c:pt idx="434">
                  <c:v>48.300000000000416</c:v>
                </c:pt>
                <c:pt idx="435">
                  <c:v>48.400000000000418</c:v>
                </c:pt>
                <c:pt idx="436">
                  <c:v>48.500000000000419</c:v>
                </c:pt>
                <c:pt idx="437">
                  <c:v>48.600000000000421</c:v>
                </c:pt>
                <c:pt idx="438">
                  <c:v>48.700000000000422</c:v>
                </c:pt>
                <c:pt idx="439">
                  <c:v>48.800000000000423</c:v>
                </c:pt>
                <c:pt idx="440">
                  <c:v>48.900000000000425</c:v>
                </c:pt>
                <c:pt idx="441">
                  <c:v>49.000000000000426</c:v>
                </c:pt>
                <c:pt idx="442">
                  <c:v>49.100000000000428</c:v>
                </c:pt>
                <c:pt idx="443">
                  <c:v>49.200000000000429</c:v>
                </c:pt>
                <c:pt idx="444">
                  <c:v>49.300000000000431</c:v>
                </c:pt>
                <c:pt idx="445">
                  <c:v>49.400000000000432</c:v>
                </c:pt>
                <c:pt idx="446">
                  <c:v>49.500000000000433</c:v>
                </c:pt>
                <c:pt idx="447">
                  <c:v>49.600000000000435</c:v>
                </c:pt>
                <c:pt idx="448">
                  <c:v>49.700000000000436</c:v>
                </c:pt>
                <c:pt idx="449">
                  <c:v>49.800000000000438</c:v>
                </c:pt>
                <c:pt idx="450">
                  <c:v>49.900000000000439</c:v>
                </c:pt>
                <c:pt idx="451">
                  <c:v>50.000000000000441</c:v>
                </c:pt>
                <c:pt idx="452">
                  <c:v>50.100000000000442</c:v>
                </c:pt>
                <c:pt idx="453">
                  <c:v>50.200000000000443</c:v>
                </c:pt>
                <c:pt idx="454">
                  <c:v>50.300000000000445</c:v>
                </c:pt>
                <c:pt idx="455">
                  <c:v>50.400000000000446</c:v>
                </c:pt>
                <c:pt idx="456">
                  <c:v>50.500000000000448</c:v>
                </c:pt>
                <c:pt idx="457">
                  <c:v>50.600000000000449</c:v>
                </c:pt>
                <c:pt idx="458">
                  <c:v>50.70000000000045</c:v>
                </c:pt>
                <c:pt idx="459">
                  <c:v>50.800000000000452</c:v>
                </c:pt>
                <c:pt idx="460">
                  <c:v>50.900000000000453</c:v>
                </c:pt>
                <c:pt idx="461">
                  <c:v>51.000000000000455</c:v>
                </c:pt>
                <c:pt idx="462">
                  <c:v>51.100000000000456</c:v>
                </c:pt>
                <c:pt idx="463">
                  <c:v>51.200000000000458</c:v>
                </c:pt>
                <c:pt idx="464">
                  <c:v>51.300000000000459</c:v>
                </c:pt>
                <c:pt idx="465">
                  <c:v>51.40000000000046</c:v>
                </c:pt>
                <c:pt idx="466">
                  <c:v>51.500000000000462</c:v>
                </c:pt>
                <c:pt idx="467">
                  <c:v>51.600000000000463</c:v>
                </c:pt>
                <c:pt idx="468">
                  <c:v>51.700000000000465</c:v>
                </c:pt>
                <c:pt idx="469">
                  <c:v>51.800000000000466</c:v>
                </c:pt>
                <c:pt idx="470">
                  <c:v>51.900000000000468</c:v>
                </c:pt>
                <c:pt idx="471">
                  <c:v>52.000000000000469</c:v>
                </c:pt>
                <c:pt idx="472">
                  <c:v>52.10000000000047</c:v>
                </c:pt>
                <c:pt idx="473">
                  <c:v>52.200000000000472</c:v>
                </c:pt>
                <c:pt idx="474">
                  <c:v>52.300000000000473</c:v>
                </c:pt>
                <c:pt idx="475">
                  <c:v>52.400000000000475</c:v>
                </c:pt>
                <c:pt idx="476">
                  <c:v>52.500000000000476</c:v>
                </c:pt>
                <c:pt idx="477">
                  <c:v>52.600000000000477</c:v>
                </c:pt>
                <c:pt idx="478">
                  <c:v>52.700000000000479</c:v>
                </c:pt>
                <c:pt idx="479">
                  <c:v>52.80000000000048</c:v>
                </c:pt>
                <c:pt idx="480">
                  <c:v>52.900000000000482</c:v>
                </c:pt>
                <c:pt idx="481">
                  <c:v>53.000000000000483</c:v>
                </c:pt>
                <c:pt idx="482">
                  <c:v>53.100000000000485</c:v>
                </c:pt>
                <c:pt idx="483">
                  <c:v>53.200000000000486</c:v>
                </c:pt>
                <c:pt idx="484">
                  <c:v>53.300000000000487</c:v>
                </c:pt>
                <c:pt idx="485">
                  <c:v>53.400000000000489</c:v>
                </c:pt>
                <c:pt idx="486">
                  <c:v>53.50000000000049</c:v>
                </c:pt>
                <c:pt idx="487">
                  <c:v>53.600000000000492</c:v>
                </c:pt>
                <c:pt idx="488">
                  <c:v>53.700000000000493</c:v>
                </c:pt>
                <c:pt idx="489">
                  <c:v>53.800000000000495</c:v>
                </c:pt>
                <c:pt idx="490">
                  <c:v>53.900000000000496</c:v>
                </c:pt>
                <c:pt idx="491">
                  <c:v>54.000000000000497</c:v>
                </c:pt>
                <c:pt idx="492">
                  <c:v>54.100000000000499</c:v>
                </c:pt>
                <c:pt idx="493">
                  <c:v>54.2000000000005</c:v>
                </c:pt>
                <c:pt idx="494">
                  <c:v>54.300000000000502</c:v>
                </c:pt>
                <c:pt idx="495">
                  <c:v>54.400000000000503</c:v>
                </c:pt>
                <c:pt idx="496">
                  <c:v>54.500000000000504</c:v>
                </c:pt>
                <c:pt idx="497">
                  <c:v>54.600000000000506</c:v>
                </c:pt>
                <c:pt idx="498">
                  <c:v>54.700000000000507</c:v>
                </c:pt>
                <c:pt idx="499">
                  <c:v>54.800000000000509</c:v>
                </c:pt>
                <c:pt idx="500">
                  <c:v>54.90000000000051</c:v>
                </c:pt>
                <c:pt idx="501">
                  <c:v>55.000000000000512</c:v>
                </c:pt>
                <c:pt idx="502">
                  <c:v>55.100000000000513</c:v>
                </c:pt>
                <c:pt idx="503">
                  <c:v>55.200000000000514</c:v>
                </c:pt>
                <c:pt idx="504">
                  <c:v>55.300000000000516</c:v>
                </c:pt>
                <c:pt idx="505">
                  <c:v>55.400000000000517</c:v>
                </c:pt>
                <c:pt idx="506">
                  <c:v>55.500000000000519</c:v>
                </c:pt>
                <c:pt idx="507">
                  <c:v>55.60000000000052</c:v>
                </c:pt>
                <c:pt idx="508">
                  <c:v>55.700000000000522</c:v>
                </c:pt>
                <c:pt idx="509">
                  <c:v>55.800000000000523</c:v>
                </c:pt>
                <c:pt idx="510">
                  <c:v>55.900000000000524</c:v>
                </c:pt>
                <c:pt idx="511">
                  <c:v>56.000000000000526</c:v>
                </c:pt>
                <c:pt idx="512">
                  <c:v>56.100000000000527</c:v>
                </c:pt>
                <c:pt idx="513">
                  <c:v>56.200000000000529</c:v>
                </c:pt>
                <c:pt idx="514">
                  <c:v>56.30000000000053</c:v>
                </c:pt>
                <c:pt idx="515">
                  <c:v>56.400000000000531</c:v>
                </c:pt>
                <c:pt idx="516">
                  <c:v>56.500000000000533</c:v>
                </c:pt>
                <c:pt idx="517">
                  <c:v>56.600000000000534</c:v>
                </c:pt>
                <c:pt idx="518">
                  <c:v>56.700000000000536</c:v>
                </c:pt>
                <c:pt idx="519">
                  <c:v>56.800000000000537</c:v>
                </c:pt>
                <c:pt idx="520">
                  <c:v>56.900000000000539</c:v>
                </c:pt>
                <c:pt idx="521">
                  <c:v>57.00000000000054</c:v>
                </c:pt>
                <c:pt idx="522">
                  <c:v>57.100000000000541</c:v>
                </c:pt>
                <c:pt idx="523">
                  <c:v>57.200000000000543</c:v>
                </c:pt>
                <c:pt idx="524">
                  <c:v>57.300000000000544</c:v>
                </c:pt>
                <c:pt idx="525">
                  <c:v>57.400000000000546</c:v>
                </c:pt>
                <c:pt idx="526">
                  <c:v>57.500000000000547</c:v>
                </c:pt>
                <c:pt idx="527">
                  <c:v>57.600000000000549</c:v>
                </c:pt>
                <c:pt idx="528">
                  <c:v>57.70000000000055</c:v>
                </c:pt>
                <c:pt idx="529">
                  <c:v>57.800000000000551</c:v>
                </c:pt>
                <c:pt idx="530">
                  <c:v>57.900000000000553</c:v>
                </c:pt>
                <c:pt idx="531">
                  <c:v>58.000000000000554</c:v>
                </c:pt>
                <c:pt idx="532">
                  <c:v>58.100000000000556</c:v>
                </c:pt>
                <c:pt idx="533">
                  <c:v>58.200000000000557</c:v>
                </c:pt>
                <c:pt idx="534">
                  <c:v>58.300000000000558</c:v>
                </c:pt>
                <c:pt idx="535">
                  <c:v>58.40000000000056</c:v>
                </c:pt>
                <c:pt idx="536">
                  <c:v>58.500000000000561</c:v>
                </c:pt>
                <c:pt idx="537">
                  <c:v>58.600000000000563</c:v>
                </c:pt>
                <c:pt idx="538">
                  <c:v>58.700000000000564</c:v>
                </c:pt>
                <c:pt idx="539">
                  <c:v>58.800000000000566</c:v>
                </c:pt>
                <c:pt idx="540">
                  <c:v>58.900000000000567</c:v>
                </c:pt>
                <c:pt idx="541">
                  <c:v>59.000000000000568</c:v>
                </c:pt>
                <c:pt idx="542">
                  <c:v>59.10000000000057</c:v>
                </c:pt>
                <c:pt idx="543">
                  <c:v>59.200000000000571</c:v>
                </c:pt>
                <c:pt idx="544">
                  <c:v>59.300000000000573</c:v>
                </c:pt>
                <c:pt idx="545">
                  <c:v>59.400000000000574</c:v>
                </c:pt>
                <c:pt idx="546">
                  <c:v>59.500000000000576</c:v>
                </c:pt>
                <c:pt idx="547">
                  <c:v>59.600000000000577</c:v>
                </c:pt>
                <c:pt idx="548">
                  <c:v>59.700000000000578</c:v>
                </c:pt>
                <c:pt idx="549">
                  <c:v>59.80000000000058</c:v>
                </c:pt>
                <c:pt idx="550">
                  <c:v>59.900000000000581</c:v>
                </c:pt>
                <c:pt idx="551">
                  <c:v>60.000000000000583</c:v>
                </c:pt>
                <c:pt idx="552">
                  <c:v>60.100000000000584</c:v>
                </c:pt>
                <c:pt idx="553">
                  <c:v>60.200000000000585</c:v>
                </c:pt>
                <c:pt idx="554">
                  <c:v>60.300000000000587</c:v>
                </c:pt>
                <c:pt idx="555">
                  <c:v>60.400000000000588</c:v>
                </c:pt>
                <c:pt idx="556">
                  <c:v>60.50000000000059</c:v>
                </c:pt>
                <c:pt idx="557">
                  <c:v>60.600000000000591</c:v>
                </c:pt>
                <c:pt idx="558">
                  <c:v>60.700000000000593</c:v>
                </c:pt>
                <c:pt idx="559">
                  <c:v>60.800000000000594</c:v>
                </c:pt>
                <c:pt idx="560">
                  <c:v>60.900000000000595</c:v>
                </c:pt>
                <c:pt idx="561">
                  <c:v>61.000000000000597</c:v>
                </c:pt>
                <c:pt idx="562">
                  <c:v>61.100000000000598</c:v>
                </c:pt>
                <c:pt idx="563">
                  <c:v>61.2000000000006</c:v>
                </c:pt>
                <c:pt idx="564">
                  <c:v>61.300000000000601</c:v>
                </c:pt>
                <c:pt idx="565">
                  <c:v>61.400000000000603</c:v>
                </c:pt>
                <c:pt idx="566">
                  <c:v>61.500000000000604</c:v>
                </c:pt>
                <c:pt idx="567">
                  <c:v>61.600000000000605</c:v>
                </c:pt>
                <c:pt idx="568">
                  <c:v>61.700000000000607</c:v>
                </c:pt>
                <c:pt idx="569">
                  <c:v>61.800000000000608</c:v>
                </c:pt>
                <c:pt idx="570">
                  <c:v>61.90000000000061</c:v>
                </c:pt>
                <c:pt idx="571">
                  <c:v>62.000000000000611</c:v>
                </c:pt>
                <c:pt idx="572">
                  <c:v>62.100000000000612</c:v>
                </c:pt>
                <c:pt idx="573">
                  <c:v>62.200000000000614</c:v>
                </c:pt>
                <c:pt idx="574">
                  <c:v>62.300000000000615</c:v>
                </c:pt>
                <c:pt idx="575">
                  <c:v>62.400000000000617</c:v>
                </c:pt>
                <c:pt idx="576">
                  <c:v>62.500000000000618</c:v>
                </c:pt>
                <c:pt idx="577">
                  <c:v>62.60000000000062</c:v>
                </c:pt>
                <c:pt idx="578">
                  <c:v>62.700000000000621</c:v>
                </c:pt>
                <c:pt idx="579">
                  <c:v>62.800000000000622</c:v>
                </c:pt>
                <c:pt idx="580">
                  <c:v>62.900000000000624</c:v>
                </c:pt>
                <c:pt idx="581">
                  <c:v>63.000000000000625</c:v>
                </c:pt>
                <c:pt idx="582">
                  <c:v>63.100000000000627</c:v>
                </c:pt>
                <c:pt idx="583">
                  <c:v>63.200000000000628</c:v>
                </c:pt>
                <c:pt idx="584">
                  <c:v>63.30000000000063</c:v>
                </c:pt>
                <c:pt idx="585">
                  <c:v>63.400000000000631</c:v>
                </c:pt>
                <c:pt idx="586">
                  <c:v>63.500000000000632</c:v>
                </c:pt>
                <c:pt idx="587">
                  <c:v>63.600000000000634</c:v>
                </c:pt>
                <c:pt idx="588">
                  <c:v>63.700000000000635</c:v>
                </c:pt>
                <c:pt idx="589">
                  <c:v>63.800000000000637</c:v>
                </c:pt>
                <c:pt idx="590">
                  <c:v>63.900000000000638</c:v>
                </c:pt>
                <c:pt idx="591">
                  <c:v>64.000000000000639</c:v>
                </c:pt>
                <c:pt idx="592">
                  <c:v>64.100000000000634</c:v>
                </c:pt>
                <c:pt idx="593">
                  <c:v>64.200000000000628</c:v>
                </c:pt>
                <c:pt idx="594">
                  <c:v>64.300000000000622</c:v>
                </c:pt>
                <c:pt idx="595">
                  <c:v>64.400000000000617</c:v>
                </c:pt>
                <c:pt idx="596">
                  <c:v>64.500000000000611</c:v>
                </c:pt>
                <c:pt idx="597">
                  <c:v>64.600000000000605</c:v>
                </c:pt>
                <c:pt idx="598">
                  <c:v>64.7000000000006</c:v>
                </c:pt>
                <c:pt idx="599">
                  <c:v>64.800000000000594</c:v>
                </c:pt>
                <c:pt idx="600">
                  <c:v>64.900000000000588</c:v>
                </c:pt>
                <c:pt idx="601">
                  <c:v>65.000000000000583</c:v>
                </c:pt>
                <c:pt idx="602">
                  <c:v>65.100000000000577</c:v>
                </c:pt>
                <c:pt idx="603">
                  <c:v>65.200000000000571</c:v>
                </c:pt>
                <c:pt idx="604">
                  <c:v>65.300000000000566</c:v>
                </c:pt>
                <c:pt idx="605">
                  <c:v>65.40000000000056</c:v>
                </c:pt>
                <c:pt idx="606">
                  <c:v>65.500000000000554</c:v>
                </c:pt>
                <c:pt idx="607">
                  <c:v>65.600000000000549</c:v>
                </c:pt>
                <c:pt idx="608">
                  <c:v>65.700000000000543</c:v>
                </c:pt>
                <c:pt idx="609">
                  <c:v>65.800000000000537</c:v>
                </c:pt>
                <c:pt idx="610">
                  <c:v>65.900000000000531</c:v>
                </c:pt>
                <c:pt idx="611">
                  <c:v>66.000000000000526</c:v>
                </c:pt>
                <c:pt idx="612">
                  <c:v>66.10000000000052</c:v>
                </c:pt>
                <c:pt idx="613">
                  <c:v>66.200000000000514</c:v>
                </c:pt>
                <c:pt idx="614">
                  <c:v>66.300000000000509</c:v>
                </c:pt>
                <c:pt idx="615">
                  <c:v>66.400000000000503</c:v>
                </c:pt>
                <c:pt idx="616">
                  <c:v>66.500000000000497</c:v>
                </c:pt>
                <c:pt idx="617">
                  <c:v>66.600000000000492</c:v>
                </c:pt>
                <c:pt idx="618">
                  <c:v>66.700000000000486</c:v>
                </c:pt>
                <c:pt idx="619">
                  <c:v>66.80000000000048</c:v>
                </c:pt>
                <c:pt idx="620">
                  <c:v>66.900000000000475</c:v>
                </c:pt>
                <c:pt idx="621">
                  <c:v>67.000000000000469</c:v>
                </c:pt>
                <c:pt idx="622">
                  <c:v>67.100000000000463</c:v>
                </c:pt>
                <c:pt idx="623">
                  <c:v>67.200000000000458</c:v>
                </c:pt>
                <c:pt idx="624">
                  <c:v>67.300000000000452</c:v>
                </c:pt>
                <c:pt idx="625">
                  <c:v>67.400000000000446</c:v>
                </c:pt>
                <c:pt idx="626">
                  <c:v>67.500000000000441</c:v>
                </c:pt>
                <c:pt idx="627">
                  <c:v>67.600000000000435</c:v>
                </c:pt>
                <c:pt idx="628">
                  <c:v>67.700000000000429</c:v>
                </c:pt>
                <c:pt idx="629">
                  <c:v>67.800000000000423</c:v>
                </c:pt>
                <c:pt idx="630">
                  <c:v>67.900000000000418</c:v>
                </c:pt>
                <c:pt idx="631">
                  <c:v>68.000000000000412</c:v>
                </c:pt>
                <c:pt idx="632">
                  <c:v>68.100000000000406</c:v>
                </c:pt>
                <c:pt idx="633">
                  <c:v>68.200000000000401</c:v>
                </c:pt>
                <c:pt idx="634">
                  <c:v>68.300000000000395</c:v>
                </c:pt>
                <c:pt idx="635">
                  <c:v>68.400000000000389</c:v>
                </c:pt>
                <c:pt idx="636">
                  <c:v>68.500000000000384</c:v>
                </c:pt>
                <c:pt idx="637">
                  <c:v>68.600000000000378</c:v>
                </c:pt>
                <c:pt idx="638">
                  <c:v>68.700000000000372</c:v>
                </c:pt>
                <c:pt idx="639">
                  <c:v>68.800000000000367</c:v>
                </c:pt>
                <c:pt idx="640">
                  <c:v>68.900000000000361</c:v>
                </c:pt>
                <c:pt idx="641">
                  <c:v>69.000000000000355</c:v>
                </c:pt>
                <c:pt idx="642">
                  <c:v>69.10000000000035</c:v>
                </c:pt>
                <c:pt idx="643">
                  <c:v>69.200000000000344</c:v>
                </c:pt>
                <c:pt idx="644">
                  <c:v>69.300000000000338</c:v>
                </c:pt>
                <c:pt idx="645">
                  <c:v>69.400000000000333</c:v>
                </c:pt>
                <c:pt idx="646">
                  <c:v>69.500000000000327</c:v>
                </c:pt>
                <c:pt idx="647">
                  <c:v>69.600000000000321</c:v>
                </c:pt>
                <c:pt idx="648">
                  <c:v>69.700000000000315</c:v>
                </c:pt>
                <c:pt idx="649">
                  <c:v>69.80000000000031</c:v>
                </c:pt>
                <c:pt idx="650">
                  <c:v>69.900000000000304</c:v>
                </c:pt>
                <c:pt idx="651">
                  <c:v>70.000000000000298</c:v>
                </c:pt>
                <c:pt idx="652">
                  <c:v>70.100000000000293</c:v>
                </c:pt>
                <c:pt idx="653">
                  <c:v>70.200000000000287</c:v>
                </c:pt>
                <c:pt idx="654">
                  <c:v>70.300000000000281</c:v>
                </c:pt>
                <c:pt idx="655">
                  <c:v>70.400000000000276</c:v>
                </c:pt>
                <c:pt idx="656">
                  <c:v>70.50000000000027</c:v>
                </c:pt>
                <c:pt idx="657">
                  <c:v>70.600000000000264</c:v>
                </c:pt>
                <c:pt idx="658">
                  <c:v>70.700000000000259</c:v>
                </c:pt>
                <c:pt idx="659">
                  <c:v>70.800000000000253</c:v>
                </c:pt>
                <c:pt idx="660">
                  <c:v>70.900000000000247</c:v>
                </c:pt>
                <c:pt idx="661">
                  <c:v>71.000000000000242</c:v>
                </c:pt>
                <c:pt idx="662">
                  <c:v>71.100000000000236</c:v>
                </c:pt>
                <c:pt idx="663">
                  <c:v>71.20000000000023</c:v>
                </c:pt>
                <c:pt idx="664">
                  <c:v>71.300000000000225</c:v>
                </c:pt>
                <c:pt idx="665">
                  <c:v>71.400000000000219</c:v>
                </c:pt>
                <c:pt idx="666">
                  <c:v>71.500000000000213</c:v>
                </c:pt>
                <c:pt idx="667">
                  <c:v>71.600000000000207</c:v>
                </c:pt>
                <c:pt idx="668">
                  <c:v>71.700000000000202</c:v>
                </c:pt>
                <c:pt idx="669">
                  <c:v>71.800000000000196</c:v>
                </c:pt>
                <c:pt idx="670">
                  <c:v>71.90000000000019</c:v>
                </c:pt>
                <c:pt idx="671">
                  <c:v>72.000000000000185</c:v>
                </c:pt>
                <c:pt idx="672">
                  <c:v>72.100000000000179</c:v>
                </c:pt>
                <c:pt idx="673">
                  <c:v>72.200000000000173</c:v>
                </c:pt>
                <c:pt idx="674">
                  <c:v>72.300000000000168</c:v>
                </c:pt>
                <c:pt idx="675">
                  <c:v>72.400000000000162</c:v>
                </c:pt>
                <c:pt idx="676">
                  <c:v>72.500000000000156</c:v>
                </c:pt>
                <c:pt idx="677">
                  <c:v>72.600000000000151</c:v>
                </c:pt>
                <c:pt idx="678">
                  <c:v>72.700000000000145</c:v>
                </c:pt>
                <c:pt idx="679">
                  <c:v>72.800000000000139</c:v>
                </c:pt>
                <c:pt idx="680">
                  <c:v>72.900000000000134</c:v>
                </c:pt>
                <c:pt idx="681">
                  <c:v>73.000000000000128</c:v>
                </c:pt>
                <c:pt idx="682">
                  <c:v>73.100000000000122</c:v>
                </c:pt>
                <c:pt idx="683">
                  <c:v>73.200000000000117</c:v>
                </c:pt>
                <c:pt idx="684">
                  <c:v>73.300000000000111</c:v>
                </c:pt>
                <c:pt idx="685">
                  <c:v>73.400000000000105</c:v>
                </c:pt>
                <c:pt idx="686">
                  <c:v>73.500000000000099</c:v>
                </c:pt>
                <c:pt idx="687">
                  <c:v>73.600000000000094</c:v>
                </c:pt>
                <c:pt idx="688">
                  <c:v>73.700000000000088</c:v>
                </c:pt>
                <c:pt idx="689">
                  <c:v>73.800000000000082</c:v>
                </c:pt>
                <c:pt idx="690">
                  <c:v>73.900000000000077</c:v>
                </c:pt>
                <c:pt idx="691">
                  <c:v>74.000000000000071</c:v>
                </c:pt>
                <c:pt idx="692">
                  <c:v>74.100000000000065</c:v>
                </c:pt>
                <c:pt idx="693">
                  <c:v>74.20000000000006</c:v>
                </c:pt>
                <c:pt idx="694">
                  <c:v>74.300000000000054</c:v>
                </c:pt>
                <c:pt idx="695">
                  <c:v>74.400000000000048</c:v>
                </c:pt>
                <c:pt idx="696">
                  <c:v>74.500000000000043</c:v>
                </c:pt>
                <c:pt idx="697">
                  <c:v>74.600000000000037</c:v>
                </c:pt>
                <c:pt idx="698">
                  <c:v>74.700000000000031</c:v>
                </c:pt>
                <c:pt idx="699">
                  <c:v>74.800000000000026</c:v>
                </c:pt>
                <c:pt idx="700">
                  <c:v>74.90000000000002</c:v>
                </c:pt>
                <c:pt idx="701">
                  <c:v>75.000000000000014</c:v>
                </c:pt>
                <c:pt idx="702">
                  <c:v>75.100000000000009</c:v>
                </c:pt>
                <c:pt idx="703">
                  <c:v>75.2</c:v>
                </c:pt>
                <c:pt idx="704">
                  <c:v>75.3</c:v>
                </c:pt>
                <c:pt idx="705">
                  <c:v>75.399999999999991</c:v>
                </c:pt>
                <c:pt idx="706">
                  <c:v>75.499999999999986</c:v>
                </c:pt>
                <c:pt idx="707">
                  <c:v>75.59999999999998</c:v>
                </c:pt>
                <c:pt idx="708">
                  <c:v>75.699999999999974</c:v>
                </c:pt>
                <c:pt idx="709">
                  <c:v>75.799999999999969</c:v>
                </c:pt>
                <c:pt idx="710">
                  <c:v>75.899999999999963</c:v>
                </c:pt>
                <c:pt idx="711">
                  <c:v>75.999999999999957</c:v>
                </c:pt>
                <c:pt idx="712">
                  <c:v>76.099999999999952</c:v>
                </c:pt>
                <c:pt idx="713">
                  <c:v>76.199999999999946</c:v>
                </c:pt>
                <c:pt idx="714">
                  <c:v>76.29999999999994</c:v>
                </c:pt>
                <c:pt idx="715">
                  <c:v>76.399999999999935</c:v>
                </c:pt>
                <c:pt idx="716">
                  <c:v>76.499999999999929</c:v>
                </c:pt>
                <c:pt idx="717">
                  <c:v>76.599999999999923</c:v>
                </c:pt>
                <c:pt idx="718">
                  <c:v>76.699999999999918</c:v>
                </c:pt>
                <c:pt idx="719">
                  <c:v>76.799999999999912</c:v>
                </c:pt>
                <c:pt idx="720">
                  <c:v>76.899999999999906</c:v>
                </c:pt>
                <c:pt idx="721">
                  <c:v>76.999999999999901</c:v>
                </c:pt>
                <c:pt idx="722">
                  <c:v>77.099999999999895</c:v>
                </c:pt>
                <c:pt idx="723">
                  <c:v>77.199999999999889</c:v>
                </c:pt>
                <c:pt idx="724">
                  <c:v>77.299999999999883</c:v>
                </c:pt>
                <c:pt idx="725">
                  <c:v>77.399999999999878</c:v>
                </c:pt>
                <c:pt idx="726">
                  <c:v>77.499999999999872</c:v>
                </c:pt>
                <c:pt idx="727">
                  <c:v>77.599999999999866</c:v>
                </c:pt>
                <c:pt idx="728">
                  <c:v>77.699999999999861</c:v>
                </c:pt>
                <c:pt idx="729">
                  <c:v>77.799999999999855</c:v>
                </c:pt>
                <c:pt idx="730">
                  <c:v>77.899999999999849</c:v>
                </c:pt>
                <c:pt idx="731">
                  <c:v>77.999999999999844</c:v>
                </c:pt>
                <c:pt idx="732">
                  <c:v>78.099999999999838</c:v>
                </c:pt>
                <c:pt idx="733">
                  <c:v>78.199999999999832</c:v>
                </c:pt>
                <c:pt idx="734">
                  <c:v>78.299999999999827</c:v>
                </c:pt>
                <c:pt idx="735">
                  <c:v>78.399999999999821</c:v>
                </c:pt>
                <c:pt idx="736">
                  <c:v>78.499999999999815</c:v>
                </c:pt>
                <c:pt idx="737">
                  <c:v>78.59999999999981</c:v>
                </c:pt>
                <c:pt idx="738">
                  <c:v>78.699999999999804</c:v>
                </c:pt>
                <c:pt idx="739">
                  <c:v>78.799999999999798</c:v>
                </c:pt>
                <c:pt idx="740">
                  <c:v>78.899999999999793</c:v>
                </c:pt>
                <c:pt idx="741">
                  <c:v>78.999999999999787</c:v>
                </c:pt>
                <c:pt idx="742">
                  <c:v>79.099999999999781</c:v>
                </c:pt>
                <c:pt idx="743">
                  <c:v>79.199999999999775</c:v>
                </c:pt>
                <c:pt idx="744">
                  <c:v>79.29999999999977</c:v>
                </c:pt>
                <c:pt idx="745">
                  <c:v>79.399999999999764</c:v>
                </c:pt>
                <c:pt idx="746">
                  <c:v>79.499999999999758</c:v>
                </c:pt>
                <c:pt idx="747">
                  <c:v>79.599999999999753</c:v>
                </c:pt>
                <c:pt idx="748">
                  <c:v>79.699999999999747</c:v>
                </c:pt>
                <c:pt idx="749">
                  <c:v>79.799999999999741</c:v>
                </c:pt>
                <c:pt idx="750">
                  <c:v>79.899999999999736</c:v>
                </c:pt>
                <c:pt idx="751">
                  <c:v>79.99999999999973</c:v>
                </c:pt>
                <c:pt idx="752">
                  <c:v>80.099999999999724</c:v>
                </c:pt>
                <c:pt idx="753">
                  <c:v>80.199999999999719</c:v>
                </c:pt>
                <c:pt idx="754">
                  <c:v>80.299999999999713</c:v>
                </c:pt>
                <c:pt idx="755">
                  <c:v>80.399999999999707</c:v>
                </c:pt>
                <c:pt idx="756">
                  <c:v>80.499999999999702</c:v>
                </c:pt>
                <c:pt idx="757">
                  <c:v>80.599999999999696</c:v>
                </c:pt>
                <c:pt idx="758">
                  <c:v>80.69999999999969</c:v>
                </c:pt>
                <c:pt idx="759">
                  <c:v>80.799999999999685</c:v>
                </c:pt>
                <c:pt idx="760">
                  <c:v>80.899999999999679</c:v>
                </c:pt>
                <c:pt idx="761">
                  <c:v>80.999999999999673</c:v>
                </c:pt>
                <c:pt idx="762">
                  <c:v>81.099999999999667</c:v>
                </c:pt>
                <c:pt idx="763">
                  <c:v>81.199999999999662</c:v>
                </c:pt>
                <c:pt idx="764">
                  <c:v>81.299999999999656</c:v>
                </c:pt>
                <c:pt idx="765">
                  <c:v>81.39999999999965</c:v>
                </c:pt>
                <c:pt idx="766">
                  <c:v>81.499999999999645</c:v>
                </c:pt>
                <c:pt idx="767">
                  <c:v>81.599999999999639</c:v>
                </c:pt>
                <c:pt idx="768">
                  <c:v>81.699999999999633</c:v>
                </c:pt>
                <c:pt idx="769">
                  <c:v>81.799999999999628</c:v>
                </c:pt>
                <c:pt idx="770">
                  <c:v>81.899999999999622</c:v>
                </c:pt>
                <c:pt idx="771">
                  <c:v>81.999999999999616</c:v>
                </c:pt>
                <c:pt idx="772">
                  <c:v>82.099999999999611</c:v>
                </c:pt>
                <c:pt idx="773">
                  <c:v>82.199999999999605</c:v>
                </c:pt>
                <c:pt idx="774">
                  <c:v>82.299999999999599</c:v>
                </c:pt>
                <c:pt idx="775">
                  <c:v>82.399999999999594</c:v>
                </c:pt>
                <c:pt idx="776">
                  <c:v>82.499999999999588</c:v>
                </c:pt>
                <c:pt idx="777">
                  <c:v>82.599999999999582</c:v>
                </c:pt>
                <c:pt idx="778">
                  <c:v>82.699999999999577</c:v>
                </c:pt>
                <c:pt idx="779">
                  <c:v>82.799999999999571</c:v>
                </c:pt>
                <c:pt idx="780">
                  <c:v>82.899999999999565</c:v>
                </c:pt>
                <c:pt idx="781">
                  <c:v>82.999999999999559</c:v>
                </c:pt>
                <c:pt idx="782">
                  <c:v>83.099999999999554</c:v>
                </c:pt>
                <c:pt idx="783">
                  <c:v>83.199999999999548</c:v>
                </c:pt>
                <c:pt idx="784">
                  <c:v>83.299999999999542</c:v>
                </c:pt>
                <c:pt idx="785">
                  <c:v>83.399999999999537</c:v>
                </c:pt>
                <c:pt idx="786">
                  <c:v>83.499999999999531</c:v>
                </c:pt>
                <c:pt idx="787">
                  <c:v>83.599999999999525</c:v>
                </c:pt>
                <c:pt idx="788">
                  <c:v>83.69999999999952</c:v>
                </c:pt>
                <c:pt idx="789">
                  <c:v>83.799999999999514</c:v>
                </c:pt>
                <c:pt idx="790">
                  <c:v>83.899999999999508</c:v>
                </c:pt>
                <c:pt idx="791">
                  <c:v>83.999999999999503</c:v>
                </c:pt>
                <c:pt idx="792">
                  <c:v>84.099999999999497</c:v>
                </c:pt>
                <c:pt idx="793">
                  <c:v>84.199999999999491</c:v>
                </c:pt>
                <c:pt idx="794">
                  <c:v>84.299999999999486</c:v>
                </c:pt>
                <c:pt idx="795">
                  <c:v>84.39999999999948</c:v>
                </c:pt>
                <c:pt idx="796">
                  <c:v>84.499999999999474</c:v>
                </c:pt>
                <c:pt idx="797">
                  <c:v>84.599999999999469</c:v>
                </c:pt>
                <c:pt idx="798">
                  <c:v>84.699999999999463</c:v>
                </c:pt>
                <c:pt idx="799">
                  <c:v>84.799999999999457</c:v>
                </c:pt>
                <c:pt idx="800">
                  <c:v>84.899999999999451</c:v>
                </c:pt>
                <c:pt idx="801">
                  <c:v>84.999999999999446</c:v>
                </c:pt>
                <c:pt idx="802">
                  <c:v>85.09999999999944</c:v>
                </c:pt>
                <c:pt idx="803">
                  <c:v>85.199999999999434</c:v>
                </c:pt>
                <c:pt idx="804">
                  <c:v>85.299999999999429</c:v>
                </c:pt>
                <c:pt idx="805">
                  <c:v>85.399999999999423</c:v>
                </c:pt>
                <c:pt idx="806">
                  <c:v>85.499999999999417</c:v>
                </c:pt>
                <c:pt idx="807">
                  <c:v>85.599999999999412</c:v>
                </c:pt>
                <c:pt idx="808">
                  <c:v>85.699999999999406</c:v>
                </c:pt>
                <c:pt idx="809">
                  <c:v>85.7999999999994</c:v>
                </c:pt>
                <c:pt idx="810">
                  <c:v>85.899999999999395</c:v>
                </c:pt>
                <c:pt idx="811">
                  <c:v>85.999999999999389</c:v>
                </c:pt>
                <c:pt idx="812">
                  <c:v>86.099999999999383</c:v>
                </c:pt>
                <c:pt idx="813">
                  <c:v>86.199999999999378</c:v>
                </c:pt>
                <c:pt idx="814">
                  <c:v>86.299999999999372</c:v>
                </c:pt>
                <c:pt idx="815">
                  <c:v>86.399999999999366</c:v>
                </c:pt>
                <c:pt idx="816">
                  <c:v>86.499999999999361</c:v>
                </c:pt>
                <c:pt idx="817">
                  <c:v>86.599999999999355</c:v>
                </c:pt>
                <c:pt idx="818">
                  <c:v>86.699999999999349</c:v>
                </c:pt>
                <c:pt idx="819">
                  <c:v>86.799999999999343</c:v>
                </c:pt>
                <c:pt idx="820">
                  <c:v>86.899999999999338</c:v>
                </c:pt>
                <c:pt idx="821">
                  <c:v>86.999999999999332</c:v>
                </c:pt>
                <c:pt idx="822">
                  <c:v>87.099999999999326</c:v>
                </c:pt>
                <c:pt idx="823">
                  <c:v>87.199999999999321</c:v>
                </c:pt>
                <c:pt idx="824">
                  <c:v>87.299999999999315</c:v>
                </c:pt>
                <c:pt idx="825">
                  <c:v>87.399999999999309</c:v>
                </c:pt>
                <c:pt idx="826">
                  <c:v>87.499999999999304</c:v>
                </c:pt>
                <c:pt idx="827">
                  <c:v>87.599999999999298</c:v>
                </c:pt>
                <c:pt idx="828">
                  <c:v>87.699999999999292</c:v>
                </c:pt>
                <c:pt idx="829">
                  <c:v>87.799999999999287</c:v>
                </c:pt>
                <c:pt idx="830">
                  <c:v>87.899999999999281</c:v>
                </c:pt>
                <c:pt idx="831">
                  <c:v>87.999999999999275</c:v>
                </c:pt>
                <c:pt idx="832">
                  <c:v>88.09999999999927</c:v>
                </c:pt>
                <c:pt idx="833">
                  <c:v>88.199999999999264</c:v>
                </c:pt>
                <c:pt idx="834">
                  <c:v>88.299999999999258</c:v>
                </c:pt>
                <c:pt idx="835">
                  <c:v>88.399999999999253</c:v>
                </c:pt>
                <c:pt idx="836">
                  <c:v>88.499999999999247</c:v>
                </c:pt>
                <c:pt idx="837">
                  <c:v>88.599999999999241</c:v>
                </c:pt>
                <c:pt idx="838">
                  <c:v>88.699999999999235</c:v>
                </c:pt>
                <c:pt idx="839">
                  <c:v>88.79999999999923</c:v>
                </c:pt>
                <c:pt idx="840">
                  <c:v>88.899999999999224</c:v>
                </c:pt>
                <c:pt idx="841">
                  <c:v>88.999999999999218</c:v>
                </c:pt>
                <c:pt idx="842">
                  <c:v>89.099999999999213</c:v>
                </c:pt>
                <c:pt idx="843">
                  <c:v>89.199999999999207</c:v>
                </c:pt>
                <c:pt idx="844">
                  <c:v>89.299999999999201</c:v>
                </c:pt>
                <c:pt idx="845">
                  <c:v>89.399999999999196</c:v>
                </c:pt>
                <c:pt idx="846">
                  <c:v>89.49999999999919</c:v>
                </c:pt>
                <c:pt idx="847">
                  <c:v>89.599999999999184</c:v>
                </c:pt>
                <c:pt idx="848">
                  <c:v>89.699999999999179</c:v>
                </c:pt>
                <c:pt idx="849">
                  <c:v>89.799999999999173</c:v>
                </c:pt>
                <c:pt idx="850">
                  <c:v>89.899999999999167</c:v>
                </c:pt>
                <c:pt idx="851">
                  <c:v>89.999999999999162</c:v>
                </c:pt>
                <c:pt idx="852">
                  <c:v>90.099999999999156</c:v>
                </c:pt>
                <c:pt idx="853">
                  <c:v>90.19999999999915</c:v>
                </c:pt>
                <c:pt idx="854">
                  <c:v>90.299999999999145</c:v>
                </c:pt>
                <c:pt idx="855">
                  <c:v>90.399999999999139</c:v>
                </c:pt>
                <c:pt idx="856">
                  <c:v>90.499999999999133</c:v>
                </c:pt>
                <c:pt idx="857">
                  <c:v>90.599999999999127</c:v>
                </c:pt>
                <c:pt idx="858">
                  <c:v>90.699999999999122</c:v>
                </c:pt>
                <c:pt idx="859">
                  <c:v>90.799999999999116</c:v>
                </c:pt>
                <c:pt idx="860">
                  <c:v>90.89999999999911</c:v>
                </c:pt>
                <c:pt idx="861">
                  <c:v>90.999999999999105</c:v>
                </c:pt>
                <c:pt idx="862">
                  <c:v>91.099999999999099</c:v>
                </c:pt>
                <c:pt idx="863">
                  <c:v>91.199999999999093</c:v>
                </c:pt>
                <c:pt idx="864">
                  <c:v>91.299999999999088</c:v>
                </c:pt>
                <c:pt idx="865">
                  <c:v>91.399999999999082</c:v>
                </c:pt>
                <c:pt idx="866">
                  <c:v>91.499999999999076</c:v>
                </c:pt>
                <c:pt idx="867">
                  <c:v>91.599999999999071</c:v>
                </c:pt>
                <c:pt idx="868">
                  <c:v>91.699999999999065</c:v>
                </c:pt>
                <c:pt idx="869">
                  <c:v>91.799999999999059</c:v>
                </c:pt>
                <c:pt idx="870">
                  <c:v>91.899999999999054</c:v>
                </c:pt>
                <c:pt idx="871">
                  <c:v>91.999999999999048</c:v>
                </c:pt>
                <c:pt idx="872">
                  <c:v>92.099999999999042</c:v>
                </c:pt>
                <c:pt idx="873">
                  <c:v>92.199999999999037</c:v>
                </c:pt>
                <c:pt idx="874">
                  <c:v>92.299999999999031</c:v>
                </c:pt>
                <c:pt idx="875">
                  <c:v>92.399999999999025</c:v>
                </c:pt>
                <c:pt idx="876">
                  <c:v>92.499999999999019</c:v>
                </c:pt>
                <c:pt idx="877">
                  <c:v>92.599999999999014</c:v>
                </c:pt>
                <c:pt idx="878">
                  <c:v>92.699999999999008</c:v>
                </c:pt>
                <c:pt idx="879">
                  <c:v>92.799999999999002</c:v>
                </c:pt>
                <c:pt idx="880">
                  <c:v>92.899999999998997</c:v>
                </c:pt>
                <c:pt idx="881">
                  <c:v>92.999999999998991</c:v>
                </c:pt>
                <c:pt idx="882">
                  <c:v>93.099999999998985</c:v>
                </c:pt>
                <c:pt idx="883">
                  <c:v>93.19999999999898</c:v>
                </c:pt>
                <c:pt idx="884">
                  <c:v>93.299999999998974</c:v>
                </c:pt>
                <c:pt idx="885">
                  <c:v>93.399999999998968</c:v>
                </c:pt>
                <c:pt idx="886">
                  <c:v>93.499999999998963</c:v>
                </c:pt>
                <c:pt idx="887">
                  <c:v>93.599999999998957</c:v>
                </c:pt>
                <c:pt idx="888">
                  <c:v>93.699999999998951</c:v>
                </c:pt>
                <c:pt idx="889">
                  <c:v>93.799999999998946</c:v>
                </c:pt>
                <c:pt idx="890">
                  <c:v>93.89999999999894</c:v>
                </c:pt>
                <c:pt idx="891">
                  <c:v>93.999999999998934</c:v>
                </c:pt>
                <c:pt idx="892">
                  <c:v>94.099999999998929</c:v>
                </c:pt>
                <c:pt idx="893">
                  <c:v>94.199999999998923</c:v>
                </c:pt>
                <c:pt idx="894">
                  <c:v>94.299999999998917</c:v>
                </c:pt>
                <c:pt idx="895">
                  <c:v>94.399999999998911</c:v>
                </c:pt>
                <c:pt idx="896">
                  <c:v>94.499999999998906</c:v>
                </c:pt>
                <c:pt idx="897">
                  <c:v>94.5999999999989</c:v>
                </c:pt>
                <c:pt idx="898">
                  <c:v>94.699999999998894</c:v>
                </c:pt>
                <c:pt idx="899">
                  <c:v>94.799999999998889</c:v>
                </c:pt>
                <c:pt idx="900">
                  <c:v>94.899999999998883</c:v>
                </c:pt>
                <c:pt idx="901">
                  <c:v>94.999999999998877</c:v>
                </c:pt>
                <c:pt idx="902">
                  <c:v>95.099999999998872</c:v>
                </c:pt>
                <c:pt idx="903">
                  <c:v>95.199999999998866</c:v>
                </c:pt>
                <c:pt idx="904">
                  <c:v>95.29999999999886</c:v>
                </c:pt>
                <c:pt idx="905">
                  <c:v>95.399999999998855</c:v>
                </c:pt>
                <c:pt idx="906">
                  <c:v>95.499999999998849</c:v>
                </c:pt>
                <c:pt idx="907">
                  <c:v>95.599999999998843</c:v>
                </c:pt>
                <c:pt idx="908">
                  <c:v>95.699999999998838</c:v>
                </c:pt>
                <c:pt idx="909">
                  <c:v>95.799999999998832</c:v>
                </c:pt>
                <c:pt idx="910">
                  <c:v>95.899999999998826</c:v>
                </c:pt>
                <c:pt idx="911">
                  <c:v>95.99999999999882</c:v>
                </c:pt>
                <c:pt idx="912">
                  <c:v>96.099999999998815</c:v>
                </c:pt>
                <c:pt idx="913">
                  <c:v>96.199999999998809</c:v>
                </c:pt>
                <c:pt idx="914">
                  <c:v>96.299999999998803</c:v>
                </c:pt>
                <c:pt idx="915">
                  <c:v>96.399999999998798</c:v>
                </c:pt>
                <c:pt idx="916">
                  <c:v>96.499999999998792</c:v>
                </c:pt>
                <c:pt idx="917">
                  <c:v>96.599999999998786</c:v>
                </c:pt>
                <c:pt idx="918">
                  <c:v>96.699999999998781</c:v>
                </c:pt>
                <c:pt idx="919">
                  <c:v>96.799999999998775</c:v>
                </c:pt>
                <c:pt idx="920">
                  <c:v>96.899999999998769</c:v>
                </c:pt>
                <c:pt idx="921">
                  <c:v>96.999999999998764</c:v>
                </c:pt>
                <c:pt idx="922">
                  <c:v>97.099999999998758</c:v>
                </c:pt>
                <c:pt idx="923">
                  <c:v>97.199999999998752</c:v>
                </c:pt>
                <c:pt idx="924">
                  <c:v>97.299999999998747</c:v>
                </c:pt>
                <c:pt idx="925">
                  <c:v>97.399999999998741</c:v>
                </c:pt>
                <c:pt idx="926">
                  <c:v>97.499999999998735</c:v>
                </c:pt>
                <c:pt idx="927">
                  <c:v>97.59999999999873</c:v>
                </c:pt>
                <c:pt idx="928">
                  <c:v>97.699999999998724</c:v>
                </c:pt>
                <c:pt idx="929">
                  <c:v>97.799999999998718</c:v>
                </c:pt>
                <c:pt idx="930">
                  <c:v>97.899999999998712</c:v>
                </c:pt>
                <c:pt idx="931">
                  <c:v>97.999999999998707</c:v>
                </c:pt>
                <c:pt idx="932">
                  <c:v>98.099999999998701</c:v>
                </c:pt>
                <c:pt idx="933">
                  <c:v>98.199999999998695</c:v>
                </c:pt>
                <c:pt idx="934">
                  <c:v>98.29999999999869</c:v>
                </c:pt>
                <c:pt idx="935">
                  <c:v>98.399999999998684</c:v>
                </c:pt>
                <c:pt idx="936">
                  <c:v>98.499999999998678</c:v>
                </c:pt>
                <c:pt idx="937">
                  <c:v>98.599999999998673</c:v>
                </c:pt>
                <c:pt idx="938">
                  <c:v>98.699999999998667</c:v>
                </c:pt>
                <c:pt idx="939">
                  <c:v>98.799999999998661</c:v>
                </c:pt>
                <c:pt idx="940">
                  <c:v>98.899999999998656</c:v>
                </c:pt>
                <c:pt idx="941">
                  <c:v>98.99999999999865</c:v>
                </c:pt>
                <c:pt idx="942">
                  <c:v>99.099999999998644</c:v>
                </c:pt>
                <c:pt idx="943">
                  <c:v>99.199999999998639</c:v>
                </c:pt>
                <c:pt idx="944">
                  <c:v>99.299999999998633</c:v>
                </c:pt>
                <c:pt idx="945">
                  <c:v>99.399999999998627</c:v>
                </c:pt>
                <c:pt idx="946">
                  <c:v>99.499999999998622</c:v>
                </c:pt>
                <c:pt idx="947">
                  <c:v>99.599999999998616</c:v>
                </c:pt>
                <c:pt idx="948">
                  <c:v>99.69999999999861</c:v>
                </c:pt>
                <c:pt idx="949">
                  <c:v>99.799999999998604</c:v>
                </c:pt>
                <c:pt idx="950">
                  <c:v>99.899999999998599</c:v>
                </c:pt>
                <c:pt idx="951">
                  <c:v>99.999999999998593</c:v>
                </c:pt>
                <c:pt idx="952">
                  <c:v>100.09999999999859</c:v>
                </c:pt>
                <c:pt idx="953">
                  <c:v>100.19999999999858</c:v>
                </c:pt>
                <c:pt idx="954">
                  <c:v>100.29999999999858</c:v>
                </c:pt>
                <c:pt idx="955">
                  <c:v>100.39999999999857</c:v>
                </c:pt>
                <c:pt idx="956">
                  <c:v>100.49999999999856</c:v>
                </c:pt>
                <c:pt idx="957">
                  <c:v>100.59999999999856</c:v>
                </c:pt>
                <c:pt idx="958">
                  <c:v>100.69999999999855</c:v>
                </c:pt>
                <c:pt idx="959">
                  <c:v>100.79999999999855</c:v>
                </c:pt>
                <c:pt idx="960">
                  <c:v>100.89999999999854</c:v>
                </c:pt>
                <c:pt idx="961">
                  <c:v>100.99999999999854</c:v>
                </c:pt>
                <c:pt idx="962">
                  <c:v>101.09999999999853</c:v>
                </c:pt>
                <c:pt idx="963">
                  <c:v>101.19999999999852</c:v>
                </c:pt>
                <c:pt idx="964">
                  <c:v>101.29999999999852</c:v>
                </c:pt>
                <c:pt idx="965">
                  <c:v>101.39999999999851</c:v>
                </c:pt>
                <c:pt idx="966">
                  <c:v>101.49999999999851</c:v>
                </c:pt>
                <c:pt idx="967">
                  <c:v>101.5999999999985</c:v>
                </c:pt>
                <c:pt idx="968">
                  <c:v>101.6999999999985</c:v>
                </c:pt>
                <c:pt idx="969">
                  <c:v>101.79999999999849</c:v>
                </c:pt>
                <c:pt idx="970">
                  <c:v>101.89999999999849</c:v>
                </c:pt>
                <c:pt idx="971">
                  <c:v>101.99999999999848</c:v>
                </c:pt>
                <c:pt idx="972">
                  <c:v>102.09999999999847</c:v>
                </c:pt>
                <c:pt idx="973">
                  <c:v>102.19999999999847</c:v>
                </c:pt>
                <c:pt idx="974">
                  <c:v>102.29999999999846</c:v>
                </c:pt>
                <c:pt idx="975">
                  <c:v>102.39999999999846</c:v>
                </c:pt>
                <c:pt idx="976">
                  <c:v>102.49999999999845</c:v>
                </c:pt>
                <c:pt idx="977">
                  <c:v>102.59999999999845</c:v>
                </c:pt>
                <c:pt idx="978">
                  <c:v>102.69999999999844</c:v>
                </c:pt>
                <c:pt idx="979">
                  <c:v>102.79999999999843</c:v>
                </c:pt>
                <c:pt idx="980">
                  <c:v>102.89999999999843</c:v>
                </c:pt>
                <c:pt idx="981">
                  <c:v>102.99999999999842</c:v>
                </c:pt>
                <c:pt idx="982">
                  <c:v>103.09999999999842</c:v>
                </c:pt>
                <c:pt idx="983">
                  <c:v>103.19999999999841</c:v>
                </c:pt>
                <c:pt idx="984">
                  <c:v>103.29999999999841</c:v>
                </c:pt>
                <c:pt idx="985">
                  <c:v>103.3999999999984</c:v>
                </c:pt>
                <c:pt idx="986">
                  <c:v>103.49999999999839</c:v>
                </c:pt>
                <c:pt idx="987">
                  <c:v>103.59999999999839</c:v>
                </c:pt>
                <c:pt idx="988">
                  <c:v>103.69999999999838</c:v>
                </c:pt>
                <c:pt idx="989">
                  <c:v>103.79999999999838</c:v>
                </c:pt>
                <c:pt idx="990">
                  <c:v>103.89999999999837</c:v>
                </c:pt>
                <c:pt idx="991">
                  <c:v>103.99999999999837</c:v>
                </c:pt>
                <c:pt idx="992">
                  <c:v>104.09999999999836</c:v>
                </c:pt>
                <c:pt idx="993">
                  <c:v>104.19999999999835</c:v>
                </c:pt>
                <c:pt idx="994">
                  <c:v>104.29999999999835</c:v>
                </c:pt>
                <c:pt idx="995">
                  <c:v>104.39999999999834</c:v>
                </c:pt>
                <c:pt idx="996">
                  <c:v>104.49999999999834</c:v>
                </c:pt>
                <c:pt idx="997">
                  <c:v>104.59999999999833</c:v>
                </c:pt>
                <c:pt idx="998">
                  <c:v>104.69999999999833</c:v>
                </c:pt>
                <c:pt idx="999">
                  <c:v>104.79999999999832</c:v>
                </c:pt>
                <c:pt idx="1000">
                  <c:v>104.89999999999831</c:v>
                </c:pt>
                <c:pt idx="1001">
                  <c:v>104.99999999999831</c:v>
                </c:pt>
                <c:pt idx="1002">
                  <c:v>105.0999999999983</c:v>
                </c:pt>
                <c:pt idx="1003">
                  <c:v>105.1999999999983</c:v>
                </c:pt>
                <c:pt idx="1004">
                  <c:v>105.29999999999829</c:v>
                </c:pt>
                <c:pt idx="1005">
                  <c:v>105.39999999999829</c:v>
                </c:pt>
                <c:pt idx="1006">
                  <c:v>105.49999999999828</c:v>
                </c:pt>
                <c:pt idx="1007">
                  <c:v>105.59999999999827</c:v>
                </c:pt>
                <c:pt idx="1008">
                  <c:v>105.69999999999827</c:v>
                </c:pt>
                <c:pt idx="1009">
                  <c:v>105.79999999999826</c:v>
                </c:pt>
                <c:pt idx="1010">
                  <c:v>105.89999999999826</c:v>
                </c:pt>
                <c:pt idx="1011">
                  <c:v>105.99999999999825</c:v>
                </c:pt>
              </c:numCache>
            </c:numRef>
          </c:xVal>
          <c:yVal>
            <c:numRef>
              <c:f>'booster test at angle with ramj'!$K$111:$K$1200</c:f>
              <c:numCache>
                <c:formatCode>General</c:formatCode>
                <c:ptCount val="1090"/>
                <c:pt idx="0">
                  <c:v>509.84097641247854</c:v>
                </c:pt>
                <c:pt idx="1">
                  <c:v>505.40383223168692</c:v>
                </c:pt>
                <c:pt idx="2">
                  <c:v>500.62695589704333</c:v>
                </c:pt>
                <c:pt idx="3">
                  <c:v>499.15180198777307</c:v>
                </c:pt>
                <c:pt idx="4">
                  <c:v>501.10868128373971</c:v>
                </c:pt>
                <c:pt idx="5">
                  <c:v>503.05180922761519</c:v>
                </c:pt>
                <c:pt idx="6">
                  <c:v>504.98321648182639</c:v>
                </c:pt>
                <c:pt idx="7">
                  <c:v>506.90391015800992</c:v>
                </c:pt>
                <c:pt idx="8">
                  <c:v>508.81386721903033</c:v>
                </c:pt>
                <c:pt idx="9">
                  <c:v>510.71306621189717</c:v>
                </c:pt>
                <c:pt idx="10">
                  <c:v>512.60148664400128</c:v>
                </c:pt>
                <c:pt idx="11">
                  <c:v>514.4791086756685</c:v>
                </c:pt>
                <c:pt idx="12">
                  <c:v>516.34591311893871</c:v>
                </c:pt>
                <c:pt idx="13">
                  <c:v>518.20188143599296</c:v>
                </c:pt>
                <c:pt idx="14">
                  <c:v>520.04699573741868</c:v>
                </c:pt>
                <c:pt idx="15">
                  <c:v>521.88123878040324</c:v>
                </c:pt>
                <c:pt idx="16">
                  <c:v>523.7045939668559</c:v>
                </c:pt>
                <c:pt idx="17">
                  <c:v>525.51704534146006</c:v>
                </c:pt>
                <c:pt idx="18">
                  <c:v>527.31857758965623</c:v>
                </c:pt>
                <c:pt idx="19">
                  <c:v>529.10917603555549</c:v>
                </c:pt>
                <c:pt idx="20">
                  <c:v>530.88882663978643</c:v>
                </c:pt>
                <c:pt idx="21">
                  <c:v>532.657515997274</c:v>
                </c:pt>
                <c:pt idx="22">
                  <c:v>534.41523133495286</c:v>
                </c:pt>
                <c:pt idx="23">
                  <c:v>536.16196050941483</c:v>
                </c:pt>
                <c:pt idx="24">
                  <c:v>537.8976920044928</c:v>
                </c:pt>
                <c:pt idx="25">
                  <c:v>539.62241492878013</c:v>
                </c:pt>
                <c:pt idx="26">
                  <c:v>541.33611901308768</c:v>
                </c:pt>
                <c:pt idx="27">
                  <c:v>543.03879460783912</c:v>
                </c:pt>
                <c:pt idx="28">
                  <c:v>544.73043268040499</c:v>
                </c:pt>
                <c:pt idx="29">
                  <c:v>546.41102481237704</c:v>
                </c:pt>
                <c:pt idx="30">
                  <c:v>548.0805631967828</c:v>
                </c:pt>
                <c:pt idx="31">
                  <c:v>549.73904063524265</c:v>
                </c:pt>
                <c:pt idx="32">
                  <c:v>551.38645053506866</c:v>
                </c:pt>
                <c:pt idx="33">
                  <c:v>553.02278690630749</c:v>
                </c:pt>
                <c:pt idx="34">
                  <c:v>554.6480443587277</c:v>
                </c:pt>
                <c:pt idx="35">
                  <c:v>556.26221809875221</c:v>
                </c:pt>
                <c:pt idx="36">
                  <c:v>557.86530392633733</c:v>
                </c:pt>
                <c:pt idx="37">
                  <c:v>559.45729823179863</c:v>
                </c:pt>
                <c:pt idx="38">
                  <c:v>561.03819799258565</c:v>
                </c:pt>
                <c:pt idx="39">
                  <c:v>562.60800077000476</c:v>
                </c:pt>
                <c:pt idx="40">
                  <c:v>564.16670470589293</c:v>
                </c:pt>
                <c:pt idx="41">
                  <c:v>565.71430851924208</c:v>
                </c:pt>
                <c:pt idx="42">
                  <c:v>567.2508115027756</c:v>
                </c:pt>
                <c:pt idx="43">
                  <c:v>568.77621351947732</c:v>
                </c:pt>
                <c:pt idx="44">
                  <c:v>570.29051499907484</c:v>
                </c:pt>
                <c:pt idx="45">
                  <c:v>571.79371693447752</c:v>
                </c:pt>
                <c:pt idx="46">
                  <c:v>573.28582087816994</c:v>
                </c:pt>
                <c:pt idx="47">
                  <c:v>574.76682893856275</c:v>
                </c:pt>
                <c:pt idx="48">
                  <c:v>576.23674377630039</c:v>
                </c:pt>
                <c:pt idx="49">
                  <c:v>577.69556860052796</c:v>
                </c:pt>
                <c:pt idx="50">
                  <c:v>579.14330716511768</c:v>
                </c:pt>
                <c:pt idx="51">
                  <c:v>580.57996376485596</c:v>
                </c:pt>
                <c:pt idx="52">
                  <c:v>582.00554323159156</c:v>
                </c:pt>
                <c:pt idx="53">
                  <c:v>583.42005093034675</c:v>
                </c:pt>
                <c:pt idx="54">
                  <c:v>584.82349275539184</c:v>
                </c:pt>
                <c:pt idx="55">
                  <c:v>586.21587512628389</c:v>
                </c:pt>
                <c:pt idx="56">
                  <c:v>587.59720498387117</c:v>
                </c:pt>
                <c:pt idx="57">
                  <c:v>588.96748978626329</c:v>
                </c:pt>
                <c:pt idx="58">
                  <c:v>590.32673750476954</c:v>
                </c:pt>
                <c:pt idx="59">
                  <c:v>591.67495661980479</c:v>
                </c:pt>
                <c:pt idx="60">
                  <c:v>593.01215611676491</c:v>
                </c:pt>
                <c:pt idx="61">
                  <c:v>594.33834548187212</c:v>
                </c:pt>
                <c:pt idx="62">
                  <c:v>595.65353469799163</c:v>
                </c:pt>
                <c:pt idx="63">
                  <c:v>596.95773424042022</c:v>
                </c:pt>
                <c:pt idx="64">
                  <c:v>598.25095507264791</c:v>
                </c:pt>
                <c:pt idx="65">
                  <c:v>599.53320864209343</c:v>
                </c:pt>
                <c:pt idx="66">
                  <c:v>600.8045068758147</c:v>
                </c:pt>
                <c:pt idx="67">
                  <c:v>602.06486217619488</c:v>
                </c:pt>
                <c:pt idx="68">
                  <c:v>603.31428741660523</c:v>
                </c:pt>
                <c:pt idx="69">
                  <c:v>604.55279593704586</c:v>
                </c:pt>
                <c:pt idx="70">
                  <c:v>605.78040153976474</c:v>
                </c:pt>
                <c:pt idx="71">
                  <c:v>606.99711848485617</c:v>
                </c:pt>
                <c:pt idx="72">
                  <c:v>608.20296148583998</c:v>
                </c:pt>
                <c:pt idx="73">
                  <c:v>609.39794570522145</c:v>
                </c:pt>
                <c:pt idx="74">
                  <c:v>610.58208675003414</c:v>
                </c:pt>
                <c:pt idx="75">
                  <c:v>611.75540066736528</c:v>
                </c:pt>
                <c:pt idx="76">
                  <c:v>612.91790393986514</c:v>
                </c:pt>
                <c:pt idx="77">
                  <c:v>614.0696134812415</c:v>
                </c:pt>
                <c:pt idx="78">
                  <c:v>615.21054663173982</c:v>
                </c:pt>
                <c:pt idx="79">
                  <c:v>616.34072115360982</c:v>
                </c:pt>
                <c:pt idx="80">
                  <c:v>617.46015522655978</c:v>
                </c:pt>
                <c:pt idx="81">
                  <c:v>618.568867443199</c:v>
                </c:pt>
                <c:pt idx="82">
                  <c:v>619.66687680446944</c:v>
                </c:pt>
                <c:pt idx="83">
                  <c:v>620.75420271506744</c:v>
                </c:pt>
                <c:pt idx="84">
                  <c:v>621.83086497885631</c:v>
                </c:pt>
                <c:pt idx="85">
                  <c:v>622.89688379427071</c:v>
                </c:pt>
                <c:pt idx="86">
                  <c:v>623.95227974971317</c:v>
                </c:pt>
                <c:pt idx="87">
                  <c:v>624.9970738189445</c:v>
                </c:pt>
                <c:pt idx="88">
                  <c:v>626.03128735646806</c:v>
                </c:pt>
                <c:pt idx="89">
                  <c:v>627.05494209290862</c:v>
                </c:pt>
                <c:pt idx="90">
                  <c:v>628.06806013038772</c:v>
                </c:pt>
                <c:pt idx="91">
                  <c:v>629.07066393789512</c:v>
                </c:pt>
                <c:pt idx="92">
                  <c:v>630.0627763466573</c:v>
                </c:pt>
                <c:pt idx="93">
                  <c:v>631.04442054550464</c:v>
                </c:pt>
                <c:pt idx="94">
                  <c:v>632.01562007623693</c:v>
                </c:pt>
                <c:pt idx="95">
                  <c:v>632.97639882898898</c:v>
                </c:pt>
                <c:pt idx="96">
                  <c:v>633.9267810375959</c:v>
                </c:pt>
                <c:pt idx="97">
                  <c:v>634.86679127496006</c:v>
                </c:pt>
                <c:pt idx="98">
                  <c:v>635.79645444841969</c:v>
                </c:pt>
                <c:pt idx="99">
                  <c:v>636.71579579511967</c:v>
                </c:pt>
                <c:pt idx="100">
                  <c:v>637.62484087738596</c:v>
                </c:pt>
                <c:pt idx="101">
                  <c:v>638.523615578104</c:v>
                </c:pt>
                <c:pt idx="102">
                  <c:v>639.41214609610142</c:v>
                </c:pt>
                <c:pt idx="103">
                  <c:v>636.97930239861921</c:v>
                </c:pt>
                <c:pt idx="104">
                  <c:v>631.23772342014217</c:v>
                </c:pt>
                <c:pt idx="105">
                  <c:v>625.49963521232223</c:v>
                </c:pt>
                <c:pt idx="106">
                  <c:v>619.75646697810498</c:v>
                </c:pt>
                <c:pt idx="107">
                  <c:v>614.01368128022716</c:v>
                </c:pt>
                <c:pt idx="108">
                  <c:v>608.27652064777692</c:v>
                </c:pt>
                <c:pt idx="109">
                  <c:v>602.55004192425349</c:v>
                </c:pt>
                <c:pt idx="110">
                  <c:v>596.83909841175443</c:v>
                </c:pt>
                <c:pt idx="111">
                  <c:v>591.14832481935002</c:v>
                </c:pt>
                <c:pt idx="112">
                  <c:v>585.4821248296505</c:v>
                </c:pt>
                <c:pt idx="113">
                  <c:v>579.84466123621928</c:v>
                </c:pt>
                <c:pt idx="114">
                  <c:v>574.23984856970992</c:v>
                </c:pt>
                <c:pt idx="115">
                  <c:v>568.67134810028654</c:v>
                </c:pt>
                <c:pt idx="116">
                  <c:v>563.14256507878031</c:v>
                </c:pt>
                <c:pt idx="117">
                  <c:v>557.65664805916367</c:v>
                </c:pt>
                <c:pt idx="118">
                  <c:v>552.21649013015656</c:v>
                </c:pt>
                <c:pt idx="119">
                  <c:v>546.82473187384949</c:v>
                </c:pt>
                <c:pt idx="120">
                  <c:v>541.48376586377424</c:v>
                </c:pt>
                <c:pt idx="121">
                  <c:v>536.19574251341953</c:v>
                </c:pt>
                <c:pt idx="122">
                  <c:v>530.96257708829285</c:v>
                </c:pt>
                <c:pt idx="123">
                  <c:v>525.78595769974152</c:v>
                </c:pt>
                <c:pt idx="124">
                  <c:v>520.6673541063484</c:v>
                </c:pt>
                <c:pt idx="125">
                  <c:v>515.60802715829277</c:v>
                </c:pt>
                <c:pt idx="126">
                  <c:v>510.60903873113961</c:v>
                </c:pt>
                <c:pt idx="127">
                  <c:v>505.67126200763528</c:v>
                </c:pt>
                <c:pt idx="128">
                  <c:v>500.79539197884759</c:v>
                </c:pt>
                <c:pt idx="129">
                  <c:v>495.98195604904464</c:v>
                </c:pt>
                <c:pt idx="130">
                  <c:v>491.23132464175023</c:v>
                </c:pt>
                <c:pt idx="131">
                  <c:v>486.54372171720013</c:v>
                </c:pt>
                <c:pt idx="132">
                  <c:v>481.91923512374848</c:v>
                </c:pt>
                <c:pt idx="133">
                  <c:v>477.35782671747717</c:v>
                </c:pt>
                <c:pt idx="134">
                  <c:v>472.85934219523199</c:v>
                </c:pt>
                <c:pt idx="135">
                  <c:v>468.42352059646572</c:v>
                </c:pt>
                <c:pt idx="136">
                  <c:v>464.05000343855829</c:v>
                </c:pt>
                <c:pt idx="137">
                  <c:v>459.73834345869653</c:v>
                </c:pt>
                <c:pt idx="138">
                  <c:v>455.4868330916986</c:v>
                </c:pt>
                <c:pt idx="139">
                  <c:v>451.29274164675252</c:v>
                </c:pt>
                <c:pt idx="140">
                  <c:v>447.1544838381713</c:v>
                </c:pt>
                <c:pt idx="141">
                  <c:v>443.07143598959493</c:v>
                </c:pt>
                <c:pt idx="142">
                  <c:v>439.04299147747963</c:v>
                </c:pt>
                <c:pt idx="143">
                  <c:v>435.06855509369973</c:v>
                </c:pt>
                <c:pt idx="144">
                  <c:v>431.14754221727054</c:v>
                </c:pt>
                <c:pt idx="145">
                  <c:v>427.2793780655137</c:v>
                </c:pt>
                <c:pt idx="146">
                  <c:v>423.46349699750851</c:v>
                </c:pt>
                <c:pt idx="147">
                  <c:v>419.69934186679956</c:v>
                </c:pt>
                <c:pt idx="148">
                  <c:v>415.98636342062053</c:v>
                </c:pt>
                <c:pt idx="149">
                  <c:v>412.32401974304776</c:v>
                </c:pt>
                <c:pt idx="150">
                  <c:v>408.71177573963837</c:v>
                </c:pt>
                <c:pt idx="151">
                  <c:v>405.14910266124002</c:v>
                </c:pt>
                <c:pt idx="152">
                  <c:v>401.63547766478035</c:v>
                </c:pt>
                <c:pt idx="153">
                  <c:v>398.17038340895846</c:v>
                </c:pt>
                <c:pt idx="154">
                  <c:v>394.7533076828642</c:v>
                </c:pt>
                <c:pt idx="155">
                  <c:v>391.38374306565453</c:v>
                </c:pt>
                <c:pt idx="156">
                  <c:v>388.06118661550249</c:v>
                </c:pt>
                <c:pt idx="157">
                  <c:v>384.78513958612638</c:v>
                </c:pt>
                <c:pt idx="158">
                  <c:v>381.5551071692845</c:v>
                </c:pt>
                <c:pt idx="159">
                  <c:v>378.3705982617002</c:v>
                </c:pt>
                <c:pt idx="160">
                  <c:v>375.23112525495236</c:v>
                </c:pt>
                <c:pt idx="161">
                  <c:v>372.13620384693576</c:v>
                </c:pt>
                <c:pt idx="162">
                  <c:v>369.08535287356125</c:v>
                </c:pt>
                <c:pt idx="163">
                  <c:v>366.07809415942558</c:v>
                </c:pt>
                <c:pt idx="164">
                  <c:v>363.11395238624192</c:v>
                </c:pt>
                <c:pt idx="165">
                  <c:v>360.19296759895775</c:v>
                </c:pt>
                <c:pt idx="166">
                  <c:v>357.31545736134649</c:v>
                </c:pt>
                <c:pt idx="167">
                  <c:v>354.48116892016856</c:v>
                </c:pt>
                <c:pt idx="168">
                  <c:v>351.68951120906252</c:v>
                </c:pt>
                <c:pt idx="169">
                  <c:v>348.93988699138754</c:v>
                </c:pt>
                <c:pt idx="170">
                  <c:v>346.23169614092302</c:v>
                </c:pt>
                <c:pt idx="171">
                  <c:v>343.5643367245242</c:v>
                </c:pt>
                <c:pt idx="172">
                  <c:v>340.93720599215112</c:v>
                </c:pt>
                <c:pt idx="173">
                  <c:v>338.34970129182483</c:v>
                </c:pt>
                <c:pt idx="174">
                  <c:v>335.80122091349858</c:v>
                </c:pt>
                <c:pt idx="175">
                  <c:v>333.29116486565073</c:v>
                </c:pt>
                <c:pt idx="176">
                  <c:v>330.81893558829461</c:v>
                </c:pt>
                <c:pt idx="177">
                  <c:v>328.38393860598944</c:v>
                </c:pt>
                <c:pt idx="178">
                  <c:v>325.98558312431328</c:v>
                </c:pt>
                <c:pt idx="179">
                  <c:v>323.62328257313249</c:v>
                </c:pt>
                <c:pt idx="180">
                  <c:v>321.29645509987404</c:v>
                </c:pt>
                <c:pt idx="181">
                  <c:v>319.00452401587421</c:v>
                </c:pt>
                <c:pt idx="182">
                  <c:v>316.74691819874602</c:v>
                </c:pt>
                <c:pt idx="183">
                  <c:v>314.52307245357582</c:v>
                </c:pt>
                <c:pt idx="184">
                  <c:v>312.33242783562753</c:v>
                </c:pt>
                <c:pt idx="185">
                  <c:v>310.17443193710511</c:v>
                </c:pt>
                <c:pt idx="186">
                  <c:v>308.04853914039637</c:v>
                </c:pt>
                <c:pt idx="187">
                  <c:v>305.95421084009712</c:v>
                </c:pt>
                <c:pt idx="188">
                  <c:v>303.89091563599408</c:v>
                </c:pt>
                <c:pt idx="189">
                  <c:v>301.85812949906767</c:v>
                </c:pt>
                <c:pt idx="190">
                  <c:v>299.85533591246286</c:v>
                </c:pt>
                <c:pt idx="191">
                  <c:v>297.88250375807462</c:v>
                </c:pt>
                <c:pt idx="192">
                  <c:v>295.93985173760979</c:v>
                </c:pt>
                <c:pt idx="193">
                  <c:v>294.02704397445342</c:v>
                </c:pt>
                <c:pt idx="194">
                  <c:v>292.14341992699769</c:v>
                </c:pt>
                <c:pt idx="195">
                  <c:v>290.28831827613703</c:v>
                </c:pt>
                <c:pt idx="196">
                  <c:v>288.46108057326927</c:v>
                </c:pt>
                <c:pt idx="197">
                  <c:v>286.66105249928734</c:v>
                </c:pt>
                <c:pt idx="198">
                  <c:v>284.88758496177292</c:v>
                </c:pt>
                <c:pt idx="199">
                  <c:v>283.14003505730835</c:v>
                </c:pt>
                <c:pt idx="200">
                  <c:v>281.41776690998131</c:v>
                </c:pt>
                <c:pt idx="201">
                  <c:v>279.72015239642627</c:v>
                </c:pt>
                <c:pt idx="202">
                  <c:v>278.04657176712294</c:v>
                </c:pt>
                <c:pt idx="203">
                  <c:v>276.39641417305506</c:v>
                </c:pt>
                <c:pt idx="204">
                  <c:v>274.76907810622799</c:v>
                </c:pt>
                <c:pt idx="205">
                  <c:v>273.16397176195898</c:v>
                </c:pt>
                <c:pt idx="206">
                  <c:v>271.58051333028726</c:v>
                </c:pt>
                <c:pt idx="207">
                  <c:v>270.0181312233106</c:v>
                </c:pt>
                <c:pt idx="208">
                  <c:v>268.47626424473742</c:v>
                </c:pt>
                <c:pt idx="209">
                  <c:v>266.95396144593462</c:v>
                </c:pt>
                <c:pt idx="210">
                  <c:v>265.44999663413421</c:v>
                </c:pt>
                <c:pt idx="211">
                  <c:v>263.96356040252562</c:v>
                </c:pt>
                <c:pt idx="212">
                  <c:v>262.49415268136283</c:v>
                </c:pt>
                <c:pt idx="213">
                  <c:v>261.04129596875123</c:v>
                </c:pt>
                <c:pt idx="214">
                  <c:v>259.60453279285633</c:v>
                </c:pt>
                <c:pt idx="215">
                  <c:v>258.18342469638759</c:v>
                </c:pt>
                <c:pt idx="216">
                  <c:v>256.77755129134664</c:v>
                </c:pt>
                <c:pt idx="217">
                  <c:v>255.38650937219592</c:v>
                </c:pt>
                <c:pt idx="218">
                  <c:v>254.00991208319908</c:v>
                </c:pt>
                <c:pt idx="219">
                  <c:v>252.64738813606601</c:v>
                </c:pt>
                <c:pt idx="220">
                  <c:v>251.29858107435152</c:v>
                </c:pt>
                <c:pt idx="221">
                  <c:v>249.96314858134369</c:v>
                </c:pt>
                <c:pt idx="222">
                  <c:v>248.64076182843868</c:v>
                </c:pt>
                <c:pt idx="223">
                  <c:v>247.33110486123491</c:v>
                </c:pt>
                <c:pt idx="224">
                  <c:v>246.03387402079673</c:v>
                </c:pt>
                <c:pt idx="225">
                  <c:v>244.7487773977347</c:v>
                </c:pt>
                <c:pt idx="226">
                  <c:v>243.47553431692882</c:v>
                </c:pt>
                <c:pt idx="227">
                  <c:v>242.21387485088658</c:v>
                </c:pt>
                <c:pt idx="228">
                  <c:v>240.96353935987739</c:v>
                </c:pt>
                <c:pt idx="229">
                  <c:v>239.72427805712275</c:v>
                </c:pt>
                <c:pt idx="230">
                  <c:v>238.49585059744888</c:v>
                </c:pt>
                <c:pt idx="231">
                  <c:v>237.27802568792242</c:v>
                </c:pt>
                <c:pt idx="232">
                  <c:v>236.07058071909802</c:v>
                </c:pt>
                <c:pt idx="233">
                  <c:v>234.87330141560335</c:v>
                </c:pt>
                <c:pt idx="234">
                  <c:v>233.68598150487696</c:v>
                </c:pt>
                <c:pt idx="235">
                  <c:v>232.50842240295756</c:v>
                </c:pt>
                <c:pt idx="236">
                  <c:v>231.34043291629914</c:v>
                </c:pt>
                <c:pt idx="237">
                  <c:v>230.1818289586565</c:v>
                </c:pt>
                <c:pt idx="238">
                  <c:v>229.03243328215126</c:v>
                </c:pt>
                <c:pt idx="239">
                  <c:v>227.89207522168695</c:v>
                </c:pt>
                <c:pt idx="240">
                  <c:v>226.76059045193884</c:v>
                </c:pt>
                <c:pt idx="241">
                  <c:v>225.63782075619321</c:v>
                </c:pt>
                <c:pt idx="242">
                  <c:v>224.52361380636015</c:v>
                </c:pt>
                <c:pt idx="243">
                  <c:v>223.41782295352604</c:v>
                </c:pt>
                <c:pt idx="244">
                  <c:v>222.32030702845378</c:v>
                </c:pt>
                <c:pt idx="245">
                  <c:v>221.23093015147521</c:v>
                </c:pt>
                <c:pt idx="246">
                  <c:v>220.14956027673381</c:v>
                </c:pt>
                <c:pt idx="247">
                  <c:v>219.07607022019431</c:v>
                </c:pt>
                <c:pt idx="248">
                  <c:v>218.01033884414846</c:v>
                </c:pt>
                <c:pt idx="249">
                  <c:v>216.95224970149866</c:v>
                </c:pt>
                <c:pt idx="250">
                  <c:v>215.90169081272805</c:v>
                </c:pt>
                <c:pt idx="251">
                  <c:v>214.85855452187957</c:v>
                </c:pt>
                <c:pt idx="252">
                  <c:v>213.8227373590816</c:v>
                </c:pt>
                <c:pt idx="253">
                  <c:v>212.79413990911002</c:v>
                </c:pt>
                <c:pt idx="254">
                  <c:v>211.77266668566858</c:v>
                </c:pt>
                <c:pt idx="255">
                  <c:v>210.75822601109053</c:v>
                </c:pt>
                <c:pt idx="256">
                  <c:v>209.75072990117843</c:v>
                </c:pt>
                <c:pt idx="257">
                  <c:v>208.75009395491784</c:v>
                </c:pt>
                <c:pt idx="258">
                  <c:v>207.75623724881419</c:v>
                </c:pt>
                <c:pt idx="259">
                  <c:v>206.76908223561605</c:v>
                </c:pt>
                <c:pt idx="260">
                  <c:v>205.78855464720183</c:v>
                </c:pt>
                <c:pt idx="261">
                  <c:v>204.81458340141825</c:v>
                </c:pt>
                <c:pt idx="262">
                  <c:v>203.84710051267083</c:v>
                </c:pt>
                <c:pt idx="263">
                  <c:v>202.88604100607782</c:v>
                </c:pt>
                <c:pt idx="264">
                  <c:v>201.93134283500785</c:v>
                </c:pt>
                <c:pt idx="265">
                  <c:v>200.98294680183201</c:v>
                </c:pt>
                <c:pt idx="266">
                  <c:v>200.04079648172944</c:v>
                </c:pt>
                <c:pt idx="267">
                  <c:v>199.10483814939408</c:v>
                </c:pt>
                <c:pt idx="268">
                  <c:v>198.17502070849733</c:v>
                </c:pt>
                <c:pt idx="269">
                  <c:v>197.25129562376966</c:v>
                </c:pt>
                <c:pt idx="270">
                  <c:v>196.33361685557009</c:v>
                </c:pt>
                <c:pt idx="271">
                  <c:v>195.42194079681963</c:v>
                </c:pt>
                <c:pt idx="272">
                  <c:v>194.51622621218033</c:v>
                </c:pt>
                <c:pt idx="273">
                  <c:v>193.6164341793673</c:v>
                </c:pt>
                <c:pt idx="274">
                  <c:v>192.72252803248736</c:v>
                </c:pt>
                <c:pt idx="275">
                  <c:v>191.83447330730115</c:v>
                </c:pt>
                <c:pt idx="276">
                  <c:v>190.95223768831204</c:v>
                </c:pt>
                <c:pt idx="277">
                  <c:v>190.07579095758902</c:v>
                </c:pt>
                <c:pt idx="278">
                  <c:v>189.20510494523447</c:v>
                </c:pt>
                <c:pt idx="279">
                  <c:v>188.34015348141256</c:v>
                </c:pt>
                <c:pt idx="280">
                  <c:v>187.48091234985711</c:v>
                </c:pt>
                <c:pt idx="281">
                  <c:v>186.62735924278158</c:v>
                </c:pt>
                <c:pt idx="282">
                  <c:v>185.77947371711721</c:v>
                </c:pt>
                <c:pt idx="283">
                  <c:v>184.93723715200809</c:v>
                </c:pt>
                <c:pt idx="284">
                  <c:v>184.10063270749569</c:v>
                </c:pt>
                <c:pt idx="285">
                  <c:v>183.26964528432745</c:v>
                </c:pt>
                <c:pt idx="286">
                  <c:v>182.44426148482691</c:v>
                </c:pt>
                <c:pt idx="287">
                  <c:v>181.62446957476575</c:v>
                </c:pt>
                <c:pt idx="288">
                  <c:v>180.81025944617991</c:v>
                </c:pt>
                <c:pt idx="289">
                  <c:v>180.00162258107474</c:v>
                </c:pt>
                <c:pt idx="290">
                  <c:v>179.19855201596584</c:v>
                </c:pt>
                <c:pt idx="291">
                  <c:v>178.40104230720468</c:v>
                </c:pt>
                <c:pt idx="292">
                  <c:v>177.60908949704</c:v>
                </c:pt>
                <c:pt idx="293">
                  <c:v>176.82269108036712</c:v>
                </c:pt>
                <c:pt idx="294">
                  <c:v>176.04184597212043</c:v>
                </c:pt>
                <c:pt idx="295">
                  <c:v>175.26655447526431</c:v>
                </c:pt>
                <c:pt idx="296">
                  <c:v>174.49681824934112</c:v>
                </c:pt>
                <c:pt idx="297">
                  <c:v>173.73264027953451</c:v>
                </c:pt>
                <c:pt idx="298">
                  <c:v>172.97402484620986</c:v>
                </c:pt>
                <c:pt idx="299">
                  <c:v>172.22097749489294</c:v>
                </c:pt>
                <c:pt idx="300">
                  <c:v>171.47350500665095</c:v>
                </c:pt>
                <c:pt idx="301">
                  <c:v>170.73161536884038</c:v>
                </c:pt>
                <c:pt idx="302">
                  <c:v>169.9953177461876</c:v>
                </c:pt>
                <c:pt idx="303">
                  <c:v>169.26462245216965</c:v>
                </c:pt>
                <c:pt idx="304">
                  <c:v>168.53954092066334</c:v>
                </c:pt>
                <c:pt idx="305">
                  <c:v>167.82008567783231</c:v>
                </c:pt>
                <c:pt idx="306">
                  <c:v>167.10627031422223</c:v>
                </c:pt>
                <c:pt idx="307">
                  <c:v>166.39810945703641</c:v>
                </c:pt>
                <c:pt idx="308">
                  <c:v>165.69561874256402</c:v>
                </c:pt>
                <c:pt idx="309">
                  <c:v>164.99881478873451</c:v>
                </c:pt>
                <c:pt idx="310">
                  <c:v>164.30771516777332</c:v>
                </c:pt>
                <c:pt idx="311">
                  <c:v>163.62233837893444</c:v>
                </c:pt>
                <c:pt idx="312">
                  <c:v>162.94270382128607</c:v>
                </c:pt>
                <c:pt idx="313">
                  <c:v>162.26883176652743</c:v>
                </c:pt>
                <c:pt idx="314">
                  <c:v>161.60074333181498</c:v>
                </c:pt>
                <c:pt idx="315">
                  <c:v>160.93846045257794</c:v>
                </c:pt>
                <c:pt idx="316">
                  <c:v>160.28200585530266</c:v>
                </c:pt>
                <c:pt idx="317">
                  <c:v>159.63140303026836</c:v>
                </c:pt>
                <c:pt idx="318">
                  <c:v>158.98667620421551</c:v>
                </c:pt>
                <c:pt idx="319">
                  <c:v>158.34785031293077</c:v>
                </c:pt>
                <c:pt idx="320">
                  <c:v>157.71495097373244</c:v>
                </c:pt>
                <c:pt idx="321">
                  <c:v>157.08800445784132</c:v>
                </c:pt>
                <c:pt idx="322">
                  <c:v>156.46703766262385</c:v>
                </c:pt>
                <c:pt idx="323">
                  <c:v>155.85207808369347</c:v>
                </c:pt>
                <c:pt idx="324">
                  <c:v>155.24315378685952</c:v>
                </c:pt>
                <c:pt idx="325">
                  <c:v>154.64029337991175</c:v>
                </c:pt>
                <c:pt idx="326">
                  <c:v>154.04352598423108</c:v>
                </c:pt>
                <c:pt idx="327">
                  <c:v>153.45288120621757</c:v>
                </c:pt>
                <c:pt idx="328">
                  <c:v>152.86838910852765</c:v>
                </c:pt>
                <c:pt idx="329">
                  <c:v>152.29008018111412</c:v>
                </c:pt>
                <c:pt idx="330">
                  <c:v>151.71798531206281</c:v>
                </c:pt>
                <c:pt idx="331">
                  <c:v>151.15213575822142</c:v>
                </c:pt>
                <c:pt idx="332">
                  <c:v>150.59256311561765</c:v>
                </c:pt>
                <c:pt idx="333">
                  <c:v>150.03929928966306</c:v>
                </c:pt>
                <c:pt idx="334">
                  <c:v>149.49237646514251</c:v>
                </c:pt>
                <c:pt idx="335">
                  <c:v>148.95182707598889</c:v>
                </c:pt>
                <c:pt idx="336">
                  <c:v>148.41768377484354</c:v>
                </c:pt>
                <c:pt idx="337">
                  <c:v>147.88997940240608</c:v>
                </c:pt>
                <c:pt idx="338">
                  <c:v>147.36874695657593</c:v>
                </c:pt>
                <c:pt idx="339">
                  <c:v>146.85401956139114</c:v>
                </c:pt>
                <c:pt idx="340">
                  <c:v>146.34583043577007</c:v>
                </c:pt>
                <c:pt idx="341">
                  <c:v>145.84421286206384</c:v>
                </c:pt>
                <c:pt idx="342">
                  <c:v>145.349241836224</c:v>
                </c:pt>
                <c:pt idx="343">
                  <c:v>144.86113492930957</c:v>
                </c:pt>
                <c:pt idx="344">
                  <c:v>144.38006441018757</c:v>
                </c:pt>
                <c:pt idx="345">
                  <c:v>143.90605614825836</c:v>
                </c:pt>
                <c:pt idx="346">
                  <c:v>143.43913570916996</c:v>
                </c:pt>
                <c:pt idx="347">
                  <c:v>142.97932848769779</c:v>
                </c:pt>
                <c:pt idx="348">
                  <c:v>142.52665968322566</c:v>
                </c:pt>
                <c:pt idx="349">
                  <c:v>142.08115427473399</c:v>
                </c:pt>
                <c:pt idx="350">
                  <c:v>141.64283699547718</c:v>
                </c:pt>
                <c:pt idx="351">
                  <c:v>141.21173230737153</c:v>
                </c:pt>
                <c:pt idx="352">
                  <c:v>140.78786437511621</c:v>
                </c:pt>
                <c:pt idx="353">
                  <c:v>140.37125704007002</c:v>
                </c:pt>
                <c:pt idx="354">
                  <c:v>139.96193379390857</c:v>
                </c:pt>
                <c:pt idx="355">
                  <c:v>139.55991775208776</c:v>
                </c:pt>
                <c:pt idx="356">
                  <c:v>139.16523162714017</c:v>
                </c:pt>
                <c:pt idx="357">
                  <c:v>138.77789770183253</c:v>
                </c:pt>
                <c:pt idx="358">
                  <c:v>138.39793780221285</c:v>
                </c:pt>
                <c:pt idx="359">
                  <c:v>138.02537327057817</c:v>
                </c:pt>
                <c:pt idx="360">
                  <c:v>137.66022493839338</c:v>
                </c:pt>
                <c:pt idx="361">
                  <c:v>137.30251309919359</c:v>
                </c:pt>
                <c:pt idx="362">
                  <c:v>136.95225748150304</c:v>
                </c:pt>
                <c:pt idx="363">
                  <c:v>136.60947722180481</c:v>
                </c:pt>
                <c:pt idx="364">
                  <c:v>136.2741908375956</c:v>
                </c:pt>
                <c:pt idx="365">
                  <c:v>135.94641620056177</c:v>
                </c:pt>
                <c:pt idx="366">
                  <c:v>135.62617050991255</c:v>
                </c:pt>
                <c:pt idx="367">
                  <c:v>135.31347026590711</c:v>
                </c:pt>
                <c:pt idx="368">
                  <c:v>135.00833124361344</c:v>
                </c:pt>
                <c:pt idx="369">
                  <c:v>134.71076846693646</c:v>
                </c:pt>
                <c:pt idx="370">
                  <c:v>134.42079618295372</c:v>
                </c:pt>
                <c:pt idx="371">
                  <c:v>134.13842783659734</c:v>
                </c:pt>
                <c:pt idx="372">
                  <c:v>133.86367604572064</c:v>
                </c:pt>
                <c:pt idx="373">
                  <c:v>133.59655257658841</c:v>
                </c:pt>
                <c:pt idx="374">
                  <c:v>133.3370683198296</c:v>
                </c:pt>
                <c:pt idx="375">
                  <c:v>133.08523326689095</c:v>
                </c:pt>
                <c:pt idx="376">
                  <c:v>132.8410564870299</c:v>
                </c:pt>
                <c:pt idx="377">
                  <c:v>132.60454610488529</c:v>
                </c:pt>
                <c:pt idx="378">
                  <c:v>132.37570927866275</c:v>
                </c:pt>
                <c:pt idx="379">
                  <c:v>132.15455217897275</c:v>
                </c:pt>
                <c:pt idx="380">
                  <c:v>131.94107996835683</c:v>
                </c:pt>
                <c:pt idx="381">
                  <c:v>131.73529678153832</c:v>
                </c:pt>
                <c:pt idx="382">
                  <c:v>131.53720570643193</c:v>
                </c:pt>
                <c:pt idx="383">
                  <c:v>131.34680876594621</c:v>
                </c:pt>
                <c:pt idx="384">
                  <c:v>131.16410690061096</c:v>
                </c:pt>
                <c:pt idx="385">
                  <c:v>130.98909995206225</c:v>
                </c:pt>
                <c:pt idx="386">
                  <c:v>130.82178664741343</c:v>
                </c:pt>
                <c:pt idx="387">
                  <c:v>130.6621645845425</c:v>
                </c:pt>
                <c:pt idx="388">
                  <c:v>130.51023021832194</c:v>
                </c:pt>
                <c:pt idx="389">
                  <c:v>130.36597884781705</c:v>
                </c:pt>
                <c:pt idx="390">
                  <c:v>130.22940460447677</c:v>
                </c:pt>
                <c:pt idx="391">
                  <c:v>130.10050044133862</c:v>
                </c:pt>
                <c:pt idx="392">
                  <c:v>129.97925812326881</c:v>
                </c:pt>
                <c:pt idx="393">
                  <c:v>129.86566821825491</c:v>
                </c:pt>
                <c:pt idx="394">
                  <c:v>129.75972008976836</c:v>
                </c:pt>
                <c:pt idx="395">
                  <c:v>129.66140189021075</c:v>
                </c:pt>
                <c:pt idx="396">
                  <c:v>129.57070055545566</c:v>
                </c:pt>
                <c:pt idx="397">
                  <c:v>129.48760180049686</c:v>
                </c:pt>
                <c:pt idx="398">
                  <c:v>129.41209011621058</c:v>
                </c:pt>
                <c:pt idx="399">
                  <c:v>129.34414876723693</c:v>
                </c:pt>
                <c:pt idx="400">
                  <c:v>129.28375979098482</c:v>
                </c:pt>
                <c:pt idx="401">
                  <c:v>129.23090399776092</c:v>
                </c:pt>
                <c:pt idx="402">
                  <c:v>129.1855609720219</c:v>
                </c:pt>
                <c:pt idx="403">
                  <c:v>129.14770907474676</c:v>
                </c:pt>
                <c:pt idx="404">
                  <c:v>129.11732544692325</c:v>
                </c:pt>
                <c:pt idx="405">
                  <c:v>129.09438601414141</c:v>
                </c:pt>
                <c:pt idx="406">
                  <c:v>129.07886549228354</c:v>
                </c:pt>
                <c:pt idx="407">
                  <c:v>129.07073739429904</c:v>
                </c:pt>
                <c:pt idx="408">
                  <c:v>129.06997403804985</c:v>
                </c:pt>
                <c:pt idx="409">
                  <c:v>129.07654655520994</c:v>
                </c:pt>
                <c:pt idx="410">
                  <c:v>129.09042490120095</c:v>
                </c:pt>
                <c:pt idx="411">
                  <c:v>129.11157786614379</c:v>
                </c:pt>
                <c:pt idx="412">
                  <c:v>129.13997308680393</c:v>
                </c:pt>
                <c:pt idx="413">
                  <c:v>129.17557705950659</c:v>
                </c:pt>
                <c:pt idx="414">
                  <c:v>129.21835515399664</c:v>
                </c:pt>
                <c:pt idx="415">
                  <c:v>129.2682716282153</c:v>
                </c:pt>
                <c:pt idx="416">
                  <c:v>129.3252896439659</c:v>
                </c:pt>
                <c:pt idx="417">
                  <c:v>129.38937128343758</c:v>
                </c:pt>
                <c:pt idx="418">
                  <c:v>129.46047756655642</c:v>
                </c:pt>
                <c:pt idx="419">
                  <c:v>129.5385684691303</c:v>
                </c:pt>
                <c:pt idx="420">
                  <c:v>129.62360294175474</c:v>
                </c:pt>
                <c:pt idx="421">
                  <c:v>129.71553892944388</c:v>
                </c:pt>
                <c:pt idx="422">
                  <c:v>129.81433339195155</c:v>
                </c:pt>
                <c:pt idx="423">
                  <c:v>129.91994232474568</c:v>
                </c:pt>
                <c:pt idx="424">
                  <c:v>130.03232078059875</c:v>
                </c:pt>
                <c:pt idx="425">
                  <c:v>130.15142289175634</c:v>
                </c:pt>
                <c:pt idx="426">
                  <c:v>130.27720189264619</c:v>
                </c:pt>
                <c:pt idx="427">
                  <c:v>130.40961014308817</c:v>
                </c:pt>
                <c:pt idx="428">
                  <c:v>130.54859915196718</c:v>
                </c:pt>
                <c:pt idx="429">
                  <c:v>130.69411960132965</c:v>
                </c:pt>
                <c:pt idx="430">
                  <c:v>130.84612137086424</c:v>
                </c:pt>
                <c:pt idx="431">
                  <c:v>131.00455356272872</c:v>
                </c:pt>
                <c:pt idx="432">
                  <c:v>131.16936452668347</c:v>
                </c:pt>
                <c:pt idx="433">
                  <c:v>131.34050188549304</c:v>
                </c:pt>
                <c:pt idx="434">
                  <c:v>131.51791256055873</c:v>
                </c:pt>
                <c:pt idx="435">
                  <c:v>131.7015427977428</c:v>
                </c:pt>
                <c:pt idx="436">
                  <c:v>131.89133819334879</c:v>
                </c:pt>
                <c:pt idx="437">
                  <c:v>132.08724372022016</c:v>
                </c:pt>
                <c:pt idx="438">
                  <c:v>132.28920375392241</c:v>
                </c:pt>
                <c:pt idx="439">
                  <c:v>132.49716209897261</c:v>
                </c:pt>
                <c:pt idx="440">
                  <c:v>132.71106201508286</c:v>
                </c:pt>
                <c:pt idx="441">
                  <c:v>132.93084624338394</c:v>
                </c:pt>
                <c:pt idx="442">
                  <c:v>133.15645703259668</c:v>
                </c:pt>
                <c:pt idx="443">
                  <c:v>133.38783616511984</c:v>
                </c:pt>
                <c:pt idx="444">
                  <c:v>133.62492498300387</c:v>
                </c:pt>
                <c:pt idx="445">
                  <c:v>133.86766441378126</c:v>
                </c:pt>
                <c:pt idx="446">
                  <c:v>134.11599499612549</c:v>
                </c:pt>
                <c:pt idx="447">
                  <c:v>134.36985690531122</c:v>
                </c:pt>
                <c:pt idx="448">
                  <c:v>134.62918997845006</c:v>
                </c:pt>
                <c:pt idx="449">
                  <c:v>134.89393373947712</c:v>
                </c:pt>
                <c:pt idx="450">
                  <c:v>135.16402742386492</c:v>
                </c:pt>
                <c:pt idx="451">
                  <c:v>135.43941000304244</c:v>
                </c:pt>
                <c:pt idx="452">
                  <c:v>135.72002020849811</c:v>
                </c:pt>
                <c:pt idx="453">
                  <c:v>136.00579655554722</c:v>
                </c:pt>
                <c:pt idx="454">
                  <c:v>136.29667736674492</c:v>
                </c:pt>
                <c:pt idx="455">
                  <c:v>136.59260079492779</c:v>
                </c:pt>
                <c:pt idx="456">
                  <c:v>136.89350484586771</c:v>
                </c:pt>
                <c:pt idx="457">
                  <c:v>137.19932740052303</c:v>
                </c:pt>
                <c:pt idx="458">
                  <c:v>137.51000623687364</c:v>
                </c:pt>
                <c:pt idx="459">
                  <c:v>137.82547905132722</c:v>
                </c:pt>
                <c:pt idx="460">
                  <c:v>138.14568347968546</c:v>
                </c:pt>
                <c:pt idx="461">
                  <c:v>138.47055711765995</c:v>
                </c:pt>
                <c:pt idx="462">
                  <c:v>138.80003754092866</c:v>
                </c:pt>
                <c:pt idx="463">
                  <c:v>139.13406232472505</c:v>
                </c:pt>
                <c:pt idx="464">
                  <c:v>139.47256906295291</c:v>
                </c:pt>
                <c:pt idx="465">
                  <c:v>139.81549538682088</c:v>
                </c:pt>
                <c:pt idx="466">
                  <c:v>140.1627789829918</c:v>
                </c:pt>
                <c:pt idx="467">
                  <c:v>140.51435761124293</c:v>
                </c:pt>
                <c:pt idx="468">
                  <c:v>140.87016912163401</c:v>
                </c:pt>
                <c:pt idx="469">
                  <c:v>141.2301514711811</c:v>
                </c:pt>
                <c:pt idx="470">
                  <c:v>141.5942427400347</c:v>
                </c:pt>
                <c:pt idx="471">
                  <c:v>141.96238114716189</c:v>
                </c:pt>
                <c:pt idx="472">
                  <c:v>142.33450506553271</c:v>
                </c:pt>
                <c:pt idx="473">
                  <c:v>142.71055303681203</c:v>
                </c:pt>
                <c:pt idx="474">
                  <c:v>143.09046378555834</c:v>
                </c:pt>
                <c:pt idx="475">
                  <c:v>143.47417623293225</c:v>
                </c:pt>
                <c:pt idx="476">
                  <c:v>143.86162950991761</c:v>
                </c:pt>
                <c:pt idx="477">
                  <c:v>144.252762970059</c:v>
                </c:pt>
                <c:pt idx="478">
                  <c:v>144.64751620171981</c:v>
                </c:pt>
                <c:pt idx="479">
                  <c:v>145.04582903986568</c:v>
                </c:pt>
                <c:pt idx="480">
                  <c:v>145.44764157737859</c:v>
                </c:pt>
                <c:pt idx="481">
                  <c:v>145.85289417590732</c:v>
                </c:pt>
                <c:pt idx="482">
                  <c:v>146.26152747626028</c:v>
                </c:pt>
                <c:pt idx="483">
                  <c:v>146.67348240834767</c:v>
                </c:pt>
                <c:pt idx="484">
                  <c:v>147.08874128648719</c:v>
                </c:pt>
                <c:pt idx="485">
                  <c:v>147.50740231120284</c:v>
                </c:pt>
                <c:pt idx="486">
                  <c:v>147.92952464485163</c:v>
                </c:pt>
                <c:pt idx="487">
                  <c:v>148.35505380310653</c:v>
                </c:pt>
                <c:pt idx="488">
                  <c:v>148.78393545287889</c:v>
                </c:pt>
                <c:pt idx="489">
                  <c:v>149.21611549784777</c:v>
                </c:pt>
                <c:pt idx="490">
                  <c:v>149.6515400822569</c:v>
                </c:pt>
                <c:pt idx="491">
                  <c:v>150.09015559428713</c:v>
                </c:pt>
                <c:pt idx="492">
                  <c:v>150.53190866907099</c:v>
                </c:pt>
                <c:pt idx="493">
                  <c:v>150.97674619136174</c:v>
                </c:pt>
                <c:pt idx="494">
                  <c:v>151.42461529786749</c:v>
                </c:pt>
                <c:pt idx="495">
                  <c:v>151.87546337926281</c:v>
                </c:pt>
                <c:pt idx="496">
                  <c:v>152.32923808188886</c:v>
                </c:pt>
                <c:pt idx="497">
                  <c:v>152.78588730915416</c:v>
                </c:pt>
                <c:pt idx="498">
                  <c:v>153.24535922264735</c:v>
                </c:pt>
                <c:pt idx="499">
                  <c:v>153.70760224297319</c:v>
                </c:pt>
                <c:pt idx="500">
                  <c:v>154.17256505032378</c:v>
                </c:pt>
                <c:pt idx="501">
                  <c:v>154.64019658479617</c:v>
                </c:pt>
                <c:pt idx="502">
                  <c:v>155.1104460464675</c:v>
                </c:pt>
                <c:pt idx="503">
                  <c:v>155.58326289523924</c:v>
                </c:pt>
                <c:pt idx="504">
                  <c:v>156.05859685046124</c:v>
                </c:pt>
                <c:pt idx="505">
                  <c:v>156.53639789034676</c:v>
                </c:pt>
                <c:pt idx="506">
                  <c:v>157.01661625118953</c:v>
                </c:pt>
                <c:pt idx="507">
                  <c:v>157.49920242639271</c:v>
                </c:pt>
                <c:pt idx="508">
                  <c:v>157.98410716532152</c:v>
                </c:pt>
                <c:pt idx="509">
                  <c:v>158.47128147198859</c:v>
                </c:pt>
                <c:pt idx="510">
                  <c:v>158.96067660358341</c:v>
                </c:pt>
                <c:pt idx="511">
                  <c:v>159.4522440688549</c:v>
                </c:pt>
                <c:pt idx="512">
                  <c:v>159.94593562635765</c:v>
                </c:pt>
                <c:pt idx="513">
                  <c:v>160.4417032825713</c:v>
                </c:pt>
                <c:pt idx="514">
                  <c:v>160.93949928990216</c:v>
                </c:pt>
                <c:pt idx="515">
                  <c:v>161.43927614457698</c:v>
                </c:pt>
                <c:pt idx="516">
                  <c:v>161.94098658443747</c:v>
                </c:pt>
                <c:pt idx="517">
                  <c:v>162.44458358664465</c:v>
                </c:pt>
                <c:pt idx="518">
                  <c:v>162.9500203653017</c:v>
                </c:pt>
                <c:pt idx="519">
                  <c:v>163.45725036900362</c:v>
                </c:pt>
                <c:pt idx="520">
                  <c:v>163.96622727832244</c:v>
                </c:pt>
                <c:pt idx="521">
                  <c:v>164.47690500323532</c:v>
                </c:pt>
                <c:pt idx="522">
                  <c:v>164.98923768050429</c:v>
                </c:pt>
                <c:pt idx="523">
                  <c:v>165.50317967101427</c:v>
                </c:pt>
                <c:pt idx="524">
                  <c:v>166.01868555707796</c:v>
                </c:pt>
                <c:pt idx="525">
                  <c:v>166.53571013971387</c:v>
                </c:pt>
                <c:pt idx="526">
                  <c:v>167.05420843590508</c:v>
                </c:pt>
                <c:pt idx="527">
                  <c:v>167.57413567584538</c:v>
                </c:pt>
                <c:pt idx="528">
                  <c:v>168.09544730017961</c:v>
                </c:pt>
                <c:pt idx="529">
                  <c:v>168.61809895724429</c:v>
                </c:pt>
                <c:pt idx="530">
                  <c:v>169.14204650031519</c:v>
                </c:pt>
                <c:pt idx="531">
                  <c:v>169.66724598486766</c:v>
                </c:pt>
                <c:pt idx="532">
                  <c:v>170.19365366585535</c:v>
                </c:pt>
                <c:pt idx="533">
                  <c:v>170.72122599501367</c:v>
                </c:pt>
                <c:pt idx="534">
                  <c:v>171.24991961819248</c:v>
                </c:pt>
                <c:pt idx="535">
                  <c:v>171.77969137272413</c:v>
                </c:pt>
                <c:pt idx="536">
                  <c:v>172.31049828483148</c:v>
                </c:pt>
                <c:pt idx="537">
                  <c:v>172.84229756708064</c:v>
                </c:pt>
                <c:pt idx="538">
                  <c:v>173.37504661588383</c:v>
                </c:pt>
                <c:pt idx="539">
                  <c:v>173.90870300905598</c:v>
                </c:pt>
                <c:pt idx="540">
                  <c:v>174.44322450343014</c:v>
                </c:pt>
                <c:pt idx="541">
                  <c:v>174.97856903253538</c:v>
                </c:pt>
                <c:pt idx="542">
                  <c:v>175.51469470434142</c:v>
                </c:pt>
                <c:pt idx="543">
                  <c:v>176.05155979907391</c:v>
                </c:pt>
                <c:pt idx="544">
                  <c:v>176.58912276710336</c:v>
                </c:pt>
                <c:pt idx="545">
                  <c:v>177.12734222691225</c:v>
                </c:pt>
                <c:pt idx="546">
                  <c:v>177.6661769631425</c:v>
                </c:pt>
                <c:pt idx="547">
                  <c:v>178.20558592472739</c:v>
                </c:pt>
                <c:pt idx="548">
                  <c:v>178.74552822311017</c:v>
                </c:pt>
                <c:pt idx="549">
                  <c:v>179.2859631305526</c:v>
                </c:pt>
                <c:pt idx="550">
                  <c:v>179.82685007853607</c:v>
                </c:pt>
                <c:pt idx="551">
                  <c:v>180.36814865625752</c:v>
                </c:pt>
                <c:pt idx="552">
                  <c:v>180.90981860922273</c:v>
                </c:pt>
                <c:pt idx="553">
                  <c:v>181.45181983793927</c:v>
                </c:pt>
                <c:pt idx="554">
                  <c:v>181.99411239671082</c:v>
                </c:pt>
                <c:pt idx="555">
                  <c:v>182.53665649253512</c:v>
                </c:pt>
                <c:pt idx="556">
                  <c:v>183.07941248410688</c:v>
                </c:pt>
                <c:pt idx="557">
                  <c:v>183.62234088092779</c:v>
                </c:pt>
                <c:pt idx="558">
                  <c:v>184.16540234252474</c:v>
                </c:pt>
                <c:pt idx="559">
                  <c:v>184.70855767777738</c:v>
                </c:pt>
                <c:pt idx="560">
                  <c:v>185.25176784435678</c:v>
                </c:pt>
                <c:pt idx="561">
                  <c:v>185.7949939482759</c:v>
                </c:pt>
                <c:pt idx="562">
                  <c:v>186.33819724355257</c:v>
                </c:pt>
                <c:pt idx="563">
                  <c:v>186.8813391319861</c:v>
                </c:pt>
                <c:pt idx="564">
                  <c:v>187.42438116304808</c:v>
                </c:pt>
                <c:pt idx="565">
                  <c:v>187.967285033888</c:v>
                </c:pt>
                <c:pt idx="566">
                  <c:v>188.51001258945354</c:v>
                </c:pt>
                <c:pt idx="567">
                  <c:v>189.05252582272647</c:v>
                </c:pt>
                <c:pt idx="568">
                  <c:v>189.59478687507391</c:v>
                </c:pt>
                <c:pt idx="569">
                  <c:v>190.13675803671515</c:v>
                </c:pt>
                <c:pt idx="570">
                  <c:v>190.67840174730352</c:v>
                </c:pt>
                <c:pt idx="571">
                  <c:v>191.21968059662359</c:v>
                </c:pt>
                <c:pt idx="572">
                  <c:v>191.76055732540311</c:v>
                </c:pt>
                <c:pt idx="573">
                  <c:v>192.30099482623899</c:v>
                </c:pt>
                <c:pt idx="574">
                  <c:v>192.8409561446372</c:v>
                </c:pt>
                <c:pt idx="575">
                  <c:v>193.38040448016542</c:v>
                </c:pt>
                <c:pt idx="576">
                  <c:v>193.91930318771793</c:v>
                </c:pt>
                <c:pt idx="577">
                  <c:v>194.45761577889175</c:v>
                </c:pt>
                <c:pt idx="578">
                  <c:v>194.99530592347264</c:v>
                </c:pt>
                <c:pt idx="579">
                  <c:v>195.53233745103043</c:v>
                </c:pt>
                <c:pt idx="580">
                  <c:v>196.06867435262188</c:v>
                </c:pt>
                <c:pt idx="581">
                  <c:v>196.60428078259994</c:v>
                </c:pt>
                <c:pt idx="582">
                  <c:v>197.13912106052786</c:v>
                </c:pt>
                <c:pt idx="583">
                  <c:v>197.67315967319658</c:v>
                </c:pt>
                <c:pt idx="584">
                  <c:v>198.20636127674388</c:v>
                </c:pt>
                <c:pt idx="585">
                  <c:v>198.7386906988732</c:v>
                </c:pt>
                <c:pt idx="586">
                  <c:v>199.27011294117054</c:v>
                </c:pt>
                <c:pt idx="587">
                  <c:v>199.80059318151717</c:v>
                </c:pt>
                <c:pt idx="588">
                  <c:v>200.33009677659672</c:v>
                </c:pt>
                <c:pt idx="589">
                  <c:v>200.8585892644933</c:v>
                </c:pt>
                <c:pt idx="590">
                  <c:v>201.38603636737992</c:v>
                </c:pt>
                <c:pt idx="591">
                  <c:v>201.9124039942935</c:v>
                </c:pt>
                <c:pt idx="592">
                  <c:v>202.43765824399512</c:v>
                </c:pt>
                <c:pt idx="593">
                  <c:v>202.96176540791194</c:v>
                </c:pt>
                <c:pt idx="594">
                  <c:v>203.48469197315958</c:v>
                </c:pt>
                <c:pt idx="595">
                  <c:v>204.00640462564073</c:v>
                </c:pt>
                <c:pt idx="596">
                  <c:v>204.52687025321839</c:v>
                </c:pt>
                <c:pt idx="597">
                  <c:v>205.04605594896063</c:v>
                </c:pt>
                <c:pt idx="598">
                  <c:v>205.56392901445361</c:v>
                </c:pt>
                <c:pt idx="599">
                  <c:v>206.08045696318052</c:v>
                </c:pt>
                <c:pt idx="600">
                  <c:v>206.5956075239628</c:v>
                </c:pt>
                <c:pt idx="601">
                  <c:v>207.10934864446091</c:v>
                </c:pt>
                <c:pt idx="602">
                  <c:v>207.62164849473152</c:v>
                </c:pt>
                <c:pt idx="603">
                  <c:v>208.13247547083753</c:v>
                </c:pt>
                <c:pt idx="604">
                  <c:v>208.64179819850838</c:v>
                </c:pt>
                <c:pt idx="605">
                  <c:v>209.14958553684627</c:v>
                </c:pt>
                <c:pt idx="606">
                  <c:v>209.65580658207597</c:v>
                </c:pt>
                <c:pt idx="607">
                  <c:v>210.16043067133413</c:v>
                </c:pt>
                <c:pt idx="608">
                  <c:v>210.66342738649485</c:v>
                </c:pt>
                <c:pt idx="609">
                  <c:v>211.16476655802794</c:v>
                </c:pt>
                <c:pt idx="610">
                  <c:v>211.66441826888664</c:v>
                </c:pt>
                <c:pt idx="611">
                  <c:v>212.16235285842038</c:v>
                </c:pt>
                <c:pt idx="612">
                  <c:v>212.65854092631011</c:v>
                </c:pt>
                <c:pt idx="613">
                  <c:v>213.15295333652168</c:v>
                </c:pt>
                <c:pt idx="614">
                  <c:v>213.64556122127379</c:v>
                </c:pt>
                <c:pt idx="615">
                  <c:v>214.13633598501738</c:v>
                </c:pt>
                <c:pt idx="616">
                  <c:v>214.62524930842162</c:v>
                </c:pt>
                <c:pt idx="617">
                  <c:v>215.11227315236425</c:v>
                </c:pt>
                <c:pt idx="618">
                  <c:v>215.5973797619211</c:v>
                </c:pt>
                <c:pt idx="619">
                  <c:v>216.08054167035198</c:v>
                </c:pt>
                <c:pt idx="620">
                  <c:v>216.56173170307889</c:v>
                </c:pt>
                <c:pt idx="621">
                  <c:v>217.04092298165287</c:v>
                </c:pt>
                <c:pt idx="622">
                  <c:v>217.51808892770566</c:v>
                </c:pt>
                <c:pt idx="623">
                  <c:v>217.9932032668824</c:v>
                </c:pt>
                <c:pt idx="624">
                  <c:v>218.46624003275195</c:v>
                </c:pt>
                <c:pt idx="625">
                  <c:v>218.93717357069065</c:v>
                </c:pt>
                <c:pt idx="626">
                  <c:v>219.4059785417362</c:v>
                </c:pt>
                <c:pt idx="627">
                  <c:v>219.87262992640805</c:v>
                </c:pt>
                <c:pt idx="628">
                  <c:v>220.33710302848999</c:v>
                </c:pt>
                <c:pt idx="629">
                  <c:v>220.79937347877231</c:v>
                </c:pt>
                <c:pt idx="630">
                  <c:v>221.25941723874917</c:v>
                </c:pt>
                <c:pt idx="631">
                  <c:v>221.71721060426799</c:v>
                </c:pt>
                <c:pt idx="632">
                  <c:v>222.17273020912717</c:v>
                </c:pt>
                <c:pt idx="633">
                  <c:v>222.62595302861888</c:v>
                </c:pt>
                <c:pt idx="634">
                  <c:v>223.07685638301345</c:v>
                </c:pt>
                <c:pt idx="635">
                  <c:v>223.52541794098155</c:v>
                </c:pt>
                <c:pt idx="636">
                  <c:v>223.97161572295175</c:v>
                </c:pt>
                <c:pt idx="637">
                  <c:v>224.41542810439927</c:v>
                </c:pt>
                <c:pt idx="638">
                  <c:v>224.85683381906333</c:v>
                </c:pt>
                <c:pt idx="639">
                  <c:v>225.29581196208966</c:v>
                </c:pt>
                <c:pt idx="640">
                  <c:v>225.73234199309519</c:v>
                </c:pt>
                <c:pt idx="641">
                  <c:v>226.16640373915206</c:v>
                </c:pt>
                <c:pt idx="642">
                  <c:v>226.59797739768769</c:v>
                </c:pt>
                <c:pt idx="643">
                  <c:v>227.02704353929846</c:v>
                </c:pt>
                <c:pt idx="644">
                  <c:v>227.45358311047369</c:v>
                </c:pt>
                <c:pt idx="645">
                  <c:v>227.87757743622814</c:v>
                </c:pt>
                <c:pt idx="646">
                  <c:v>228.29900822263903</c:v>
                </c:pt>
                <c:pt idx="647">
                  <c:v>228.71785704340368</c:v>
                </c:pt>
                <c:pt idx="648">
                  <c:v>229.13410583039183</c:v>
                </c:pt>
                <c:pt idx="649">
                  <c:v>229.54773742809482</c:v>
                </c:pt>
                <c:pt idx="650">
                  <c:v>229.95873510777693</c:v>
                </c:pt>
                <c:pt idx="651">
                  <c:v>230.3670825332797</c:v>
                </c:pt>
                <c:pt idx="652">
                  <c:v>230.77276376281804</c:v>
                </c:pt>
                <c:pt idx="653">
                  <c:v>231.17576325077394</c:v>
                </c:pt>
                <c:pt idx="654">
                  <c:v>231.57606584937838</c:v>
                </c:pt>
                <c:pt idx="655">
                  <c:v>231.97365681027938</c:v>
                </c:pt>
                <c:pt idx="656">
                  <c:v>232.36852178599409</c:v>
                </c:pt>
                <c:pt idx="657">
                  <c:v>232.76064683124454</c:v>
                </c:pt>
                <c:pt idx="658">
                  <c:v>233.15001840417406</c:v>
                </c:pt>
                <c:pt idx="659">
                  <c:v>233.53662336744435</c:v>
                </c:pt>
                <c:pt idx="660">
                  <c:v>233.92044898921134</c:v>
                </c:pt>
                <c:pt idx="661">
                  <c:v>234.30148294397887</c:v>
                </c:pt>
                <c:pt idx="662">
                  <c:v>234.67971331332919</c:v>
                </c:pt>
                <c:pt idx="663">
                  <c:v>235.05512858652949</c:v>
                </c:pt>
                <c:pt idx="664">
                  <c:v>235.42771766101367</c:v>
                </c:pt>
                <c:pt idx="665">
                  <c:v>235.79746984273828</c:v>
                </c:pt>
                <c:pt idx="666">
                  <c:v>236.16437484641307</c:v>
                </c:pt>
                <c:pt idx="667">
                  <c:v>236.52842279560431</c:v>
                </c:pt>
                <c:pt idx="668">
                  <c:v>236.88960422271197</c:v>
                </c:pt>
                <c:pt idx="669">
                  <c:v>237.24791006881952</c:v>
                </c:pt>
                <c:pt idx="670">
                  <c:v>237.60333168341668</c:v>
                </c:pt>
                <c:pt idx="671">
                  <c:v>237.95586082399524</c:v>
                </c:pt>
                <c:pt idx="672">
                  <c:v>238.30548965551742</c:v>
                </c:pt>
                <c:pt idx="673">
                  <c:v>238.65221074975798</c:v>
                </c:pt>
                <c:pt idx="674">
                  <c:v>238.99601708451956</c:v>
                </c:pt>
                <c:pt idx="675">
                  <c:v>239.33690204272196</c:v>
                </c:pt>
                <c:pt idx="676">
                  <c:v>239.67485941136604</c:v>
                </c:pt>
                <c:pt idx="677">
                  <c:v>240.00988338037286</c:v>
                </c:pt>
                <c:pt idx="678">
                  <c:v>240.34196854129834</c:v>
                </c:pt>
                <c:pt idx="679">
                  <c:v>240.67110988592509</c:v>
                </c:pt>
                <c:pt idx="680">
                  <c:v>240.99730280473165</c:v>
                </c:pt>
                <c:pt idx="681">
                  <c:v>241.32054308524036</c:v>
                </c:pt>
                <c:pt idx="682">
                  <c:v>241.64082691024552</c:v>
                </c:pt>
                <c:pt idx="683">
                  <c:v>241.95815085592196</c:v>
                </c:pt>
                <c:pt idx="684">
                  <c:v>242.27251188981657</c:v>
                </c:pt>
                <c:pt idx="685">
                  <c:v>242.58390736872326</c:v>
                </c:pt>
                <c:pt idx="686">
                  <c:v>242.8923350364434</c:v>
                </c:pt>
                <c:pt idx="687">
                  <c:v>243.197793021433</c:v>
                </c:pt>
                <c:pt idx="688">
                  <c:v>243.5002798343385</c:v>
                </c:pt>
                <c:pt idx="689">
                  <c:v>243.79979436542274</c:v>
                </c:pt>
                <c:pt idx="690">
                  <c:v>244.09633588188296</c:v>
                </c:pt>
                <c:pt idx="691">
                  <c:v>244.38990402506298</c:v>
                </c:pt>
                <c:pt idx="692">
                  <c:v>244.68049880756089</c:v>
                </c:pt>
                <c:pt idx="693">
                  <c:v>244.96812061023513</c:v>
                </c:pt>
                <c:pt idx="694">
                  <c:v>245.25277017911026</c:v>
                </c:pt>
                <c:pt idx="695">
                  <c:v>245.5344486221851</c:v>
                </c:pt>
                <c:pt idx="696">
                  <c:v>245.81315740614508</c:v>
                </c:pt>
                <c:pt idx="697">
                  <c:v>246.08889835298154</c:v>
                </c:pt>
                <c:pt idx="698">
                  <c:v>246.36167363651987</c:v>
                </c:pt>
                <c:pt idx="699">
                  <c:v>246.63148577885883</c:v>
                </c:pt>
                <c:pt idx="700">
                  <c:v>246.89833764672412</c:v>
                </c:pt>
                <c:pt idx="701">
                  <c:v>247.16223244773778</c:v>
                </c:pt>
                <c:pt idx="702">
                  <c:v>247.42317372660654</c:v>
                </c:pt>
                <c:pt idx="703">
                  <c:v>247.68116536123156</c:v>
                </c:pt>
                <c:pt idx="704">
                  <c:v>247.93621155874206</c:v>
                </c:pt>
                <c:pt idx="705">
                  <c:v>248.1883168514552</c:v>
                </c:pt>
                <c:pt idx="706">
                  <c:v>248.43748609276551</c:v>
                </c:pt>
                <c:pt idx="707">
                  <c:v>248.68372445296606</c:v>
                </c:pt>
                <c:pt idx="708">
                  <c:v>248.92703741500395</c:v>
                </c:pt>
                <c:pt idx="709">
                  <c:v>249.16743077017327</c:v>
                </c:pt>
                <c:pt idx="710">
                  <c:v>249.40491061374803</c:v>
                </c:pt>
                <c:pt idx="711">
                  <c:v>249.63948334055763</c:v>
                </c:pt>
                <c:pt idx="712">
                  <c:v>249.87115564050816</c:v>
                </c:pt>
                <c:pt idx="713">
                  <c:v>250.09993449405172</c:v>
                </c:pt>
                <c:pt idx="714">
                  <c:v>250.32582716760663</c:v>
                </c:pt>
                <c:pt idx="715">
                  <c:v>250.54884120893186</c:v>
                </c:pt>
                <c:pt idx="716">
                  <c:v>250.76898444245776</c:v>
                </c:pt>
                <c:pt idx="717">
                  <c:v>250.98626496457624</c:v>
                </c:pt>
                <c:pt idx="718">
                  <c:v>251.20069113889286</c:v>
                </c:pt>
                <c:pt idx="719">
                  <c:v>251.41227159144424</c:v>
                </c:pt>
                <c:pt idx="720">
                  <c:v>251.62101520588268</c:v>
                </c:pt>
                <c:pt idx="721">
                  <c:v>251.82693111863151</c:v>
                </c:pt>
                <c:pt idx="722">
                  <c:v>252.03002871401304</c:v>
                </c:pt>
                <c:pt idx="723">
                  <c:v>252.23031761935295</c:v>
                </c:pt>
                <c:pt idx="724">
                  <c:v>252.42780770006266</c:v>
                </c:pt>
                <c:pt idx="725">
                  <c:v>252.62250905470287</c:v>
                </c:pt>
                <c:pt idx="726">
                  <c:v>252.81443201003137</c:v>
                </c:pt>
                <c:pt idx="727">
                  <c:v>253.00358711603653</c:v>
                </c:pt>
                <c:pt idx="728">
                  <c:v>253.18998514096023</c:v>
                </c:pt>
                <c:pt idx="729">
                  <c:v>253.37363706631226</c:v>
                </c:pt>
                <c:pt idx="730">
                  <c:v>253.55455408187851</c:v>
                </c:pt>
                <c:pt idx="731">
                  <c:v>253.73274758072608</c:v>
                </c:pt>
                <c:pt idx="732">
                  <c:v>253.90822915420696</c:v>
                </c:pt>
                <c:pt idx="733">
                  <c:v>254.08101058696323</c:v>
                </c:pt>
                <c:pt idx="734">
                  <c:v>254.25110385193631</c:v>
                </c:pt>
                <c:pt idx="735">
                  <c:v>254.4185211053817</c:v>
                </c:pt>
                <c:pt idx="736">
                  <c:v>254.58327468189268</c:v>
                </c:pt>
                <c:pt idx="737">
                  <c:v>254.7453770894343</c:v>
                </c:pt>
                <c:pt idx="738">
                  <c:v>254.90484100439033</c:v>
                </c:pt>
                <c:pt idx="739">
                  <c:v>255.06167926662508</c:v>
                </c:pt>
                <c:pt idx="740">
                  <c:v>255.21590487456237</c:v>
                </c:pt>
                <c:pt idx="741">
                  <c:v>255.36753098028379</c:v>
                </c:pt>
                <c:pt idx="742">
                  <c:v>255.51657088464788</c:v>
                </c:pt>
                <c:pt idx="743">
                  <c:v>255.66303803243258</c:v>
                </c:pt>
                <c:pt idx="744">
                  <c:v>255.8069460075028</c:v>
                </c:pt>
                <c:pt idx="745">
                  <c:v>255.94830852800479</c:v>
                </c:pt>
                <c:pt idx="746">
                  <c:v>256.08713944158916</c:v>
                </c:pt>
                <c:pt idx="747">
                  <c:v>256.22345272066474</c:v>
                </c:pt>
                <c:pt idx="748">
                  <c:v>256.35726245768416</c:v>
                </c:pt>
                <c:pt idx="749">
                  <c:v>256.48858286046351</c:v>
                </c:pt>
                <c:pt idx="750">
                  <c:v>256.6174282475377</c:v>
                </c:pt>
                <c:pt idx="751">
                  <c:v>256.74381304355228</c:v>
                </c:pt>
                <c:pt idx="752">
                  <c:v>256.86775177469428</c:v>
                </c:pt>
                <c:pt idx="753">
                  <c:v>256.98925906416264</c:v>
                </c:pt>
                <c:pt idx="754">
                  <c:v>257.10834962768007</c:v>
                </c:pt>
                <c:pt idx="755">
                  <c:v>257.22503826904767</c:v>
                </c:pt>
                <c:pt idx="756">
                  <c:v>257.33933987574329</c:v>
                </c:pt>
                <c:pt idx="757">
                  <c:v>257.45126941456545</c:v>
                </c:pt>
                <c:pt idx="758">
                  <c:v>257.56084192732288</c:v>
                </c:pt>
                <c:pt idx="759">
                  <c:v>257.6680725265723</c:v>
                </c:pt>
                <c:pt idx="760">
                  <c:v>257.77297639140443</c:v>
                </c:pt>
                <c:pt idx="761">
                  <c:v>257.87556876327915</c:v>
                </c:pt>
                <c:pt idx="762">
                  <c:v>257.97586494191194</c:v>
                </c:pt>
                <c:pt idx="763">
                  <c:v>258.07388028121102</c:v>
                </c:pt>
                <c:pt idx="764">
                  <c:v>258.16963018526718</c:v>
                </c:pt>
                <c:pt idx="765">
                  <c:v>258.26313010439668</c:v>
                </c:pt>
                <c:pt idx="766">
                  <c:v>258.35439553123763</c:v>
                </c:pt>
                <c:pt idx="767">
                  <c:v>258.4434419969013</c:v>
                </c:pt>
                <c:pt idx="768">
                  <c:v>258.53028506717857</c:v>
                </c:pt>
                <c:pt idx="769">
                  <c:v>258.61494033880211</c:v>
                </c:pt>
                <c:pt idx="770">
                  <c:v>258.69742343576485</c:v>
                </c:pt>
                <c:pt idx="771">
                  <c:v>258.77775000569562</c:v>
                </c:pt>
                <c:pt idx="772">
                  <c:v>258.85593571629204</c:v>
                </c:pt>
                <c:pt idx="773">
                  <c:v>258.93199625181103</c:v>
                </c:pt>
                <c:pt idx="774">
                  <c:v>259.00594730961757</c:v>
                </c:pt>
                <c:pt idx="775">
                  <c:v>259.07780459679236</c:v>
                </c:pt>
                <c:pt idx="776">
                  <c:v>259.14758382679764</c:v>
                </c:pt>
                <c:pt idx="777">
                  <c:v>259.21530071620259</c:v>
                </c:pt>
                <c:pt idx="778">
                  <c:v>259.28097098146759</c:v>
                </c:pt>
                <c:pt idx="779">
                  <c:v>259.34461033578833</c:v>
                </c:pt>
                <c:pt idx="780">
                  <c:v>259.40623448599894</c:v>
                </c:pt>
                <c:pt idx="781">
                  <c:v>259.46585912953543</c:v>
                </c:pt>
                <c:pt idx="782">
                  <c:v>259.52349995145835</c:v>
                </c:pt>
                <c:pt idx="783">
                  <c:v>259.57917262153524</c:v>
                </c:pt>
                <c:pt idx="784">
                  <c:v>259.63289279138286</c:v>
                </c:pt>
                <c:pt idx="785">
                  <c:v>259.68467609166942</c:v>
                </c:pt>
                <c:pt idx="786">
                  <c:v>259.73453812937561</c:v>
                </c:pt>
                <c:pt idx="787">
                  <c:v>259.78249448511565</c:v>
                </c:pt>
                <c:pt idx="788">
                  <c:v>259.82856071051759</c:v>
                </c:pt>
                <c:pt idx="789">
                  <c:v>259.87275232566253</c:v>
                </c:pt>
                <c:pt idx="790">
                  <c:v>259.91508481658286</c:v>
                </c:pt>
                <c:pt idx="791">
                  <c:v>259.95557363281921</c:v>
                </c:pt>
                <c:pt idx="792">
                  <c:v>259.99423418503574</c:v>
                </c:pt>
                <c:pt idx="793">
                  <c:v>260.0310818426932</c:v>
                </c:pt>
                <c:pt idx="794">
                  <c:v>260.06613193178055</c:v>
                </c:pt>
                <c:pt idx="795">
                  <c:v>260.0993997326035</c:v>
                </c:pt>
                <c:pt idx="796">
                  <c:v>260.13090047762972</c:v>
                </c:pt>
                <c:pt idx="797">
                  <c:v>260.16064934939175</c:v>
                </c:pt>
                <c:pt idx="798">
                  <c:v>260.18866147844517</c:v>
                </c:pt>
                <c:pt idx="799">
                  <c:v>260.21495194138339</c:v>
                </c:pt>
                <c:pt idx="800">
                  <c:v>260.23953575890704</c:v>
                </c:pt>
                <c:pt idx="801">
                  <c:v>260.262427893949</c:v>
                </c:pt>
                <c:pt idx="802">
                  <c:v>260.28364324985318</c:v>
                </c:pt>
                <c:pt idx="803">
                  <c:v>260.30319666860782</c:v>
                </c:pt>
                <c:pt idx="804">
                  <c:v>260.32110292913143</c:v>
                </c:pt>
                <c:pt idx="805">
                  <c:v>260.33737674561235</c:v>
                </c:pt>
                <c:pt idx="806">
                  <c:v>260.35203276589976</c:v>
                </c:pt>
                <c:pt idx="807">
                  <c:v>260.3650855699471</c:v>
                </c:pt>
                <c:pt idx="808">
                  <c:v>260.37654966830604</c:v>
                </c:pt>
                <c:pt idx="809">
                  <c:v>260.38643950067137</c:v>
                </c:pt>
                <c:pt idx="810">
                  <c:v>260.39476943447545</c:v>
                </c:pt>
                <c:pt idx="811">
                  <c:v>260.40155376353215</c:v>
                </c:pt>
                <c:pt idx="812">
                  <c:v>260.40680670672936</c:v>
                </c:pt>
                <c:pt idx="813">
                  <c:v>260.41054240676959</c:v>
                </c:pt>
                <c:pt idx="814">
                  <c:v>260.41277492895779</c:v>
                </c:pt>
                <c:pt idx="815">
                  <c:v>260.41351826003603</c:v>
                </c:pt>
                <c:pt idx="816">
                  <c:v>260.41278630706387</c:v>
                </c:pt>
                <c:pt idx="817">
                  <c:v>260.41059289634489</c:v>
                </c:pt>
                <c:pt idx="818">
                  <c:v>260.40695177239684</c:v>
                </c:pt>
                <c:pt idx="819">
                  <c:v>260.40187659696664</c:v>
                </c:pt>
                <c:pt idx="820">
                  <c:v>260.39538094808847</c:v>
                </c:pt>
                <c:pt idx="821">
                  <c:v>260.38747831918437</c:v>
                </c:pt>
                <c:pt idx="822">
                  <c:v>260.37818211820678</c:v>
                </c:pt>
                <c:pt idx="823">
                  <c:v>260.36750566682286</c:v>
                </c:pt>
                <c:pt idx="824">
                  <c:v>260.3554621996384</c:v>
                </c:pt>
                <c:pt idx="825">
                  <c:v>260.34206486346238</c:v>
                </c:pt>
                <c:pt idx="826">
                  <c:v>260.32732671661063</c:v>
                </c:pt>
                <c:pt idx="827">
                  <c:v>260.31126072824736</c:v>
                </c:pt>
                <c:pt idx="828">
                  <c:v>260.29387977776531</c:v>
                </c:pt>
                <c:pt idx="829">
                  <c:v>260.27519665420203</c:v>
                </c:pt>
                <c:pt idx="830">
                  <c:v>260.25522405569336</c:v>
                </c:pt>
                <c:pt idx="831">
                  <c:v>260.23397458896176</c:v>
                </c:pt>
                <c:pt idx="832">
                  <c:v>260.21146076884065</c:v>
                </c:pt>
                <c:pt idx="833">
                  <c:v>260.18769501783169</c:v>
                </c:pt>
                <c:pt idx="834">
                  <c:v>260.1626896656968</c:v>
                </c:pt>
                <c:pt idx="835">
                  <c:v>260.13645694908246</c:v>
                </c:pt>
                <c:pt idx="836">
                  <c:v>260.10900901117628</c:v>
                </c:pt>
                <c:pt idx="837">
                  <c:v>260.08035790139519</c:v>
                </c:pt>
                <c:pt idx="838">
                  <c:v>260.05051557510444</c:v>
                </c:pt>
                <c:pt idx="839">
                  <c:v>260.01949389336664</c:v>
                </c:pt>
                <c:pt idx="840">
                  <c:v>259.98730462272056</c:v>
                </c:pt>
                <c:pt idx="841">
                  <c:v>259.95395943498829</c:v>
                </c:pt>
                <c:pt idx="842">
                  <c:v>259.91946990711097</c:v>
                </c:pt>
                <c:pt idx="843">
                  <c:v>259.88384752101217</c:v>
                </c:pt>
                <c:pt idx="844">
                  <c:v>259.8471036634873</c:v>
                </c:pt>
                <c:pt idx="845">
                  <c:v>259.80924962612022</c:v>
                </c:pt>
                <c:pt idx="846">
                  <c:v>259.77029660522476</c:v>
                </c:pt>
                <c:pt idx="847">
                  <c:v>259.73025570181153</c:v>
                </c:pt>
                <c:pt idx="848">
                  <c:v>259.68913792157878</c:v>
                </c:pt>
                <c:pt idx="849">
                  <c:v>259.64695417492715</c:v>
                </c:pt>
                <c:pt idx="850">
                  <c:v>259.60371527699749</c:v>
                </c:pt>
                <c:pt idx="851">
                  <c:v>259.5594319477309</c:v>
                </c:pt>
                <c:pt idx="852">
                  <c:v>259.51411481195112</c:v>
                </c:pt>
                <c:pt idx="853">
                  <c:v>259.46777439946766</c:v>
                </c:pt>
                <c:pt idx="854">
                  <c:v>259.42042114520012</c:v>
                </c:pt>
                <c:pt idx="855">
                  <c:v>259.37206538932236</c:v>
                </c:pt>
                <c:pt idx="856">
                  <c:v>259.3227173774261</c:v>
                </c:pt>
                <c:pt idx="857">
                  <c:v>259.27238726070402</c:v>
                </c:pt>
                <c:pt idx="858">
                  <c:v>259.2210850961506</c:v>
                </c:pt>
                <c:pt idx="859">
                  <c:v>259.16882084678156</c:v>
                </c:pt>
                <c:pt idx="860">
                  <c:v>259.11560438187001</c:v>
                </c:pt>
                <c:pt idx="861">
                  <c:v>259.06144547719998</c:v>
                </c:pt>
                <c:pt idx="862">
                  <c:v>259.0063538153359</c:v>
                </c:pt>
                <c:pt idx="863">
                  <c:v>258.95033898590793</c:v>
                </c:pt>
                <c:pt idx="864">
                  <c:v>258.89341048591274</c:v>
                </c:pt>
                <c:pt idx="865">
                  <c:v>258.83557772002865</c:v>
                </c:pt>
                <c:pt idx="866">
                  <c:v>258.77685000094579</c:v>
                </c:pt>
                <c:pt idx="867">
                  <c:v>258.71723654970913</c:v>
                </c:pt>
                <c:pt idx="868">
                  <c:v>258.65674649607581</c:v>
                </c:pt>
                <c:pt idx="869">
                  <c:v>258.59538887888465</c:v>
                </c:pt>
                <c:pt idx="870">
                  <c:v>258.53317264643812</c:v>
                </c:pt>
                <c:pt idx="871">
                  <c:v>258.4701066568968</c:v>
                </c:pt>
                <c:pt idx="872">
                  <c:v>258.40619967868486</c:v>
                </c:pt>
                <c:pt idx="873">
                  <c:v>258.34146039090672</c:v>
                </c:pt>
                <c:pt idx="874">
                  <c:v>258.27589738377452</c:v>
                </c:pt>
                <c:pt idx="875">
                  <c:v>258.20951915904567</c:v>
                </c:pt>
                <c:pt idx="876">
                  <c:v>258.14233413047032</c:v>
                </c:pt>
                <c:pt idx="877">
                  <c:v>258.07435062424844</c:v>
                </c:pt>
                <c:pt idx="878">
                  <c:v>258.00557687949538</c:v>
                </c:pt>
                <c:pt idx="879">
                  <c:v>257.93602104871684</c:v>
                </c:pt>
                <c:pt idx="880">
                  <c:v>257.86569119829153</c:v>
                </c:pt>
                <c:pt idx="881">
                  <c:v>257.79459530896207</c:v>
                </c:pt>
                <c:pt idx="882">
                  <c:v>257.72274127633329</c:v>
                </c:pt>
                <c:pt idx="883">
                  <c:v>257.6501369113775</c:v>
                </c:pt>
                <c:pt idx="884">
                  <c:v>257.57678994094738</c:v>
                </c:pt>
                <c:pt idx="885">
                  <c:v>257.50270800829435</c:v>
                </c:pt>
                <c:pt idx="886">
                  <c:v>257.42789867359392</c:v>
                </c:pt>
                <c:pt idx="887">
                  <c:v>257.35236941447641</c:v>
                </c:pt>
                <c:pt idx="888">
                  <c:v>257.27612762656361</c:v>
                </c:pt>
                <c:pt idx="889">
                  <c:v>257.19918062401007</c:v>
                </c:pt>
                <c:pt idx="890">
                  <c:v>257.12153564005001</c:v>
                </c:pt>
                <c:pt idx="891">
                  <c:v>257.04319982754845</c:v>
                </c:pt>
                <c:pt idx="892">
                  <c:v>256.9641802595566</c:v>
                </c:pt>
                <c:pt idx="893">
                  <c:v>256.88448392987152</c:v>
                </c:pt>
                <c:pt idx="894">
                  <c:v>256.80411775359977</c:v>
                </c:pt>
                <c:pt idx="895">
                  <c:v>256.72308856772378</c:v>
                </c:pt>
                <c:pt idx="896">
                  <c:v>256.64140313167235</c:v>
                </c:pt>
                <c:pt idx="897">
                  <c:v>256.55906812789368</c:v>
                </c:pt>
                <c:pt idx="898">
                  <c:v>256.47609016243143</c:v>
                </c:pt>
                <c:pt idx="899">
                  <c:v>256.39247576550264</c:v>
                </c:pt>
                <c:pt idx="900">
                  <c:v>256.30823139207899</c:v>
                </c:pt>
                <c:pt idx="901">
                  <c:v>256.22336342246911</c:v>
                </c:pt>
                <c:pt idx="902">
                  <c:v>256.13787816290312</c:v>
                </c:pt>
                <c:pt idx="903">
                  <c:v>256.0517818461189</c:v>
                </c:pt>
                <c:pt idx="904">
                  <c:v>255.96508063194966</c:v>
                </c:pt>
                <c:pt idx="905">
                  <c:v>255.87778060791226</c:v>
                </c:pt>
                <c:pt idx="906">
                  <c:v>255.78988778979743</c:v>
                </c:pt>
                <c:pt idx="907">
                  <c:v>255.70140812225972</c:v>
                </c:pt>
                <c:pt idx="908">
                  <c:v>255.61234747940904</c:v>
                </c:pt>
                <c:pt idx="909">
                  <c:v>255.52271166540177</c:v>
                </c:pt>
                <c:pt idx="910">
                  <c:v>255.4325064150328</c:v>
                </c:pt>
                <c:pt idx="911">
                  <c:v>255.34173739432725</c:v>
                </c:pt>
                <c:pt idx="912">
                  <c:v>255.25041020113201</c:v>
                </c:pt>
                <c:pt idx="913">
                  <c:v>255.15853036570755</c:v>
                </c:pt>
                <c:pt idx="914">
                  <c:v>255.06610335131856</c:v>
                </c:pt>
                <c:pt idx="915">
                  <c:v>254.97313455482481</c:v>
                </c:pt>
                <c:pt idx="916">
                  <c:v>254.8796293072707</c:v>
                </c:pt>
                <c:pt idx="917">
                  <c:v>254.78559287447416</c:v>
                </c:pt>
                <c:pt idx="918">
                  <c:v>254.69103045761469</c:v>
                </c:pt>
                <c:pt idx="919">
                  <c:v>254.59594719382002</c:v>
                </c:pt>
                <c:pt idx="920">
                  <c:v>254.5003481567517</c:v>
                </c:pt>
                <c:pt idx="921">
                  <c:v>254.40423835718934</c:v>
                </c:pt>
                <c:pt idx="922">
                  <c:v>254.30762274361305</c:v>
                </c:pt>
                <c:pt idx="923">
                  <c:v>254.21050620278464</c:v>
                </c:pt>
                <c:pt idx="924">
                  <c:v>254.11289356032694</c:v>
                </c:pt>
                <c:pt idx="925">
                  <c:v>254.01478958130122</c:v>
                </c:pt>
                <c:pt idx="926">
                  <c:v>253.91619897078257</c:v>
                </c:pt>
                <c:pt idx="927">
                  <c:v>253.8171263744338</c:v>
                </c:pt>
                <c:pt idx="928">
                  <c:v>253.71757637907635</c:v>
                </c:pt>
                <c:pt idx="929">
                  <c:v>253.61755351325974</c:v>
                </c:pt>
                <c:pt idx="930">
                  <c:v>253.51706224782814</c:v>
                </c:pt>
                <c:pt idx="931">
                  <c:v>253.4161069964851</c:v>
                </c:pt>
                <c:pt idx="932">
                  <c:v>253.31469211635522</c:v>
                </c:pt>
                <c:pt idx="933">
                  <c:v>253.21282190854353</c:v>
                </c:pt>
                <c:pt idx="934">
                  <c:v>253.11050061869233</c:v>
                </c:pt>
                <c:pt idx="935">
                  <c:v>253.00773243753522</c:v>
                </c:pt>
                <c:pt idx="936">
                  <c:v>252.90452150144824</c:v>
                </c:pt>
                <c:pt idx="937">
                  <c:v>252.80087189299837</c:v>
                </c:pt>
                <c:pt idx="938">
                  <c:v>252.69678764148901</c:v>
                </c:pt>
                <c:pt idx="939">
                  <c:v>252.59227272350248</c:v>
                </c:pt>
                <c:pt idx="940">
                  <c:v>252.48733106343946</c:v>
                </c:pt>
                <c:pt idx="941">
                  <c:v>252.38196653405561</c:v>
                </c:pt>
                <c:pt idx="942">
                  <c:v>252.2761829569948</c:v>
                </c:pt>
                <c:pt idx="943">
                  <c:v>252.16998410331914</c:v>
                </c:pt>
                <c:pt idx="944">
                  <c:v>252.0633736940359</c:v>
                </c:pt>
                <c:pt idx="945">
                  <c:v>251.95635540062133</c:v>
                </c:pt>
                <c:pt idx="946">
                  <c:v>251.84893284554079</c:v>
                </c:pt>
                <c:pt idx="947">
                  <c:v>251.74110960276579</c:v>
                </c:pt>
                <c:pt idx="948">
                  <c:v>251.6328891982877</c:v>
                </c:pt>
                <c:pt idx="949">
                  <c:v>251.52427511062774</c:v>
                </c:pt>
                <c:pt idx="950">
                  <c:v>251.41527077134384</c:v>
                </c:pt>
                <c:pt idx="951">
                  <c:v>251.30587956553396</c:v>
                </c:pt>
                <c:pt idx="952">
                  <c:v>251.19610483233561</c:v>
                </c:pt>
                <c:pt idx="953">
                  <c:v>251.08594986542232</c:v>
                </c:pt>
                <c:pt idx="954">
                  <c:v>250.9754179134961</c:v>
                </c:pt>
                <c:pt idx="955">
                  <c:v>250.86451172497908</c:v>
                </c:pt>
                <c:pt idx="956">
                  <c:v>250.75323386632849</c:v>
                </c:pt>
                <c:pt idx="957">
                  <c:v>250.6415873173566</c:v>
                </c:pt>
                <c:pt idx="958">
                  <c:v>250.52957515471698</c:v>
                </c:pt>
                <c:pt idx="959">
                  <c:v>250.41720041332212</c:v>
                </c:pt>
                <c:pt idx="960">
                  <c:v>250.30446608595526</c:v>
                </c:pt>
                <c:pt idx="961">
                  <c:v>250.19137512373328</c:v>
                </c:pt>
                <c:pt idx="962">
                  <c:v>250.07793043657114</c:v>
                </c:pt>
                <c:pt idx="963">
                  <c:v>249.96413489364261</c:v>
                </c:pt>
                <c:pt idx="964">
                  <c:v>249.84999132383746</c:v>
                </c:pt>
                <c:pt idx="965">
                  <c:v>249.73550251621472</c:v>
                </c:pt>
                <c:pt idx="966">
                  <c:v>249.62067122045249</c:v>
                </c:pt>
                <c:pt idx="967">
                  <c:v>249.50550014729379</c:v>
                </c:pt>
                <c:pt idx="968">
                  <c:v>249.38999196898891</c:v>
                </c:pt>
                <c:pt idx="969">
                  <c:v>249.27414931973374</c:v>
                </c:pt>
                <c:pt idx="970">
                  <c:v>249.15797479610487</c:v>
                </c:pt>
                <c:pt idx="971">
                  <c:v>249.04147095749039</c:v>
                </c:pt>
                <c:pt idx="972">
                  <c:v>248.92464032651759</c:v>
                </c:pt>
                <c:pt idx="973">
                  <c:v>248.80748538947637</c:v>
                </c:pt>
                <c:pt idx="974">
                  <c:v>248.69000859673946</c:v>
                </c:pt>
                <c:pt idx="975">
                  <c:v>248.57221236317855</c:v>
                </c:pt>
                <c:pt idx="976">
                  <c:v>248.45409906857699</c:v>
                </c:pt>
                <c:pt idx="977">
                  <c:v>248.33567105803874</c:v>
                </c:pt>
                <c:pt idx="978">
                  <c:v>248.21693064239352</c:v>
                </c:pt>
                <c:pt idx="979">
                  <c:v>248.09788009859861</c:v>
                </c:pt>
                <c:pt idx="980">
                  <c:v>247.97852167013673</c:v>
                </c:pt>
                <c:pt idx="981">
                  <c:v>247.85885756741027</c:v>
                </c:pt>
                <c:pt idx="982">
                  <c:v>247.73888996813218</c:v>
                </c:pt>
                <c:pt idx="983">
                  <c:v>247.61862101771302</c:v>
                </c:pt>
                <c:pt idx="984">
                  <c:v>247.49805282964445</c:v>
                </c:pt>
                <c:pt idx="985">
                  <c:v>247.37718748587912</c:v>
                </c:pt>
                <c:pt idx="986">
                  <c:v>247.2560270372071</c:v>
                </c:pt>
                <c:pt idx="987">
                  <c:v>247.13457350362881</c:v>
                </c:pt>
                <c:pt idx="988">
                  <c:v>247.01282887472408</c:v>
                </c:pt>
                <c:pt idx="989">
                  <c:v>246.89079511001816</c:v>
                </c:pt>
                <c:pt idx="990">
                  <c:v>246.76847413934385</c:v>
                </c:pt>
                <c:pt idx="991">
                  <c:v>246.64586786320046</c:v>
                </c:pt>
                <c:pt idx="992">
                  <c:v>246.52297815310905</c:v>
                </c:pt>
                <c:pt idx="993">
                  <c:v>246.3998068519644</c:v>
                </c:pt>
                <c:pt idx="994">
                  <c:v>246.27635577438357</c:v>
                </c:pt>
                <c:pt idx="995">
                  <c:v>246.15262670705093</c:v>
                </c:pt>
                <c:pt idx="996">
                  <c:v>246.02862140905984</c:v>
                </c:pt>
                <c:pt idx="997">
                  <c:v>245.90434161225139</c:v>
                </c:pt>
                <c:pt idx="998">
                  <c:v>245.77978902154885</c:v>
                </c:pt>
                <c:pt idx="999">
                  <c:v>245.65496531529004</c:v>
                </c:pt>
                <c:pt idx="1000">
                  <c:v>245.52987214555532</c:v>
                </c:pt>
                <c:pt idx="1001">
                  <c:v>245.40451113849304</c:v>
                </c:pt>
                <c:pt idx="1002">
                  <c:v>245.27888389464144</c:v>
                </c:pt>
                <c:pt idx="1003">
                  <c:v>245.15299198924737</c:v>
                </c:pt>
                <c:pt idx="1004">
                  <c:v>245.02683697258172</c:v>
                </c:pt>
                <c:pt idx="1005">
                  <c:v>244.90042037025205</c:v>
                </c:pt>
                <c:pt idx="1006">
                  <c:v>244.77374368351153</c:v>
                </c:pt>
                <c:pt idx="1007">
                  <c:v>244.64680838956536</c:v>
                </c:pt>
                <c:pt idx="1008">
                  <c:v>244.51961594187344</c:v>
                </c:pt>
                <c:pt idx="1009">
                  <c:v>244.39216777045064</c:v>
                </c:pt>
                <c:pt idx="1010">
                  <c:v>244.26446528216346</c:v>
                </c:pt>
                <c:pt idx="1011">
                  <c:v>244.13650986102405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014-495A-96A0-2FBB22847A5C}"/>
            </c:ext>
          </c:extLst>
        </c:ser>
        <c:ser>
          <c:idx val="2"/>
          <c:order val="2"/>
          <c:tx>
            <c:strRef>
              <c:f>'booster test at angle with ramj'!$AD$6</c:f>
              <c:strCache>
                <c:ptCount val="1"/>
                <c:pt idx="0">
                  <c:v>  Separation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'booster test at angle with ramj'!$AE$6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Ref>
              <c:f>'booster test at angle with ramj'!$AF$6</c:f>
              <c:numCache>
                <c:formatCode>General</c:formatCode>
                <c:ptCount val="1"/>
                <c:pt idx="0">
                  <c:v>1322.5480504955162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014-495A-96A0-2FBB22847A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2626992"/>
        <c:axId val="932634064"/>
      </c:scatterChart>
      <c:valAx>
        <c:axId val="932626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'booster test at angle with ramj'!$D$19</c:f>
              <c:strCache>
                <c:ptCount val="1"/>
                <c:pt idx="0">
                  <c:v>time [s]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932634064"/>
        <c:crosses val="autoZero"/>
        <c:crossBetween val="midCat"/>
      </c:valAx>
      <c:valAx>
        <c:axId val="93263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'booster test at angle with ramj'!$Q$110</c:f>
              <c:strCache>
                <c:ptCount val="1"/>
                <c:pt idx="0">
                  <c:v>haw far from launch pad [m]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9326269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'cone ejection'!$C$15</c:f>
          <c:strCache>
            <c:ptCount val="1"/>
            <c:pt idx="0">
              <c:v>distance in x directiion [m]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'cone ejection'!$C$15</c:f>
              <c:strCache>
                <c:ptCount val="1"/>
                <c:pt idx="0">
                  <c:v>distance in x directiion [m]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'cone ejection'!$C$17:$C$186</c:f>
              <c:numCache>
                <c:formatCode>General</c:formatCode>
                <c:ptCount val="170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0.35587250470929011</c:v>
                </c:pt>
                <c:pt idx="22">
                  <c:v>0.51114746279583656</c:v>
                </c:pt>
                <c:pt idx="23">
                  <c:v>0.66427986678109097</c:v>
                </c:pt>
                <c:pt idx="24">
                  <c:v>0.81483772879396033</c:v>
                </c:pt>
                <c:pt idx="25">
                  <c:v>0.96283138646085986</c:v>
                </c:pt>
                <c:pt idx="26">
                  <c:v>1.1082720798165315</c:v>
                </c:pt>
                <c:pt idx="27">
                  <c:v>1.251170977169288</c:v>
                </c:pt>
                <c:pt idx="28">
                  <c:v>1.3915391735989993</c:v>
                </c:pt>
                <c:pt idx="29">
                  <c:v>1.5293876915919467</c:v>
                </c:pt>
                <c:pt idx="30">
                  <c:v>1.6647274816734203</c:v>
                </c:pt>
                <c:pt idx="31">
                  <c:v>1.7975694230334425</c:v>
                </c:pt>
                <c:pt idx="32">
                  <c:v>1.9279243241457011</c:v>
                </c:pt>
                <c:pt idx="33">
                  <c:v>2.0558029233797779</c:v>
                </c:pt>
                <c:pt idx="34">
                  <c:v>2.1812158896067602</c:v>
                </c:pt>
                <c:pt idx="35">
                  <c:v>2.3041738227983211</c:v>
                </c:pt>
                <c:pt idx="36">
                  <c:v>2.4246872546193536</c:v>
                </c:pt>
                <c:pt idx="37">
                  <c:v>2.5427666490142404</c:v>
                </c:pt>
                <c:pt idx="38">
                  <c:v>2.6584224027868411</c:v>
                </c:pt>
                <c:pt idx="39">
                  <c:v>2.7716648461742808</c:v>
                </c:pt>
                <c:pt idx="40">
                  <c:v>2.8825042434146142</c:v>
                </c:pt>
                <c:pt idx="41">
                  <c:v>2.9909507933084476</c:v>
                </c:pt>
                <c:pt idx="42">
                  <c:v>3.0970146297745949</c:v>
                </c:pt>
                <c:pt idx="43">
                  <c:v>3.2007058223998417</c:v>
                </c:pt>
                <c:pt idx="44">
                  <c:v>3.3020343769828968</c:v>
                </c:pt>
                <c:pt idx="45">
                  <c:v>3.4010102360725973</c:v>
                </c:pt>
                <c:pt idx="46">
                  <c:v>3.4976432795004491</c:v>
                </c:pt>
                <c:pt idx="47">
                  <c:v>3.5919433249075667</c:v>
                </c:pt>
                <c:pt idx="48">
                  <c:v>3.6839201282660876</c:v>
                </c:pt>
                <c:pt idx="49">
                  <c:v>3.7735833843951276</c:v>
                </c:pt>
                <c:pt idx="50">
                  <c:v>3.8609427274713481</c:v>
                </c:pt>
                <c:pt idx="51">
                  <c:v>3.9460077315342015</c:v>
                </c:pt>
                <c:pt idx="52">
                  <c:v>4.0287879109859199</c:v>
                </c:pt>
                <c:pt idx="53">
                  <c:v>4.109292721086315</c:v>
                </c:pt>
                <c:pt idx="54">
                  <c:v>4.1875315584424548</c:v>
                </c:pt>
                <c:pt idx="55">
                  <c:v>4.2635137614932752</c:v>
                </c:pt>
                <c:pt idx="56">
                  <c:v>4.3372486109891941</c:v>
                </c:pt>
                <c:pt idx="57">
                  <c:v>4.4087453304667878</c:v>
                </c:pt>
                <c:pt idx="58">
                  <c:v>4.4780130867185948</c:v>
                </c:pt>
                <c:pt idx="59">
                  <c:v>4.5450609902580972</c:v>
                </c:pt>
                <c:pt idx="60">
                  <c:v>4.6098980957799496</c:v>
                </c:pt>
                <c:pt idx="61">
                  <c:v>4.6725334026155085</c:v>
                </c:pt>
                <c:pt idx="62">
                  <c:v>4.73297585518372</c:v>
                </c:pt>
                <c:pt idx="63">
                  <c:v>4.7912343434374218</c:v>
                </c:pt>
                <c:pt idx="64">
                  <c:v>4.8473177033051194</c:v>
                </c:pt>
                <c:pt idx="65">
                  <c:v>4.9012347171282862</c:v>
                </c:pt>
                <c:pt idx="66">
                  <c:v>4.9529941140942446</c:v>
                </c:pt>
                <c:pt idx="67">
                  <c:v>5.0026045706646824</c:v>
                </c:pt>
                <c:pt idx="68">
                  <c:v>5.0500747109998549</c:v>
                </c:pt>
                <c:pt idx="69">
                  <c:v>5.095413107378528</c:v>
                </c:pt>
                <c:pt idx="70">
                  <c:v>5.138628280613708</c:v>
                </c:pt>
                <c:pt idx="71">
                  <c:v>5.1797287004642163</c:v>
                </c:pt>
                <c:pt idx="72">
                  <c:v>5.2187227860421528</c:v>
                </c:pt>
                <c:pt idx="73">
                  <c:v>5.2556189062162986</c:v>
                </c:pt>
                <c:pt idx="74">
                  <c:v>5.2904253800115075</c:v>
                </c:pt>
                <c:pt idx="75">
                  <c:v>5.3231504770041358</c:v>
                </c:pt>
                <c:pt idx="76">
                  <c:v>5.3538024177135508</c:v>
                </c:pt>
                <c:pt idx="77">
                  <c:v>5.3823893739897759</c:v>
                </c:pt>
                <c:pt idx="78">
                  <c:v>5.4089194693973024</c:v>
                </c:pt>
                <c:pt idx="79">
                  <c:v>5.4334007795951322</c:v>
                </c:pt>
                <c:pt idx="80">
                  <c:v>5.455841332713077</c:v>
                </c:pt>
                <c:pt idx="81">
                  <c:v>5.4762491097243737</c:v>
                </c:pt>
                <c:pt idx="82">
                  <c:v>5.4946320448146482</c:v>
                </c:pt>
                <c:pt idx="83">
                  <c:v>5.5109980257472762</c:v>
                </c:pt>
                <c:pt idx="84">
                  <c:v>5.5253548942251847</c:v>
                </c:pt>
                <c:pt idx="85">
                  <c:v>5.5377104462491262</c:v>
                </c:pt>
                <c:pt idx="86">
                  <c:v>5.5480724324724822</c:v>
                </c:pt>
                <c:pt idx="87">
                  <c:v>5.556448558552618</c:v>
                </c:pt>
                <c:pt idx="88">
                  <c:v>5.5628464854988477</c:v>
                </c:pt>
                <c:pt idx="89">
                  <c:v>5.5672738300170321</c:v>
                </c:pt>
                <c:pt idx="90">
                  <c:v>5.5697381648508619</c:v>
                </c:pt>
                <c:pt idx="91">
                  <c:v>5.5702470191198534</c:v>
                </c:pt>
                <c:pt idx="92">
                  <c:v>5.5688078786541029</c:v>
                </c:pt>
                <c:pt idx="93">
                  <c:v>5.565428186325831</c:v>
                </c:pt>
                <c:pt idx="94">
                  <c:v>5.5601153423777614</c:v>
                </c:pt>
                <c:pt idx="95">
                  <c:v>5.5528767047483587</c:v>
                </c:pt>
                <c:pt idx="96">
                  <c:v>5.5437195893939739</c:v>
                </c:pt>
                <c:pt idx="97">
                  <c:v>5.5326512706079249</c:v>
                </c:pt>
                <c:pt idx="98">
                  <c:v>5.5196789813365488</c:v>
                </c:pt>
                <c:pt idx="99">
                  <c:v>5.5048099134922577</c:v>
                </c:pt>
                <c:pt idx="100">
                  <c:v>5.4880512182636432</c:v>
                </c:pt>
                <c:pt idx="101">
                  <c:v>5.4694100064226454</c:v>
                </c:pt>
                <c:pt idx="102">
                  <c:v>5.448893348628836</c:v>
                </c:pt>
                <c:pt idx="103">
                  <c:v>5.4265082757308356</c:v>
                </c:pt>
                <c:pt idx="104">
                  <c:v>5.4022617790649088</c:v>
                </c:pt>
                <c:pt idx="105">
                  <c:v>5.3761608107507568</c:v>
                </c:pt>
                <c:pt idx="106">
                  <c:v>5.3482122839845507</c:v>
                </c:pt>
                <c:pt idx="107">
                  <c:v>5.3184230733292281</c:v>
                </c:pt>
                <c:pt idx="108">
                  <c:v>5.2868000150020862</c:v>
                </c:pt>
                <c:pt idx="109">
                  <c:v>5.2533499071597012</c:v>
                </c:pt>
                <c:pt idx="110">
                  <c:v>5.2180795101802078</c:v>
                </c:pt>
                <c:pt idx="111">
                  <c:v>5.1809955469429605</c:v>
                </c:pt>
                <c:pt idx="112">
                  <c:v>5.1421047031056126</c:v>
                </c:pt>
                <c:pt idx="113">
                  <c:v>5.1014136273786379</c:v>
                </c:pt>
                <c:pt idx="114">
                  <c:v>5.0589289317973236</c:v>
                </c:pt>
                <c:pt idx="115">
                  <c:v>5.0146571919912653</c:v>
                </c:pt>
                <c:pt idx="116">
                  <c:v>4.9686049474513876</c:v>
                </c:pt>
                <c:pt idx="117">
                  <c:v>4.9207787017945179</c:v>
                </c:pt>
                <c:pt idx="118">
                  <c:v>4.8711849230255471</c:v>
                </c:pt>
                <c:pt idx="119">
                  <c:v>4.8198300437971895</c:v>
                </c:pt>
                <c:pt idx="120">
                  <c:v>4.7667204616673864</c:v>
                </c:pt>
                <c:pt idx="121">
                  <c:v>4.7118625393543629</c:v>
                </c:pt>
                <c:pt idx="122">
                  <c:v>4.6552626049893711</c:v>
                </c:pt>
                <c:pt idx="123">
                  <c:v>4.5969269523671459</c:v>
                </c:pt>
                <c:pt idx="124">
                  <c:v>4.5368618411940957</c:v>
                </c:pt>
                <c:pt idx="125">
                  <c:v>4.475073497334253</c:v>
                </c:pt>
                <c:pt idx="126">
                  <c:v>4.4115681130530069</c:v>
                </c:pt>
                <c:pt idx="127">
                  <c:v>4.3463518472586475</c:v>
                </c:pt>
                <c:pt idx="128">
                  <c:v>4.2794308257417386</c:v>
                </c:pt>
                <c:pt idx="129">
                  <c:v>4.2108111414123481</c:v>
                </c:pt>
                <c:pt idx="130">
                  <c:v>4.1404988545351564</c:v>
                </c:pt>
                <c:pt idx="131">
                  <c:v>4.0684999929624626</c:v>
                </c:pt>
                <c:pt idx="132">
                  <c:v>3.9948205523651166</c:v>
                </c:pt>
                <c:pt idx="133">
                  <c:v>3.9194664964613981</c:v>
                </c:pt>
                <c:pt idx="134">
                  <c:v>3.8424437572438594</c:v>
                </c:pt>
                <c:pt idx="135">
                  <c:v>3.7637582352041599</c:v>
                </c:pt>
                <c:pt idx="136">
                  <c:v>3.68341579955591</c:v>
                </c:pt>
                <c:pt idx="137">
                  <c:v>3.6014222884555469</c:v>
                </c:pt>
                <c:pt idx="138">
                  <c:v>3.5177835092212613</c:v>
                </c:pt>
                <c:pt idx="139">
                  <c:v>3.4325052385500006</c:v>
                </c:pt>
                <c:pt idx="140">
                  <c:v>3.3455932227325613</c:v>
                </c:pt>
                <c:pt idx="141">
                  <c:v>3.2570531778667977</c:v>
                </c:pt>
                <c:pt idx="142">
                  <c:v>3.1668907900689613</c:v>
                </c:pt>
                <c:pt idx="143">
                  <c:v>3.075111715683196</c:v>
                </c:pt>
                <c:pt idx="144">
                  <c:v>2.9817215814892029</c:v>
                </c:pt>
                <c:pt idx="145">
                  <c:v>2.8867259849080966</c:v>
                </c:pt>
                <c:pt idx="146">
                  <c:v>2.7901304942064744</c:v>
                </c:pt>
                <c:pt idx="147">
                  <c:v>2.6919406486987096</c:v>
                </c:pt>
                <c:pt idx="148">
                  <c:v>2.5921619589474965</c:v>
                </c:pt>
                <c:pt idx="149">
                  <c:v>2.4907999069626579</c:v>
                </c:pt>
                <c:pt idx="150">
                  <c:v>2.3878599463982382</c:v>
                </c:pt>
                <c:pt idx="151">
                  <c:v>2.2833475027478949</c:v>
                </c:pt>
                <c:pt idx="152">
                  <c:v>2.1772679735386116</c:v>
                </c:pt>
                <c:pt idx="153">
                  <c:v>2.0696267285227457</c:v>
                </c:pt>
                <c:pt idx="154">
                  <c:v>1.9604291098684292</c:v>
                </c:pt>
                <c:pt idx="155">
                  <c:v>1.84968043234834</c:v>
                </c:pt>
                <c:pt idx="156">
                  <c:v>1.7373859835268601</c:v>
                </c:pt>
                <c:pt idx="157">
                  <c:v>1.623551023945637</c:v>
                </c:pt>
                <c:pt idx="158">
                  <c:v>1.5081807873075643</c:v>
                </c:pt>
                <c:pt idx="159">
                  <c:v>1.3912804806591996</c:v>
                </c:pt>
                <c:pt idx="160">
                  <c:v>1.2728552845716326</c:v>
                </c:pt>
                <c:pt idx="161">
                  <c:v>1.1529103533198208</c:v>
                </c:pt>
                <c:pt idx="162">
                  <c:v>1.0314508150604103</c:v>
                </c:pt>
                <c:pt idx="163">
                  <c:v>0.90848177200805191</c:v>
                </c:pt>
                <c:pt idx="164">
                  <c:v>0.78400830061023385</c:v>
                </c:pt>
                <c:pt idx="165">
                  <c:v>0.65803545172064104</c:v>
                </c:pt>
                <c:pt idx="166">
                  <c:v>0.53056825077105907</c:v>
                </c:pt>
                <c:pt idx="167">
                  <c:v>0.40161169794183593</c:v>
                </c:pt>
                <c:pt idx="168">
                  <c:v>0.27117076833091658</c:v>
                </c:pt>
                <c:pt idx="169">
                  <c:v>0.13925041212146422</c:v>
                </c:pt>
              </c:numCache>
            </c:numRef>
          </c:xVal>
          <c:yVal>
            <c:numRef>
              <c:f>'cone ejection'!$B$17:$B$186</c:f>
              <c:numCache>
                <c:formatCode>General</c:formatCode>
                <c:ptCount val="170"/>
                <c:pt idx="0">
                  <c:v>0</c:v>
                </c:pt>
                <c:pt idx="1">
                  <c:v>3.005377960658577E-3</c:v>
                </c:pt>
                <c:pt idx="2">
                  <c:v>5.2800568661959101E-3</c:v>
                </c:pt>
                <c:pt idx="3">
                  <c:v>6.8663414450031582E-3</c:v>
                </c:pt>
                <c:pt idx="4">
                  <c:v>8.1759863809288263E-3</c:v>
                </c:pt>
                <c:pt idx="5">
                  <c:v>9.3276640488274016E-3</c:v>
                </c:pt>
                <c:pt idx="6">
                  <c:v>1.0375608622785158E-2</c:v>
                </c:pt>
                <c:pt idx="7">
                  <c:v>1.1350198058534426E-2</c:v>
                </c:pt>
                <c:pt idx="8">
                  <c:v>1.2270680608792229E-2</c:v>
                </c:pt>
                <c:pt idx="9">
                  <c:v>1.3150382970717016E-2</c:v>
                </c:pt>
                <c:pt idx="10">
                  <c:v>1.3999234774876501E-2</c:v>
                </c:pt>
                <c:pt idx="11">
                  <c:v>1.4825168809311054E-2</c:v>
                </c:pt>
                <c:pt idx="12">
                  <c:v>1.5635016203820188E-2</c:v>
                </c:pt>
                <c:pt idx="13">
                  <c:v>1.6435201177079247E-2</c:v>
                </c:pt>
                <c:pt idx="14">
                  <c:v>1.7232450032217635E-2</c:v>
                </c:pt>
                <c:pt idx="15">
                  <c:v>1.8034781935710915E-2</c:v>
                </c:pt>
                <c:pt idx="16">
                  <c:v>1.8853341788685515E-2</c:v>
                </c:pt>
                <c:pt idx="17">
                  <c:v>1.9706710537784621E-2</c:v>
                </c:pt>
                <c:pt idx="18">
                  <c:v>2.0634109516063429E-2</c:v>
                </c:pt>
                <c:pt idx="19">
                  <c:v>2.1756912885015512E-2</c:v>
                </c:pt>
                <c:pt idx="20">
                  <c:v>2.419802464981357E-2</c:v>
                </c:pt>
                <c:pt idx="21">
                  <c:v>3.4198024649813571E-2</c:v>
                </c:pt>
                <c:pt idx="22">
                  <c:v>4.4198024649813573E-2</c:v>
                </c:pt>
                <c:pt idx="23">
                  <c:v>5.4198024649813575E-2</c:v>
                </c:pt>
                <c:pt idx="24">
                  <c:v>6.419802464981357E-2</c:v>
                </c:pt>
                <c:pt idx="25">
                  <c:v>7.4198024649813565E-2</c:v>
                </c:pt>
                <c:pt idx="26">
                  <c:v>8.419802464981356E-2</c:v>
                </c:pt>
                <c:pt idx="27">
                  <c:v>9.4198024649813555E-2</c:v>
                </c:pt>
                <c:pt idx="28">
                  <c:v>0.10419802464981355</c:v>
                </c:pt>
                <c:pt idx="29">
                  <c:v>0.11419802464981355</c:v>
                </c:pt>
                <c:pt idx="30">
                  <c:v>0.12419802464981354</c:v>
                </c:pt>
                <c:pt idx="31">
                  <c:v>0.13419802464981354</c:v>
                </c:pt>
                <c:pt idx="32">
                  <c:v>0.14419802464981354</c:v>
                </c:pt>
                <c:pt idx="33">
                  <c:v>0.15419802464981355</c:v>
                </c:pt>
                <c:pt idx="34">
                  <c:v>0.16419802464981356</c:v>
                </c:pt>
                <c:pt idx="35">
                  <c:v>0.17419802464981357</c:v>
                </c:pt>
                <c:pt idx="36">
                  <c:v>0.18419802464981358</c:v>
                </c:pt>
                <c:pt idx="37">
                  <c:v>0.19419802464981359</c:v>
                </c:pt>
                <c:pt idx="38">
                  <c:v>0.2041980246498136</c:v>
                </c:pt>
                <c:pt idx="39">
                  <c:v>0.21419802464981361</c:v>
                </c:pt>
                <c:pt idx="40">
                  <c:v>0.22419802464981362</c:v>
                </c:pt>
                <c:pt idx="41">
                  <c:v>0.23419802464981362</c:v>
                </c:pt>
                <c:pt idx="42">
                  <c:v>0.24419802464981363</c:v>
                </c:pt>
                <c:pt idx="43">
                  <c:v>0.25419802464981361</c:v>
                </c:pt>
                <c:pt idx="44">
                  <c:v>0.26419802464981362</c:v>
                </c:pt>
                <c:pt idx="45">
                  <c:v>0.27419802464981363</c:v>
                </c:pt>
                <c:pt idx="46">
                  <c:v>0.28419802464981364</c:v>
                </c:pt>
                <c:pt idx="47">
                  <c:v>0.29419802464981365</c:v>
                </c:pt>
                <c:pt idx="48">
                  <c:v>0.30419802464981366</c:v>
                </c:pt>
                <c:pt idx="49">
                  <c:v>0.31419802464981367</c:v>
                </c:pt>
                <c:pt idx="50">
                  <c:v>0.32419802464981368</c:v>
                </c:pt>
                <c:pt idx="51">
                  <c:v>0.33419802464981369</c:v>
                </c:pt>
                <c:pt idx="52">
                  <c:v>0.34419802464981369</c:v>
                </c:pt>
                <c:pt idx="53">
                  <c:v>0.3541980246498137</c:v>
                </c:pt>
                <c:pt idx="54">
                  <c:v>0.36419802464981371</c:v>
                </c:pt>
                <c:pt idx="55">
                  <c:v>0.37419802464981372</c:v>
                </c:pt>
                <c:pt idx="56">
                  <c:v>0.38419802464981373</c:v>
                </c:pt>
                <c:pt idx="57">
                  <c:v>0.39419802464981374</c:v>
                </c:pt>
                <c:pt idx="58">
                  <c:v>0.40419802464981375</c:v>
                </c:pt>
                <c:pt idx="59">
                  <c:v>0.41419802464981376</c:v>
                </c:pt>
                <c:pt idx="60">
                  <c:v>0.42419802464981377</c:v>
                </c:pt>
                <c:pt idx="61">
                  <c:v>0.43419802464981377</c:v>
                </c:pt>
                <c:pt idx="62">
                  <c:v>0.44419802464981378</c:v>
                </c:pt>
                <c:pt idx="63">
                  <c:v>0.45419802464981379</c:v>
                </c:pt>
                <c:pt idx="64">
                  <c:v>0.4641980246498138</c:v>
                </c:pt>
                <c:pt idx="65">
                  <c:v>0.47419802464981381</c:v>
                </c:pt>
                <c:pt idx="66">
                  <c:v>0.48419802464981382</c:v>
                </c:pt>
                <c:pt idx="67">
                  <c:v>0.49419802464981383</c:v>
                </c:pt>
                <c:pt idx="68">
                  <c:v>0.50419802464981378</c:v>
                </c:pt>
                <c:pt idx="69">
                  <c:v>0.51419802464981379</c:v>
                </c:pt>
                <c:pt idx="70">
                  <c:v>0.5241980246498138</c:v>
                </c:pt>
                <c:pt idx="71">
                  <c:v>0.53419802464981381</c:v>
                </c:pt>
                <c:pt idx="72">
                  <c:v>0.54419802464981382</c:v>
                </c:pt>
                <c:pt idx="73">
                  <c:v>0.55419802464981383</c:v>
                </c:pt>
                <c:pt idx="74">
                  <c:v>0.56419802464981383</c:v>
                </c:pt>
                <c:pt idx="75">
                  <c:v>0.57419802464981384</c:v>
                </c:pt>
                <c:pt idx="76">
                  <c:v>0.58419802464981385</c:v>
                </c:pt>
                <c:pt idx="77">
                  <c:v>0.59419802464981386</c:v>
                </c:pt>
                <c:pt idx="78">
                  <c:v>0.60419802464981387</c:v>
                </c:pt>
                <c:pt idx="79">
                  <c:v>0.61419802464981388</c:v>
                </c:pt>
                <c:pt idx="80">
                  <c:v>0.62419802464981389</c:v>
                </c:pt>
                <c:pt idx="81">
                  <c:v>0.6341980246498139</c:v>
                </c:pt>
                <c:pt idx="82">
                  <c:v>0.64419802464981391</c:v>
                </c:pt>
                <c:pt idx="83">
                  <c:v>0.65419802464981391</c:v>
                </c:pt>
                <c:pt idx="84">
                  <c:v>0.66419802464981392</c:v>
                </c:pt>
                <c:pt idx="85">
                  <c:v>0.67419802464981393</c:v>
                </c:pt>
                <c:pt idx="86">
                  <c:v>0.68419802464981394</c:v>
                </c:pt>
                <c:pt idx="87">
                  <c:v>0.69419802464981395</c:v>
                </c:pt>
                <c:pt idx="88">
                  <c:v>0.70419802464981396</c:v>
                </c:pt>
                <c:pt idx="89">
                  <c:v>0.71419802464981397</c:v>
                </c:pt>
                <c:pt idx="90">
                  <c:v>0.72419802464981398</c:v>
                </c:pt>
                <c:pt idx="91">
                  <c:v>0.73419802464981399</c:v>
                </c:pt>
                <c:pt idx="92">
                  <c:v>0.74419802464981399</c:v>
                </c:pt>
                <c:pt idx="93">
                  <c:v>0.754198024649814</c:v>
                </c:pt>
                <c:pt idx="94">
                  <c:v>0.76419802464981401</c:v>
                </c:pt>
                <c:pt idx="95">
                  <c:v>0.77419802464981402</c:v>
                </c:pt>
                <c:pt idx="96">
                  <c:v>0.78419802464981403</c:v>
                </c:pt>
                <c:pt idx="97">
                  <c:v>0.79419802464981404</c:v>
                </c:pt>
                <c:pt idx="98">
                  <c:v>0.80419802464981405</c:v>
                </c:pt>
                <c:pt idx="99">
                  <c:v>0.81419802464981406</c:v>
                </c:pt>
                <c:pt idx="100">
                  <c:v>0.82419802464981406</c:v>
                </c:pt>
                <c:pt idx="101">
                  <c:v>0.83419802464981407</c:v>
                </c:pt>
                <c:pt idx="102">
                  <c:v>0.84419802464981408</c:v>
                </c:pt>
                <c:pt idx="103">
                  <c:v>0.85419802464981409</c:v>
                </c:pt>
                <c:pt idx="104">
                  <c:v>0.8641980246498141</c:v>
                </c:pt>
                <c:pt idx="105">
                  <c:v>0.87419802464981411</c:v>
                </c:pt>
                <c:pt idx="106">
                  <c:v>0.88419802464981412</c:v>
                </c:pt>
                <c:pt idx="107">
                  <c:v>0.89419802464981413</c:v>
                </c:pt>
                <c:pt idx="108">
                  <c:v>0.90419802464981414</c:v>
                </c:pt>
                <c:pt idx="109">
                  <c:v>0.91419802464981414</c:v>
                </c:pt>
                <c:pt idx="110">
                  <c:v>0.92419802464981415</c:v>
                </c:pt>
                <c:pt idx="111">
                  <c:v>0.93419802464981416</c:v>
                </c:pt>
                <c:pt idx="112">
                  <c:v>0.94419802464981417</c:v>
                </c:pt>
                <c:pt idx="113">
                  <c:v>0.95419802464981418</c:v>
                </c:pt>
                <c:pt idx="114">
                  <c:v>0.96419802464981419</c:v>
                </c:pt>
                <c:pt idx="115">
                  <c:v>0.9741980246498142</c:v>
                </c:pt>
                <c:pt idx="116">
                  <c:v>0.98419802464981421</c:v>
                </c:pt>
                <c:pt idx="117">
                  <c:v>0.99419802464981422</c:v>
                </c:pt>
                <c:pt idx="118">
                  <c:v>1.0041980246498141</c:v>
                </c:pt>
                <c:pt idx="119">
                  <c:v>1.0141980246498141</c:v>
                </c:pt>
                <c:pt idx="120">
                  <c:v>1.0241980246498141</c:v>
                </c:pt>
                <c:pt idx="121">
                  <c:v>1.0341980246498141</c:v>
                </c:pt>
                <c:pt idx="122">
                  <c:v>1.0441980246498141</c:v>
                </c:pt>
                <c:pt idx="123">
                  <c:v>1.0541980246498142</c:v>
                </c:pt>
                <c:pt idx="124">
                  <c:v>1.0641980246498142</c:v>
                </c:pt>
                <c:pt idx="125">
                  <c:v>1.0741980246498142</c:v>
                </c:pt>
                <c:pt idx="126">
                  <c:v>1.0841980246498142</c:v>
                </c:pt>
                <c:pt idx="127">
                  <c:v>1.0941980246498142</c:v>
                </c:pt>
                <c:pt idx="128">
                  <c:v>1.1041980246498142</c:v>
                </c:pt>
                <c:pt idx="129">
                  <c:v>1.1141980246498142</c:v>
                </c:pt>
                <c:pt idx="130">
                  <c:v>1.1241980246498142</c:v>
                </c:pt>
                <c:pt idx="131">
                  <c:v>1.1341980246498142</c:v>
                </c:pt>
                <c:pt idx="132">
                  <c:v>1.1441980246498142</c:v>
                </c:pt>
                <c:pt idx="133">
                  <c:v>1.1541980246498142</c:v>
                </c:pt>
                <c:pt idx="134">
                  <c:v>1.1641980246498143</c:v>
                </c:pt>
                <c:pt idx="135">
                  <c:v>1.1741980246498143</c:v>
                </c:pt>
                <c:pt idx="136">
                  <c:v>1.1841980246498143</c:v>
                </c:pt>
                <c:pt idx="137">
                  <c:v>1.1941980246498143</c:v>
                </c:pt>
                <c:pt idx="138">
                  <c:v>1.2041980246498143</c:v>
                </c:pt>
                <c:pt idx="139">
                  <c:v>1.2141980246498143</c:v>
                </c:pt>
                <c:pt idx="140">
                  <c:v>1.2241980246498143</c:v>
                </c:pt>
                <c:pt idx="141">
                  <c:v>1.2341980246498143</c:v>
                </c:pt>
                <c:pt idx="142">
                  <c:v>1.2441980246498143</c:v>
                </c:pt>
                <c:pt idx="143">
                  <c:v>1.2541980246498143</c:v>
                </c:pt>
                <c:pt idx="144">
                  <c:v>1.2641980246498143</c:v>
                </c:pt>
                <c:pt idx="145">
                  <c:v>1.2741980246498144</c:v>
                </c:pt>
                <c:pt idx="146">
                  <c:v>1.2841980246498144</c:v>
                </c:pt>
                <c:pt idx="147">
                  <c:v>1.2941980246498144</c:v>
                </c:pt>
                <c:pt idx="148">
                  <c:v>1.3041980246498144</c:v>
                </c:pt>
                <c:pt idx="149">
                  <c:v>1.3141980246498144</c:v>
                </c:pt>
                <c:pt idx="150">
                  <c:v>1.3241980246498144</c:v>
                </c:pt>
                <c:pt idx="151">
                  <c:v>1.3341980246498144</c:v>
                </c:pt>
                <c:pt idx="152">
                  <c:v>1.3441980246498144</c:v>
                </c:pt>
                <c:pt idx="153">
                  <c:v>1.3541980246498144</c:v>
                </c:pt>
                <c:pt idx="154">
                  <c:v>1.3641980246498144</c:v>
                </c:pt>
                <c:pt idx="155">
                  <c:v>1.3741980246498144</c:v>
                </c:pt>
                <c:pt idx="156">
                  <c:v>1.3841980246498145</c:v>
                </c:pt>
                <c:pt idx="157">
                  <c:v>1.3941980246498145</c:v>
                </c:pt>
                <c:pt idx="158">
                  <c:v>1.4041980246498145</c:v>
                </c:pt>
                <c:pt idx="159">
                  <c:v>1.4141980246498145</c:v>
                </c:pt>
                <c:pt idx="160">
                  <c:v>1.4241980246498145</c:v>
                </c:pt>
                <c:pt idx="161">
                  <c:v>1.4341980246498145</c:v>
                </c:pt>
                <c:pt idx="162">
                  <c:v>1.4441980246498145</c:v>
                </c:pt>
                <c:pt idx="163">
                  <c:v>1.4541980246498145</c:v>
                </c:pt>
                <c:pt idx="164">
                  <c:v>1.4641980246498145</c:v>
                </c:pt>
                <c:pt idx="165">
                  <c:v>1.4741980246498145</c:v>
                </c:pt>
                <c:pt idx="166">
                  <c:v>1.4841980246498145</c:v>
                </c:pt>
                <c:pt idx="167">
                  <c:v>1.4941980246498145</c:v>
                </c:pt>
                <c:pt idx="168">
                  <c:v>1.5041980246498146</c:v>
                </c:pt>
                <c:pt idx="169">
                  <c:v>1.5141980246498146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BA-4FC2-88EC-7CC8D603AC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2626992"/>
        <c:axId val="932634064"/>
      </c:scatterChart>
      <c:valAx>
        <c:axId val="932626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'booster test at angle'!$G$19</c:f>
              <c:strCache>
                <c:ptCount val="1"/>
                <c:pt idx="0">
                  <c:v>distance [m]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932634064"/>
        <c:crosses val="autoZero"/>
        <c:crossBetween val="midCat"/>
      </c:valAx>
      <c:valAx>
        <c:axId val="93263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'cone ejection'!$B$15</c:f>
              <c:strCache>
                <c:ptCount val="1"/>
                <c:pt idx="0">
                  <c:v>time [s]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932626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'cone ejection'!$F$15</c:f>
          <c:strCache>
            <c:ptCount val="1"/>
            <c:pt idx="0">
              <c:v>Cone velocity relative to rocket [m/s]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'cone ejection'!$F$15</c:f>
              <c:strCache>
                <c:ptCount val="1"/>
                <c:pt idx="0">
                  <c:v>Cone velocity relative to rocket [m/s]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'cone ejection'!$F$17:$F$186</c:f>
              <c:numCache>
                <c:formatCode>General</c:formatCode>
                <c:ptCount val="170"/>
                <c:pt idx="0">
                  <c:v>0</c:v>
                </c:pt>
                <c:pt idx="1">
                  <c:v>3.4148159420462751</c:v>
                </c:pt>
                <c:pt idx="2">
                  <c:v>5.8639295710083115</c:v>
                </c:pt>
                <c:pt idx="3">
                  <c:v>7.4779260865618147</c:v>
                </c:pt>
                <c:pt idx="4">
                  <c:v>8.7331994607562908</c:v>
                </c:pt>
                <c:pt idx="5">
                  <c:v>9.7692603399561317</c:v>
                </c:pt>
                <c:pt idx="6">
                  <c:v>10.650382617013099</c:v>
                </c:pt>
                <c:pt idx="7">
                  <c:v>11.4125742006562</c:v>
                </c:pt>
                <c:pt idx="8">
                  <c:v>12.078416098568161</c:v>
                </c:pt>
                <c:pt idx="9">
                  <c:v>12.66315012512295</c:v>
                </c:pt>
                <c:pt idx="10">
                  <c:v>13.177605135924001</c:v>
                </c:pt>
                <c:pt idx="11">
                  <c:v>13.629764284136309</c:v>
                </c:pt>
                <c:pt idx="12">
                  <c:v>14.02567332580602</c:v>
                </c:pt>
                <c:pt idx="13">
                  <c:v>14.36999952020032</c:v>
                </c:pt>
                <c:pt idx="14">
                  <c:v>14.666391893797069</c:v>
                </c:pt>
                <c:pt idx="15">
                  <c:v>14.917722020422497</c:v>
                </c:pt>
                <c:pt idx="16">
                  <c:v>15.126249427728688</c:v>
                </c:pt>
                <c:pt idx="17">
                  <c:v>15.293737420078674</c:v>
                </c:pt>
                <c:pt idx="18">
                  <c:v>15.421534981393602</c:v>
                </c:pt>
                <c:pt idx="19">
                  <c:v>15.510634543044265</c:v>
                </c:pt>
                <c:pt idx="20">
                  <c:v>15.561711828300762</c:v>
                </c:pt>
                <c:pt idx="21">
                  <c:v>15.612789113557259</c:v>
                </c:pt>
                <c:pt idx="22">
                  <c:v>15.442202503752027</c:v>
                </c:pt>
                <c:pt idx="23">
                  <c:v>15.184278293298837</c:v>
                </c:pt>
                <c:pt idx="24">
                  <c:v>14.927294109275064</c:v>
                </c:pt>
                <c:pt idx="25">
                  <c:v>14.671437424104861</c:v>
                </c:pt>
                <c:pt idx="26">
                  <c:v>14.416701247029502</c:v>
                </c:pt>
                <c:pt idx="27">
                  <c:v>14.163078223521802</c:v>
                </c:pt>
                <c:pt idx="28">
                  <c:v>13.910561062420443</c:v>
                </c:pt>
                <c:pt idx="29">
                  <c:v>13.659142536169073</c:v>
                </c:pt>
                <c:pt idx="30">
                  <c:v>13.408815480125654</c:v>
                </c:pt>
                <c:pt idx="31">
                  <c:v>13.159572791878785</c:v>
                </c:pt>
                <c:pt idx="32">
                  <c:v>12.911407430572932</c:v>
                </c:pt>
                <c:pt idx="33">
                  <c:v>12.66431241624241</c:v>
                </c:pt>
                <c:pt idx="34">
                  <c:v>12.418280829154014</c:v>
                </c:pt>
                <c:pt idx="35">
                  <c:v>12.173305809158149</c:v>
                </c:pt>
                <c:pt idx="36">
                  <c:v>11.929380555048335</c:v>
                </c:pt>
                <c:pt idx="37">
                  <c:v>11.68649832392896</c:v>
                </c:pt>
                <c:pt idx="38">
                  <c:v>11.444652430591169</c:v>
                </c:pt>
                <c:pt idx="39">
                  <c:v>11.203836246896749</c:v>
                </c:pt>
                <c:pt idx="40">
                  <c:v>10.964043201169899</c:v>
                </c:pt>
                <c:pt idx="41">
                  <c:v>10.725266777596769</c:v>
                </c:pt>
                <c:pt idx="42">
                  <c:v>10.487500515632659</c:v>
                </c:pt>
                <c:pt idx="43">
                  <c:v>10.250738009416745</c:v>
                </c:pt>
                <c:pt idx="44">
                  <c:v>10.014972907194235</c:v>
                </c:pt>
                <c:pt idx="45">
                  <c:v>9.7801989107458418</c:v>
                </c:pt>
                <c:pt idx="46">
                  <c:v>9.5464097748244754</c:v>
                </c:pt>
                <c:pt idx="47">
                  <c:v>9.3135993065990181</c:v>
                </c:pt>
                <c:pt idx="48">
                  <c:v>9.0817613651051161</c:v>
                </c:pt>
                <c:pt idx="49">
                  <c:v>8.850889860702857</c:v>
                </c:pt>
                <c:pt idx="50">
                  <c:v>8.6209787545412464</c:v>
                </c:pt>
                <c:pt idx="51">
                  <c:v>8.3920220580293812</c:v>
                </c:pt>
                <c:pt idx="52">
                  <c:v>8.1640138323142182</c:v>
                </c:pt>
                <c:pt idx="53">
                  <c:v>7.9369481877648473</c:v>
                </c:pt>
                <c:pt idx="54">
                  <c:v>7.7108192834631728</c:v>
                </c:pt>
                <c:pt idx="55">
                  <c:v>7.4856213267009082</c:v>
                </c:pt>
                <c:pt idx="56">
                  <c:v>7.2613485724827997</c:v>
                </c:pt>
                <c:pt idx="57">
                  <c:v>7.037995323035978</c:v>
                </c:pt>
                <c:pt idx="58">
                  <c:v>6.8155559273253621</c:v>
                </c:pt>
                <c:pt idx="59">
                  <c:v>6.5940247805750181</c:v>
                </c:pt>
                <c:pt idx="60">
                  <c:v>6.3733963237953963</c:v>
                </c:pt>
                <c:pt idx="61">
                  <c:v>6.1536650433163533</c:v>
                </c:pt>
                <c:pt idx="62">
                  <c:v>5.9348254703258867</c:v>
                </c:pt>
                <c:pt idx="63">
                  <c:v>5.7168721804144926</c:v>
                </c:pt>
                <c:pt idx="64">
                  <c:v>5.4997997931250699</c:v>
                </c:pt>
                <c:pt idx="65">
                  <c:v>5.2836029715082926</c:v>
                </c:pt>
                <c:pt idx="66">
                  <c:v>5.0682764216833744</c:v>
                </c:pt>
                <c:pt idx="67">
                  <c:v>4.8538148924041424</c:v>
                </c:pt>
                <c:pt idx="68">
                  <c:v>4.6402131746303557</c:v>
                </c:pt>
                <c:pt idx="69">
                  <c:v>4.4274661011041854</c:v>
                </c:pt>
                <c:pt idx="70">
                  <c:v>4.215568545931788</c:v>
                </c:pt>
                <c:pt idx="71">
                  <c:v>4.0045154241699041</c:v>
                </c:pt>
                <c:pt idx="72">
                  <c:v>3.7943016914174041</c:v>
                </c:pt>
                <c:pt idx="73">
                  <c:v>3.5849223434117183</c:v>
                </c:pt>
                <c:pt idx="74">
                  <c:v>3.3763724156300809</c:v>
                </c:pt>
                <c:pt idx="75">
                  <c:v>3.1686469828955222</c:v>
                </c:pt>
                <c:pt idx="76">
                  <c:v>2.9617411589875413</c:v>
                </c:pt>
                <c:pt idx="77">
                  <c:v>2.755650096257396</c:v>
                </c:pt>
                <c:pt idx="78">
                  <c:v>2.5503689852479461</c:v>
                </c:pt>
                <c:pt idx="79">
                  <c:v>2.3458930543179868</c:v>
                </c:pt>
                <c:pt idx="80">
                  <c:v>2.1422175692710095</c:v>
                </c:pt>
                <c:pt idx="81">
                  <c:v>1.9393378329883315</c:v>
                </c:pt>
                <c:pt idx="82">
                  <c:v>1.7372491850665339</c:v>
                </c:pt>
                <c:pt idx="83">
                  <c:v>1.5359470014591461</c:v>
                </c:pt>
                <c:pt idx="84">
                  <c:v>1.3354266941225235</c:v>
                </c:pt>
                <c:pt idx="85">
                  <c:v>1.135683710665857</c:v>
                </c:pt>
                <c:pt idx="86">
                  <c:v>0.93671353400526192</c:v>
                </c:pt>
                <c:pt idx="87">
                  <c:v>0.73851168202188699</c:v>
                </c:pt>
                <c:pt idx="88">
                  <c:v>0.54107370722399262</c:v>
                </c:pt>
                <c:pt idx="89">
                  <c:v>0.34439519641294258</c:v>
                </c:pt>
                <c:pt idx="90">
                  <c:v>0.14847177035305675</c:v>
                </c:pt>
                <c:pt idx="91">
                  <c:v>-4.6700916554726801E-2</c:v>
                </c:pt>
                <c:pt idx="92">
                  <c:v>-0.24112717659543156</c:v>
                </c:pt>
                <c:pt idx="93">
                  <c:v>-0.43481128905891508</c:v>
                </c:pt>
                <c:pt idx="94">
                  <c:v>-0.62775750055508328</c:v>
                </c:pt>
                <c:pt idx="95">
                  <c:v>-0.8199700253254959</c:v>
                </c:pt>
                <c:pt idx="96">
                  <c:v>-1.0114530455514108</c:v>
                </c:pt>
                <c:pt idx="97">
                  <c:v>-1.2022107116583154</c:v>
                </c:pt>
                <c:pt idx="98">
                  <c:v>-1.3922471426169905</c:v>
                </c:pt>
                <c:pt idx="99">
                  <c:v>-1.5815664262411535</c:v>
                </c:pt>
                <c:pt idx="100">
                  <c:v>-1.7701726194817273</c:v>
                </c:pt>
                <c:pt idx="101">
                  <c:v>-1.9580697487177758</c:v>
                </c:pt>
                <c:pt idx="102">
                  <c:v>-2.1452618100441549</c:v>
                </c:pt>
                <c:pt idx="103">
                  <c:v>-2.3317527695559188</c:v>
                </c:pt>
                <c:pt idx="104">
                  <c:v>-2.5175465636295242</c:v>
                </c:pt>
                <c:pt idx="105">
                  <c:v>-2.7026470992008771</c:v>
                </c:pt>
                <c:pt idx="106">
                  <c:v>-2.8870582540402605</c:v>
                </c:pt>
                <c:pt idx="107">
                  <c:v>-3.0707838770241862</c:v>
                </c:pt>
                <c:pt idx="108">
                  <c:v>-3.2538277884042084</c:v>
                </c:pt>
                <c:pt idx="109">
                  <c:v>-3.4361937800727409</c:v>
                </c:pt>
                <c:pt idx="110">
                  <c:v>-3.6178856158259154</c:v>
                </c:pt>
                <c:pt idx="111">
                  <c:v>-3.7989070316235196</c:v>
                </c:pt>
                <c:pt idx="112">
                  <c:v>-3.9792617358460536</c:v>
                </c:pt>
                <c:pt idx="113">
                  <c:v>-4.1589534095489409</c:v>
                </c:pt>
                <c:pt idx="114">
                  <c:v>-4.3379857067139298</c:v>
                </c:pt>
                <c:pt idx="115">
                  <c:v>-4.516362254497726</c:v>
                </c:pt>
                <c:pt idx="116">
                  <c:v>-4.6940866534778838</c:v>
                </c:pt>
                <c:pt idx="117">
                  <c:v>-4.8711624778960001</c:v>
                </c:pt>
                <c:pt idx="118">
                  <c:v>-5.0475932758982385</c:v>
                </c:pt>
                <c:pt idx="119">
                  <c:v>-5.2233825697732224</c:v>
                </c:pt>
                <c:pt idx="120">
                  <c:v>-5.3985338561873322</c:v>
                </c:pt>
                <c:pt idx="121">
                  <c:v>-5.5730506064174232</c:v>
                </c:pt>
                <c:pt idx="122">
                  <c:v>-5.7469362665810264</c:v>
                </c:pt>
                <c:pt idx="123">
                  <c:v>-5.920194257864039</c:v>
                </c:pt>
                <c:pt idx="124">
                  <c:v>-6.0928279767459443</c:v>
                </c:pt>
                <c:pt idx="125">
                  <c:v>-6.2648407952225984</c:v>
                </c:pt>
                <c:pt idx="126">
                  <c:v>-6.4362360610266052</c:v>
                </c:pt>
                <c:pt idx="127">
                  <c:v>-6.607017097845314</c:v>
                </c:pt>
                <c:pt idx="128">
                  <c:v>-6.7771872055364701</c:v>
                </c:pt>
                <c:pt idx="129">
                  <c:v>-6.9467496603415499</c:v>
                </c:pt>
                <c:pt idx="130">
                  <c:v>-7.1157077150968027</c:v>
                </c:pt>
                <c:pt idx="131">
                  <c:v>-7.2840645994420345</c:v>
                </c:pt>
                <c:pt idx="132">
                  <c:v>-7.4518235200271583</c:v>
                </c:pt>
                <c:pt idx="133">
                  <c:v>-7.6189876607165408</c:v>
                </c:pt>
                <c:pt idx="134">
                  <c:v>-7.7855601827911727</c:v>
                </c:pt>
                <c:pt idx="135">
                  <c:v>-7.9515442251486874</c:v>
                </c:pt>
                <c:pt idx="136">
                  <c:v>-8.1169429045012578</c:v>
                </c:pt>
                <c:pt idx="137">
                  <c:v>-8.2817593155713958</c:v>
                </c:pt>
                <c:pt idx="138">
                  <c:v>-8.445996531285676</c:v>
                </c:pt>
                <c:pt idx="139">
                  <c:v>-8.6096576029664238</c:v>
                </c:pt>
                <c:pt idx="140">
                  <c:v>-8.7727455605213738</c:v>
                </c:pt>
                <c:pt idx="141">
                  <c:v>-8.9352634126313344</c:v>
                </c:pt>
                <c:pt idx="142">
                  <c:v>-9.0972141469358867</c:v>
                </c:pt>
                <c:pt idx="143">
                  <c:v>-9.2586007302171272</c:v>
                </c:pt>
                <c:pt idx="144">
                  <c:v>-9.4194261085814954</c:v>
                </c:pt>
                <c:pt idx="145">
                  <c:v>-9.5796932076396981</c:v>
                </c:pt>
                <c:pt idx="146">
                  <c:v>-9.7394049326847565</c:v>
                </c:pt>
                <c:pt idx="147">
                  <c:v>-9.898564168868198</c:v>
                </c:pt>
                <c:pt idx="148">
                  <c:v>-10.05717378137442</c:v>
                </c:pt>
                <c:pt idx="149">
                  <c:v>-10.215236615593247</c:v>
                </c:pt>
                <c:pt idx="150">
                  <c:v>-10.372755497290688</c:v>
                </c:pt>
                <c:pt idx="151">
                  <c:v>-10.529733232777946</c:v>
                </c:pt>
                <c:pt idx="152">
                  <c:v>-10.686172609078668</c:v>
                </c:pt>
                <c:pt idx="153">
                  <c:v>-10.842076394094473</c:v>
                </c:pt>
                <c:pt idx="154">
                  <c:v>-10.997447336768793</c:v>
                </c:pt>
                <c:pt idx="155">
                  <c:v>-11.152288167249008</c:v>
                </c:pt>
                <c:pt idx="156">
                  <c:v>-11.306601597046937</c:v>
                </c:pt>
                <c:pt idx="157">
                  <c:v>-11.460390319197677</c:v>
                </c:pt>
                <c:pt idx="158">
                  <c:v>-11.613657008416823</c:v>
                </c:pt>
                <c:pt idx="159">
                  <c:v>-11.766404321256086</c:v>
                </c:pt>
                <c:pt idx="160">
                  <c:v>-11.918634896257322</c:v>
                </c:pt>
                <c:pt idx="161">
                  <c:v>-12.070351354104993</c:v>
                </c:pt>
                <c:pt idx="162">
                  <c:v>-12.221556297777097</c:v>
                </c:pt>
                <c:pt idx="163">
                  <c:v>-12.372252312694544</c:v>
                </c:pt>
                <c:pt idx="164">
                  <c:v>-12.522441966869046</c:v>
                </c:pt>
                <c:pt idx="165">
                  <c:v>-12.672127811049496</c:v>
                </c:pt>
                <c:pt idx="166">
                  <c:v>-12.821312378866878</c:v>
                </c:pt>
                <c:pt idx="167">
                  <c:v>-12.969998186977726</c:v>
                </c:pt>
                <c:pt idx="168">
                  <c:v>-13.11818773520613</c:v>
                </c:pt>
                <c:pt idx="169">
                  <c:v>-13.26588350668432</c:v>
                </c:pt>
              </c:numCache>
            </c:numRef>
          </c:xVal>
          <c:yVal>
            <c:numRef>
              <c:f>'cone ejection'!$B$17:$B$186</c:f>
              <c:numCache>
                <c:formatCode>General</c:formatCode>
                <c:ptCount val="170"/>
                <c:pt idx="0">
                  <c:v>0</c:v>
                </c:pt>
                <c:pt idx="1">
                  <c:v>3.005377960658577E-3</c:v>
                </c:pt>
                <c:pt idx="2">
                  <c:v>5.2800568661959101E-3</c:v>
                </c:pt>
                <c:pt idx="3">
                  <c:v>6.8663414450031582E-3</c:v>
                </c:pt>
                <c:pt idx="4">
                  <c:v>8.1759863809288263E-3</c:v>
                </c:pt>
                <c:pt idx="5">
                  <c:v>9.3276640488274016E-3</c:v>
                </c:pt>
                <c:pt idx="6">
                  <c:v>1.0375608622785158E-2</c:v>
                </c:pt>
                <c:pt idx="7">
                  <c:v>1.1350198058534426E-2</c:v>
                </c:pt>
                <c:pt idx="8">
                  <c:v>1.2270680608792229E-2</c:v>
                </c:pt>
                <c:pt idx="9">
                  <c:v>1.3150382970717016E-2</c:v>
                </c:pt>
                <c:pt idx="10">
                  <c:v>1.3999234774876501E-2</c:v>
                </c:pt>
                <c:pt idx="11">
                  <c:v>1.4825168809311054E-2</c:v>
                </c:pt>
                <c:pt idx="12">
                  <c:v>1.5635016203820188E-2</c:v>
                </c:pt>
                <c:pt idx="13">
                  <c:v>1.6435201177079247E-2</c:v>
                </c:pt>
                <c:pt idx="14">
                  <c:v>1.7232450032217635E-2</c:v>
                </c:pt>
                <c:pt idx="15">
                  <c:v>1.8034781935710915E-2</c:v>
                </c:pt>
                <c:pt idx="16">
                  <c:v>1.8853341788685515E-2</c:v>
                </c:pt>
                <c:pt idx="17">
                  <c:v>1.9706710537784621E-2</c:v>
                </c:pt>
                <c:pt idx="18">
                  <c:v>2.0634109516063429E-2</c:v>
                </c:pt>
                <c:pt idx="19">
                  <c:v>2.1756912885015512E-2</c:v>
                </c:pt>
                <c:pt idx="20">
                  <c:v>2.419802464981357E-2</c:v>
                </c:pt>
                <c:pt idx="21">
                  <c:v>3.4198024649813571E-2</c:v>
                </c:pt>
                <c:pt idx="22">
                  <c:v>4.4198024649813573E-2</c:v>
                </c:pt>
                <c:pt idx="23">
                  <c:v>5.4198024649813575E-2</c:v>
                </c:pt>
                <c:pt idx="24">
                  <c:v>6.419802464981357E-2</c:v>
                </c:pt>
                <c:pt idx="25">
                  <c:v>7.4198024649813565E-2</c:v>
                </c:pt>
                <c:pt idx="26">
                  <c:v>8.419802464981356E-2</c:v>
                </c:pt>
                <c:pt idx="27">
                  <c:v>9.4198024649813555E-2</c:v>
                </c:pt>
                <c:pt idx="28">
                  <c:v>0.10419802464981355</c:v>
                </c:pt>
                <c:pt idx="29">
                  <c:v>0.11419802464981355</c:v>
                </c:pt>
                <c:pt idx="30">
                  <c:v>0.12419802464981354</c:v>
                </c:pt>
                <c:pt idx="31">
                  <c:v>0.13419802464981354</c:v>
                </c:pt>
                <c:pt idx="32">
                  <c:v>0.14419802464981354</c:v>
                </c:pt>
                <c:pt idx="33">
                  <c:v>0.15419802464981355</c:v>
                </c:pt>
                <c:pt idx="34">
                  <c:v>0.16419802464981356</c:v>
                </c:pt>
                <c:pt idx="35">
                  <c:v>0.17419802464981357</c:v>
                </c:pt>
                <c:pt idx="36">
                  <c:v>0.18419802464981358</c:v>
                </c:pt>
                <c:pt idx="37">
                  <c:v>0.19419802464981359</c:v>
                </c:pt>
                <c:pt idx="38">
                  <c:v>0.2041980246498136</c:v>
                </c:pt>
                <c:pt idx="39">
                  <c:v>0.21419802464981361</c:v>
                </c:pt>
                <c:pt idx="40">
                  <c:v>0.22419802464981362</c:v>
                </c:pt>
                <c:pt idx="41">
                  <c:v>0.23419802464981362</c:v>
                </c:pt>
                <c:pt idx="42">
                  <c:v>0.24419802464981363</c:v>
                </c:pt>
                <c:pt idx="43">
                  <c:v>0.25419802464981361</c:v>
                </c:pt>
                <c:pt idx="44">
                  <c:v>0.26419802464981362</c:v>
                </c:pt>
                <c:pt idx="45">
                  <c:v>0.27419802464981363</c:v>
                </c:pt>
                <c:pt idx="46">
                  <c:v>0.28419802464981364</c:v>
                </c:pt>
                <c:pt idx="47">
                  <c:v>0.29419802464981365</c:v>
                </c:pt>
                <c:pt idx="48">
                  <c:v>0.30419802464981366</c:v>
                </c:pt>
                <c:pt idx="49">
                  <c:v>0.31419802464981367</c:v>
                </c:pt>
                <c:pt idx="50">
                  <c:v>0.32419802464981368</c:v>
                </c:pt>
                <c:pt idx="51">
                  <c:v>0.33419802464981369</c:v>
                </c:pt>
                <c:pt idx="52">
                  <c:v>0.34419802464981369</c:v>
                </c:pt>
                <c:pt idx="53">
                  <c:v>0.3541980246498137</c:v>
                </c:pt>
                <c:pt idx="54">
                  <c:v>0.36419802464981371</c:v>
                </c:pt>
                <c:pt idx="55">
                  <c:v>0.37419802464981372</c:v>
                </c:pt>
                <c:pt idx="56">
                  <c:v>0.38419802464981373</c:v>
                </c:pt>
                <c:pt idx="57">
                  <c:v>0.39419802464981374</c:v>
                </c:pt>
                <c:pt idx="58">
                  <c:v>0.40419802464981375</c:v>
                </c:pt>
                <c:pt idx="59">
                  <c:v>0.41419802464981376</c:v>
                </c:pt>
                <c:pt idx="60">
                  <c:v>0.42419802464981377</c:v>
                </c:pt>
                <c:pt idx="61">
                  <c:v>0.43419802464981377</c:v>
                </c:pt>
                <c:pt idx="62">
                  <c:v>0.44419802464981378</c:v>
                </c:pt>
                <c:pt idx="63">
                  <c:v>0.45419802464981379</c:v>
                </c:pt>
                <c:pt idx="64">
                  <c:v>0.4641980246498138</c:v>
                </c:pt>
                <c:pt idx="65">
                  <c:v>0.47419802464981381</c:v>
                </c:pt>
                <c:pt idx="66">
                  <c:v>0.48419802464981382</c:v>
                </c:pt>
                <c:pt idx="67">
                  <c:v>0.49419802464981383</c:v>
                </c:pt>
                <c:pt idx="68">
                  <c:v>0.50419802464981378</c:v>
                </c:pt>
                <c:pt idx="69">
                  <c:v>0.51419802464981379</c:v>
                </c:pt>
                <c:pt idx="70">
                  <c:v>0.5241980246498138</c:v>
                </c:pt>
                <c:pt idx="71">
                  <c:v>0.53419802464981381</c:v>
                </c:pt>
                <c:pt idx="72">
                  <c:v>0.54419802464981382</c:v>
                </c:pt>
                <c:pt idx="73">
                  <c:v>0.55419802464981383</c:v>
                </c:pt>
                <c:pt idx="74">
                  <c:v>0.56419802464981383</c:v>
                </c:pt>
                <c:pt idx="75">
                  <c:v>0.57419802464981384</c:v>
                </c:pt>
                <c:pt idx="76">
                  <c:v>0.58419802464981385</c:v>
                </c:pt>
                <c:pt idx="77">
                  <c:v>0.59419802464981386</c:v>
                </c:pt>
                <c:pt idx="78">
                  <c:v>0.60419802464981387</c:v>
                </c:pt>
                <c:pt idx="79">
                  <c:v>0.61419802464981388</c:v>
                </c:pt>
                <c:pt idx="80">
                  <c:v>0.62419802464981389</c:v>
                </c:pt>
                <c:pt idx="81">
                  <c:v>0.6341980246498139</c:v>
                </c:pt>
                <c:pt idx="82">
                  <c:v>0.64419802464981391</c:v>
                </c:pt>
                <c:pt idx="83">
                  <c:v>0.65419802464981391</c:v>
                </c:pt>
                <c:pt idx="84">
                  <c:v>0.66419802464981392</c:v>
                </c:pt>
                <c:pt idx="85">
                  <c:v>0.67419802464981393</c:v>
                </c:pt>
                <c:pt idx="86">
                  <c:v>0.68419802464981394</c:v>
                </c:pt>
                <c:pt idx="87">
                  <c:v>0.69419802464981395</c:v>
                </c:pt>
                <c:pt idx="88">
                  <c:v>0.70419802464981396</c:v>
                </c:pt>
                <c:pt idx="89">
                  <c:v>0.71419802464981397</c:v>
                </c:pt>
                <c:pt idx="90">
                  <c:v>0.72419802464981398</c:v>
                </c:pt>
                <c:pt idx="91">
                  <c:v>0.73419802464981399</c:v>
                </c:pt>
                <c:pt idx="92">
                  <c:v>0.74419802464981399</c:v>
                </c:pt>
                <c:pt idx="93">
                  <c:v>0.754198024649814</c:v>
                </c:pt>
                <c:pt idx="94">
                  <c:v>0.76419802464981401</c:v>
                </c:pt>
                <c:pt idx="95">
                  <c:v>0.77419802464981402</c:v>
                </c:pt>
                <c:pt idx="96">
                  <c:v>0.78419802464981403</c:v>
                </c:pt>
                <c:pt idx="97">
                  <c:v>0.79419802464981404</c:v>
                </c:pt>
                <c:pt idx="98">
                  <c:v>0.80419802464981405</c:v>
                </c:pt>
                <c:pt idx="99">
                  <c:v>0.81419802464981406</c:v>
                </c:pt>
                <c:pt idx="100">
                  <c:v>0.82419802464981406</c:v>
                </c:pt>
                <c:pt idx="101">
                  <c:v>0.83419802464981407</c:v>
                </c:pt>
                <c:pt idx="102">
                  <c:v>0.84419802464981408</c:v>
                </c:pt>
                <c:pt idx="103">
                  <c:v>0.85419802464981409</c:v>
                </c:pt>
                <c:pt idx="104">
                  <c:v>0.8641980246498141</c:v>
                </c:pt>
                <c:pt idx="105">
                  <c:v>0.87419802464981411</c:v>
                </c:pt>
                <c:pt idx="106">
                  <c:v>0.88419802464981412</c:v>
                </c:pt>
                <c:pt idx="107">
                  <c:v>0.89419802464981413</c:v>
                </c:pt>
                <c:pt idx="108">
                  <c:v>0.90419802464981414</c:v>
                </c:pt>
                <c:pt idx="109">
                  <c:v>0.91419802464981414</c:v>
                </c:pt>
                <c:pt idx="110">
                  <c:v>0.92419802464981415</c:v>
                </c:pt>
                <c:pt idx="111">
                  <c:v>0.93419802464981416</c:v>
                </c:pt>
                <c:pt idx="112">
                  <c:v>0.94419802464981417</c:v>
                </c:pt>
                <c:pt idx="113">
                  <c:v>0.95419802464981418</c:v>
                </c:pt>
                <c:pt idx="114">
                  <c:v>0.96419802464981419</c:v>
                </c:pt>
                <c:pt idx="115">
                  <c:v>0.9741980246498142</c:v>
                </c:pt>
                <c:pt idx="116">
                  <c:v>0.98419802464981421</c:v>
                </c:pt>
                <c:pt idx="117">
                  <c:v>0.99419802464981422</c:v>
                </c:pt>
                <c:pt idx="118">
                  <c:v>1.0041980246498141</c:v>
                </c:pt>
                <c:pt idx="119">
                  <c:v>1.0141980246498141</c:v>
                </c:pt>
                <c:pt idx="120">
                  <c:v>1.0241980246498141</c:v>
                </c:pt>
                <c:pt idx="121">
                  <c:v>1.0341980246498141</c:v>
                </c:pt>
                <c:pt idx="122">
                  <c:v>1.0441980246498141</c:v>
                </c:pt>
                <c:pt idx="123">
                  <c:v>1.0541980246498142</c:v>
                </c:pt>
                <c:pt idx="124">
                  <c:v>1.0641980246498142</c:v>
                </c:pt>
                <c:pt idx="125">
                  <c:v>1.0741980246498142</c:v>
                </c:pt>
                <c:pt idx="126">
                  <c:v>1.0841980246498142</c:v>
                </c:pt>
                <c:pt idx="127">
                  <c:v>1.0941980246498142</c:v>
                </c:pt>
                <c:pt idx="128">
                  <c:v>1.1041980246498142</c:v>
                </c:pt>
                <c:pt idx="129">
                  <c:v>1.1141980246498142</c:v>
                </c:pt>
                <c:pt idx="130">
                  <c:v>1.1241980246498142</c:v>
                </c:pt>
                <c:pt idx="131">
                  <c:v>1.1341980246498142</c:v>
                </c:pt>
                <c:pt idx="132">
                  <c:v>1.1441980246498142</c:v>
                </c:pt>
                <c:pt idx="133">
                  <c:v>1.1541980246498142</c:v>
                </c:pt>
                <c:pt idx="134">
                  <c:v>1.1641980246498143</c:v>
                </c:pt>
                <c:pt idx="135">
                  <c:v>1.1741980246498143</c:v>
                </c:pt>
                <c:pt idx="136">
                  <c:v>1.1841980246498143</c:v>
                </c:pt>
                <c:pt idx="137">
                  <c:v>1.1941980246498143</c:v>
                </c:pt>
                <c:pt idx="138">
                  <c:v>1.2041980246498143</c:v>
                </c:pt>
                <c:pt idx="139">
                  <c:v>1.2141980246498143</c:v>
                </c:pt>
                <c:pt idx="140">
                  <c:v>1.2241980246498143</c:v>
                </c:pt>
                <c:pt idx="141">
                  <c:v>1.2341980246498143</c:v>
                </c:pt>
                <c:pt idx="142">
                  <c:v>1.2441980246498143</c:v>
                </c:pt>
                <c:pt idx="143">
                  <c:v>1.2541980246498143</c:v>
                </c:pt>
                <c:pt idx="144">
                  <c:v>1.2641980246498143</c:v>
                </c:pt>
                <c:pt idx="145">
                  <c:v>1.2741980246498144</c:v>
                </c:pt>
                <c:pt idx="146">
                  <c:v>1.2841980246498144</c:v>
                </c:pt>
                <c:pt idx="147">
                  <c:v>1.2941980246498144</c:v>
                </c:pt>
                <c:pt idx="148">
                  <c:v>1.3041980246498144</c:v>
                </c:pt>
                <c:pt idx="149">
                  <c:v>1.3141980246498144</c:v>
                </c:pt>
                <c:pt idx="150">
                  <c:v>1.3241980246498144</c:v>
                </c:pt>
                <c:pt idx="151">
                  <c:v>1.3341980246498144</c:v>
                </c:pt>
                <c:pt idx="152">
                  <c:v>1.3441980246498144</c:v>
                </c:pt>
                <c:pt idx="153">
                  <c:v>1.3541980246498144</c:v>
                </c:pt>
                <c:pt idx="154">
                  <c:v>1.3641980246498144</c:v>
                </c:pt>
                <c:pt idx="155">
                  <c:v>1.3741980246498144</c:v>
                </c:pt>
                <c:pt idx="156">
                  <c:v>1.3841980246498145</c:v>
                </c:pt>
                <c:pt idx="157">
                  <c:v>1.3941980246498145</c:v>
                </c:pt>
                <c:pt idx="158">
                  <c:v>1.4041980246498145</c:v>
                </c:pt>
                <c:pt idx="159">
                  <c:v>1.4141980246498145</c:v>
                </c:pt>
                <c:pt idx="160">
                  <c:v>1.4241980246498145</c:v>
                </c:pt>
                <c:pt idx="161">
                  <c:v>1.4341980246498145</c:v>
                </c:pt>
                <c:pt idx="162">
                  <c:v>1.4441980246498145</c:v>
                </c:pt>
                <c:pt idx="163">
                  <c:v>1.4541980246498145</c:v>
                </c:pt>
                <c:pt idx="164">
                  <c:v>1.4641980246498145</c:v>
                </c:pt>
                <c:pt idx="165">
                  <c:v>1.4741980246498145</c:v>
                </c:pt>
                <c:pt idx="166">
                  <c:v>1.4841980246498145</c:v>
                </c:pt>
                <c:pt idx="167">
                  <c:v>1.4941980246498145</c:v>
                </c:pt>
                <c:pt idx="168">
                  <c:v>1.5041980246498146</c:v>
                </c:pt>
                <c:pt idx="169">
                  <c:v>1.5141980246498146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BA-4031-8A19-FA41BDD975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2626992"/>
        <c:axId val="932634064"/>
      </c:scatterChart>
      <c:valAx>
        <c:axId val="932626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'cone ejection'!$F$15</c:f>
              <c:strCache>
                <c:ptCount val="1"/>
                <c:pt idx="0">
                  <c:v>Cone velocity relative to rocket [m/s]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932634064"/>
        <c:crosses val="autoZero"/>
        <c:crossBetween val="midCat"/>
      </c:valAx>
      <c:valAx>
        <c:axId val="93263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'cone ejection'!$B$15</c:f>
              <c:strCache>
                <c:ptCount val="1"/>
                <c:pt idx="0">
                  <c:v>time [s]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932626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'cone ejection'!$G$15</c:f>
          <c:strCache>
            <c:ptCount val="1"/>
            <c:pt idx="0">
              <c:v>Cone acceleration [-]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'cone ejection'!$H$15</c:f>
              <c:strCache>
                <c:ptCount val="1"/>
                <c:pt idx="0">
                  <c:v>G [-]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'cone ejection'!$B$17:$B$186</c:f>
              <c:numCache>
                <c:formatCode>General</c:formatCode>
                <c:ptCount val="170"/>
                <c:pt idx="0">
                  <c:v>0</c:v>
                </c:pt>
                <c:pt idx="1">
                  <c:v>3.005377960658577E-3</c:v>
                </c:pt>
                <c:pt idx="2">
                  <c:v>5.2800568661959101E-3</c:v>
                </c:pt>
                <c:pt idx="3">
                  <c:v>6.8663414450031582E-3</c:v>
                </c:pt>
                <c:pt idx="4">
                  <c:v>8.1759863809288263E-3</c:v>
                </c:pt>
                <c:pt idx="5">
                  <c:v>9.3276640488274016E-3</c:v>
                </c:pt>
                <c:pt idx="6">
                  <c:v>1.0375608622785158E-2</c:v>
                </c:pt>
                <c:pt idx="7">
                  <c:v>1.1350198058534426E-2</c:v>
                </c:pt>
                <c:pt idx="8">
                  <c:v>1.2270680608792229E-2</c:v>
                </c:pt>
                <c:pt idx="9">
                  <c:v>1.3150382970717016E-2</c:v>
                </c:pt>
                <c:pt idx="10">
                  <c:v>1.3999234774876501E-2</c:v>
                </c:pt>
                <c:pt idx="11">
                  <c:v>1.4825168809311054E-2</c:v>
                </c:pt>
                <c:pt idx="12">
                  <c:v>1.5635016203820188E-2</c:v>
                </c:pt>
                <c:pt idx="13">
                  <c:v>1.6435201177079247E-2</c:v>
                </c:pt>
                <c:pt idx="14">
                  <c:v>1.7232450032217635E-2</c:v>
                </c:pt>
                <c:pt idx="15">
                  <c:v>1.8034781935710915E-2</c:v>
                </c:pt>
                <c:pt idx="16">
                  <c:v>1.8853341788685515E-2</c:v>
                </c:pt>
                <c:pt idx="17">
                  <c:v>1.9706710537784621E-2</c:v>
                </c:pt>
                <c:pt idx="18">
                  <c:v>2.0634109516063429E-2</c:v>
                </c:pt>
                <c:pt idx="19">
                  <c:v>2.1756912885015512E-2</c:v>
                </c:pt>
                <c:pt idx="20">
                  <c:v>2.419802464981357E-2</c:v>
                </c:pt>
                <c:pt idx="21">
                  <c:v>3.4198024649813571E-2</c:v>
                </c:pt>
                <c:pt idx="22">
                  <c:v>4.4198024649813573E-2</c:v>
                </c:pt>
                <c:pt idx="23">
                  <c:v>5.4198024649813575E-2</c:v>
                </c:pt>
                <c:pt idx="24">
                  <c:v>6.419802464981357E-2</c:v>
                </c:pt>
                <c:pt idx="25">
                  <c:v>7.4198024649813565E-2</c:v>
                </c:pt>
                <c:pt idx="26">
                  <c:v>8.419802464981356E-2</c:v>
                </c:pt>
                <c:pt idx="27">
                  <c:v>9.4198024649813555E-2</c:v>
                </c:pt>
                <c:pt idx="28">
                  <c:v>0.10419802464981355</c:v>
                </c:pt>
                <c:pt idx="29">
                  <c:v>0.11419802464981355</c:v>
                </c:pt>
                <c:pt idx="30">
                  <c:v>0.12419802464981354</c:v>
                </c:pt>
                <c:pt idx="31">
                  <c:v>0.13419802464981354</c:v>
                </c:pt>
                <c:pt idx="32">
                  <c:v>0.14419802464981354</c:v>
                </c:pt>
                <c:pt idx="33">
                  <c:v>0.15419802464981355</c:v>
                </c:pt>
                <c:pt idx="34">
                  <c:v>0.16419802464981356</c:v>
                </c:pt>
                <c:pt idx="35">
                  <c:v>0.17419802464981357</c:v>
                </c:pt>
                <c:pt idx="36">
                  <c:v>0.18419802464981358</c:v>
                </c:pt>
                <c:pt idx="37">
                  <c:v>0.19419802464981359</c:v>
                </c:pt>
                <c:pt idx="38">
                  <c:v>0.2041980246498136</c:v>
                </c:pt>
                <c:pt idx="39">
                  <c:v>0.21419802464981361</c:v>
                </c:pt>
                <c:pt idx="40">
                  <c:v>0.22419802464981362</c:v>
                </c:pt>
                <c:pt idx="41">
                  <c:v>0.23419802464981362</c:v>
                </c:pt>
                <c:pt idx="42">
                  <c:v>0.24419802464981363</c:v>
                </c:pt>
                <c:pt idx="43">
                  <c:v>0.25419802464981361</c:v>
                </c:pt>
                <c:pt idx="44">
                  <c:v>0.26419802464981362</c:v>
                </c:pt>
                <c:pt idx="45">
                  <c:v>0.27419802464981363</c:v>
                </c:pt>
                <c:pt idx="46">
                  <c:v>0.28419802464981364</c:v>
                </c:pt>
                <c:pt idx="47">
                  <c:v>0.29419802464981365</c:v>
                </c:pt>
                <c:pt idx="48">
                  <c:v>0.30419802464981366</c:v>
                </c:pt>
                <c:pt idx="49">
                  <c:v>0.31419802464981367</c:v>
                </c:pt>
                <c:pt idx="50">
                  <c:v>0.32419802464981368</c:v>
                </c:pt>
                <c:pt idx="51">
                  <c:v>0.33419802464981369</c:v>
                </c:pt>
                <c:pt idx="52">
                  <c:v>0.34419802464981369</c:v>
                </c:pt>
                <c:pt idx="53">
                  <c:v>0.3541980246498137</c:v>
                </c:pt>
                <c:pt idx="54">
                  <c:v>0.36419802464981371</c:v>
                </c:pt>
                <c:pt idx="55">
                  <c:v>0.37419802464981372</c:v>
                </c:pt>
                <c:pt idx="56">
                  <c:v>0.38419802464981373</c:v>
                </c:pt>
                <c:pt idx="57">
                  <c:v>0.39419802464981374</c:v>
                </c:pt>
                <c:pt idx="58">
                  <c:v>0.40419802464981375</c:v>
                </c:pt>
                <c:pt idx="59">
                  <c:v>0.41419802464981376</c:v>
                </c:pt>
                <c:pt idx="60">
                  <c:v>0.42419802464981377</c:v>
                </c:pt>
                <c:pt idx="61">
                  <c:v>0.43419802464981377</c:v>
                </c:pt>
                <c:pt idx="62">
                  <c:v>0.44419802464981378</c:v>
                </c:pt>
                <c:pt idx="63">
                  <c:v>0.45419802464981379</c:v>
                </c:pt>
                <c:pt idx="64">
                  <c:v>0.4641980246498138</c:v>
                </c:pt>
                <c:pt idx="65">
                  <c:v>0.47419802464981381</c:v>
                </c:pt>
                <c:pt idx="66">
                  <c:v>0.48419802464981382</c:v>
                </c:pt>
                <c:pt idx="67">
                  <c:v>0.49419802464981383</c:v>
                </c:pt>
                <c:pt idx="68">
                  <c:v>0.50419802464981378</c:v>
                </c:pt>
                <c:pt idx="69">
                  <c:v>0.51419802464981379</c:v>
                </c:pt>
                <c:pt idx="70">
                  <c:v>0.5241980246498138</c:v>
                </c:pt>
                <c:pt idx="71">
                  <c:v>0.53419802464981381</c:v>
                </c:pt>
                <c:pt idx="72">
                  <c:v>0.54419802464981382</c:v>
                </c:pt>
                <c:pt idx="73">
                  <c:v>0.55419802464981383</c:v>
                </c:pt>
                <c:pt idx="74">
                  <c:v>0.56419802464981383</c:v>
                </c:pt>
                <c:pt idx="75">
                  <c:v>0.57419802464981384</c:v>
                </c:pt>
                <c:pt idx="76">
                  <c:v>0.58419802464981385</c:v>
                </c:pt>
                <c:pt idx="77">
                  <c:v>0.59419802464981386</c:v>
                </c:pt>
                <c:pt idx="78">
                  <c:v>0.60419802464981387</c:v>
                </c:pt>
                <c:pt idx="79">
                  <c:v>0.61419802464981388</c:v>
                </c:pt>
                <c:pt idx="80">
                  <c:v>0.62419802464981389</c:v>
                </c:pt>
                <c:pt idx="81">
                  <c:v>0.6341980246498139</c:v>
                </c:pt>
                <c:pt idx="82">
                  <c:v>0.64419802464981391</c:v>
                </c:pt>
                <c:pt idx="83">
                  <c:v>0.65419802464981391</c:v>
                </c:pt>
                <c:pt idx="84">
                  <c:v>0.66419802464981392</c:v>
                </c:pt>
                <c:pt idx="85">
                  <c:v>0.67419802464981393</c:v>
                </c:pt>
                <c:pt idx="86">
                  <c:v>0.68419802464981394</c:v>
                </c:pt>
                <c:pt idx="87">
                  <c:v>0.69419802464981395</c:v>
                </c:pt>
                <c:pt idx="88">
                  <c:v>0.70419802464981396</c:v>
                </c:pt>
                <c:pt idx="89">
                  <c:v>0.71419802464981397</c:v>
                </c:pt>
                <c:pt idx="90">
                  <c:v>0.72419802464981398</c:v>
                </c:pt>
                <c:pt idx="91">
                  <c:v>0.73419802464981399</c:v>
                </c:pt>
                <c:pt idx="92">
                  <c:v>0.74419802464981399</c:v>
                </c:pt>
                <c:pt idx="93">
                  <c:v>0.754198024649814</c:v>
                </c:pt>
                <c:pt idx="94">
                  <c:v>0.76419802464981401</c:v>
                </c:pt>
                <c:pt idx="95">
                  <c:v>0.77419802464981402</c:v>
                </c:pt>
                <c:pt idx="96">
                  <c:v>0.78419802464981403</c:v>
                </c:pt>
                <c:pt idx="97">
                  <c:v>0.79419802464981404</c:v>
                </c:pt>
                <c:pt idx="98">
                  <c:v>0.80419802464981405</c:v>
                </c:pt>
                <c:pt idx="99">
                  <c:v>0.81419802464981406</c:v>
                </c:pt>
                <c:pt idx="100">
                  <c:v>0.82419802464981406</c:v>
                </c:pt>
                <c:pt idx="101">
                  <c:v>0.83419802464981407</c:v>
                </c:pt>
                <c:pt idx="102">
                  <c:v>0.84419802464981408</c:v>
                </c:pt>
                <c:pt idx="103">
                  <c:v>0.85419802464981409</c:v>
                </c:pt>
                <c:pt idx="104">
                  <c:v>0.8641980246498141</c:v>
                </c:pt>
                <c:pt idx="105">
                  <c:v>0.87419802464981411</c:v>
                </c:pt>
                <c:pt idx="106">
                  <c:v>0.88419802464981412</c:v>
                </c:pt>
                <c:pt idx="107">
                  <c:v>0.89419802464981413</c:v>
                </c:pt>
                <c:pt idx="108">
                  <c:v>0.90419802464981414</c:v>
                </c:pt>
                <c:pt idx="109">
                  <c:v>0.91419802464981414</c:v>
                </c:pt>
                <c:pt idx="110">
                  <c:v>0.92419802464981415</c:v>
                </c:pt>
                <c:pt idx="111">
                  <c:v>0.93419802464981416</c:v>
                </c:pt>
                <c:pt idx="112">
                  <c:v>0.94419802464981417</c:v>
                </c:pt>
                <c:pt idx="113">
                  <c:v>0.95419802464981418</c:v>
                </c:pt>
                <c:pt idx="114">
                  <c:v>0.96419802464981419</c:v>
                </c:pt>
                <c:pt idx="115">
                  <c:v>0.9741980246498142</c:v>
                </c:pt>
                <c:pt idx="116">
                  <c:v>0.98419802464981421</c:v>
                </c:pt>
                <c:pt idx="117">
                  <c:v>0.99419802464981422</c:v>
                </c:pt>
                <c:pt idx="118">
                  <c:v>1.0041980246498141</c:v>
                </c:pt>
                <c:pt idx="119">
                  <c:v>1.0141980246498141</c:v>
                </c:pt>
                <c:pt idx="120">
                  <c:v>1.0241980246498141</c:v>
                </c:pt>
                <c:pt idx="121">
                  <c:v>1.0341980246498141</c:v>
                </c:pt>
                <c:pt idx="122">
                  <c:v>1.0441980246498141</c:v>
                </c:pt>
                <c:pt idx="123">
                  <c:v>1.0541980246498142</c:v>
                </c:pt>
                <c:pt idx="124">
                  <c:v>1.0641980246498142</c:v>
                </c:pt>
                <c:pt idx="125">
                  <c:v>1.0741980246498142</c:v>
                </c:pt>
                <c:pt idx="126">
                  <c:v>1.0841980246498142</c:v>
                </c:pt>
                <c:pt idx="127">
                  <c:v>1.0941980246498142</c:v>
                </c:pt>
                <c:pt idx="128">
                  <c:v>1.1041980246498142</c:v>
                </c:pt>
                <c:pt idx="129">
                  <c:v>1.1141980246498142</c:v>
                </c:pt>
                <c:pt idx="130">
                  <c:v>1.1241980246498142</c:v>
                </c:pt>
                <c:pt idx="131">
                  <c:v>1.1341980246498142</c:v>
                </c:pt>
                <c:pt idx="132">
                  <c:v>1.1441980246498142</c:v>
                </c:pt>
                <c:pt idx="133">
                  <c:v>1.1541980246498142</c:v>
                </c:pt>
                <c:pt idx="134">
                  <c:v>1.1641980246498143</c:v>
                </c:pt>
                <c:pt idx="135">
                  <c:v>1.1741980246498143</c:v>
                </c:pt>
                <c:pt idx="136">
                  <c:v>1.1841980246498143</c:v>
                </c:pt>
                <c:pt idx="137">
                  <c:v>1.1941980246498143</c:v>
                </c:pt>
                <c:pt idx="138">
                  <c:v>1.2041980246498143</c:v>
                </c:pt>
                <c:pt idx="139">
                  <c:v>1.2141980246498143</c:v>
                </c:pt>
                <c:pt idx="140">
                  <c:v>1.2241980246498143</c:v>
                </c:pt>
                <c:pt idx="141">
                  <c:v>1.2341980246498143</c:v>
                </c:pt>
                <c:pt idx="142">
                  <c:v>1.2441980246498143</c:v>
                </c:pt>
                <c:pt idx="143">
                  <c:v>1.2541980246498143</c:v>
                </c:pt>
                <c:pt idx="144">
                  <c:v>1.2641980246498143</c:v>
                </c:pt>
                <c:pt idx="145">
                  <c:v>1.2741980246498144</c:v>
                </c:pt>
                <c:pt idx="146">
                  <c:v>1.2841980246498144</c:v>
                </c:pt>
                <c:pt idx="147">
                  <c:v>1.2941980246498144</c:v>
                </c:pt>
                <c:pt idx="148">
                  <c:v>1.3041980246498144</c:v>
                </c:pt>
                <c:pt idx="149">
                  <c:v>1.3141980246498144</c:v>
                </c:pt>
                <c:pt idx="150">
                  <c:v>1.3241980246498144</c:v>
                </c:pt>
                <c:pt idx="151">
                  <c:v>1.3341980246498144</c:v>
                </c:pt>
                <c:pt idx="152">
                  <c:v>1.3441980246498144</c:v>
                </c:pt>
                <c:pt idx="153">
                  <c:v>1.3541980246498144</c:v>
                </c:pt>
                <c:pt idx="154">
                  <c:v>1.3641980246498144</c:v>
                </c:pt>
                <c:pt idx="155">
                  <c:v>1.3741980246498144</c:v>
                </c:pt>
                <c:pt idx="156">
                  <c:v>1.3841980246498145</c:v>
                </c:pt>
                <c:pt idx="157">
                  <c:v>1.3941980246498145</c:v>
                </c:pt>
                <c:pt idx="158">
                  <c:v>1.4041980246498145</c:v>
                </c:pt>
                <c:pt idx="159">
                  <c:v>1.4141980246498145</c:v>
                </c:pt>
                <c:pt idx="160">
                  <c:v>1.4241980246498145</c:v>
                </c:pt>
                <c:pt idx="161">
                  <c:v>1.4341980246498145</c:v>
                </c:pt>
                <c:pt idx="162">
                  <c:v>1.4441980246498145</c:v>
                </c:pt>
                <c:pt idx="163">
                  <c:v>1.4541980246498145</c:v>
                </c:pt>
                <c:pt idx="164">
                  <c:v>1.4641980246498145</c:v>
                </c:pt>
                <c:pt idx="165">
                  <c:v>1.4741980246498145</c:v>
                </c:pt>
                <c:pt idx="166">
                  <c:v>1.4841980246498145</c:v>
                </c:pt>
                <c:pt idx="167">
                  <c:v>1.4941980246498145</c:v>
                </c:pt>
                <c:pt idx="168">
                  <c:v>1.5041980246498146</c:v>
                </c:pt>
                <c:pt idx="169">
                  <c:v>1.5141980246498146</c:v>
                </c:pt>
              </c:numCache>
            </c:numRef>
          </c:xVal>
          <c:yVal>
            <c:numRef>
              <c:f>'cone ejection'!$H$17:$H$186</c:f>
              <c:numCache>
                <c:formatCode>General</c:formatCode>
                <c:ptCount val="170"/>
                <c:pt idx="0">
                  <c:v>118.86817449595706</c:v>
                </c:pt>
                <c:pt idx="1">
                  <c:v>112.78016490967318</c:v>
                </c:pt>
                <c:pt idx="2">
                  <c:v>106.72756742810444</c:v>
                </c:pt>
                <c:pt idx="3">
                  <c:v>100.7076442464346</c:v>
                </c:pt>
                <c:pt idx="4">
                  <c:v>94.701884484307939</c:v>
                </c:pt>
                <c:pt idx="5">
                  <c:v>88.704866779045545</c:v>
                </c:pt>
                <c:pt idx="6">
                  <c:v>82.714093432052437</c:v>
                </c:pt>
                <c:pt idx="7">
                  <c:v>76.72816512724458</c:v>
                </c:pt>
                <c:pt idx="8">
                  <c:v>70.746204304466801</c:v>
                </c:pt>
                <c:pt idx="9">
                  <c:v>64.767618600010493</c:v>
                </c:pt>
                <c:pt idx="10">
                  <c:v>58.791987136861806</c:v>
                </c:pt>
                <c:pt idx="11">
                  <c:v>52.818999622656456</c:v>
                </c:pt>
                <c:pt idx="12">
                  <c:v>46.848421053499528</c:v>
                </c:pt>
                <c:pt idx="13">
                  <c:v>40.880069995215685</c:v>
                </c:pt>
                <c:pt idx="14">
                  <c:v>34.913804583396931</c:v>
                </c:pt>
                <c:pt idx="15">
                  <c:v>28.949513166492761</c:v>
                </c:pt>
                <c:pt idx="16">
                  <c:v>22.987107877872862</c:v>
                </c:pt>
                <c:pt idx="17">
                  <c:v>17.026520134684745</c:v>
                </c:pt>
                <c:pt idx="18">
                  <c:v>11.067697454830244</c:v>
                </c:pt>
                <c:pt idx="19">
                  <c:v>5.1106012118149193</c:v>
                </c:pt>
                <c:pt idx="20">
                  <c:v>-0.84479491391118189</c:v>
                </c:pt>
                <c:pt idx="21">
                  <c:v>-2.6330156835451364</c:v>
                </c:pt>
                <c:pt idx="22">
                  <c:v>-2.6253780056126486</c:v>
                </c:pt>
                <c:pt idx="23">
                  <c:v>-2.6138510264724402</c:v>
                </c:pt>
                <c:pt idx="24">
                  <c:v>-2.6023912807692091</c:v>
                </c:pt>
                <c:pt idx="25">
                  <c:v>-2.5910068247426739</c:v>
                </c:pt>
                <c:pt idx="26">
                  <c:v>-2.5796970184316286</c:v>
                </c:pt>
                <c:pt idx="27">
                  <c:v>-2.5684612099345143</c:v>
                </c:pt>
                <c:pt idx="28">
                  <c:v>-2.5572987544155437</c:v>
                </c:pt>
                <c:pt idx="29">
                  <c:v>-2.5462090140537623</c:v>
                </c:pt>
                <c:pt idx="30">
                  <c:v>-2.5351913579516983</c:v>
                </c:pt>
                <c:pt idx="31">
                  <c:v>-2.5242451620453075</c:v>
                </c:pt>
                <c:pt idx="32">
                  <c:v>-2.5133698090152832</c:v>
                </c:pt>
                <c:pt idx="33">
                  <c:v>-2.5025646881997106</c:v>
                </c:pt>
                <c:pt idx="34">
                  <c:v>-2.4918291955080303</c:v>
                </c:pt>
                <c:pt idx="35">
                  <c:v>-2.4811627333363071</c:v>
                </c:pt>
                <c:pt idx="36">
                  <c:v>-2.4705647104837629</c:v>
                </c:pt>
                <c:pt idx="37">
                  <c:v>-2.4600345420705669</c:v>
                </c:pt>
                <c:pt idx="38">
                  <c:v>-2.4495716494568534</c:v>
                </c:pt>
                <c:pt idx="39">
                  <c:v>-2.4391754601629434</c:v>
                </c:pt>
                <c:pt idx="40">
                  <c:v>-2.4288454077907633</c:v>
                </c:pt>
                <c:pt idx="41">
                  <c:v>-2.4185809319464244</c:v>
                </c:pt>
                <c:pt idx="42">
                  <c:v>-2.4083814781639541</c:v>
                </c:pt>
                <c:pt idx="43">
                  <c:v>-2.3982464978301516</c:v>
                </c:pt>
                <c:pt idx="44">
                  <c:v>-2.3881754481105584</c:v>
                </c:pt>
                <c:pt idx="45">
                  <c:v>-2.3781677918765167</c:v>
                </c:pt>
                <c:pt idx="46">
                  <c:v>-2.3682229976333011</c:v>
                </c:pt>
                <c:pt idx="47">
                  <c:v>-2.3583405394493013</c:v>
                </c:pt>
                <c:pt idx="48">
                  <c:v>-2.3485198968862506</c:v>
                </c:pt>
                <c:pt idx="49">
                  <c:v>-2.3387605549304618</c:v>
                </c:pt>
                <c:pt idx="50">
                  <c:v>-2.3290620039250793</c:v>
                </c:pt>
                <c:pt idx="51">
                  <c:v>-2.3194237395033035</c:v>
                </c:pt>
                <c:pt idx="52">
                  <c:v>-2.3098452625225927</c:v>
                </c:pt>
                <c:pt idx="53">
                  <c:v>-2.3003260789998192</c:v>
                </c:pt>
                <c:pt idx="54">
                  <c:v>-2.2908657000473589</c:v>
                </c:pt>
                <c:pt idx="55">
                  <c:v>-2.2814636418101042</c:v>
                </c:pt>
                <c:pt idx="56">
                  <c:v>-2.2721194254033854</c:v>
                </c:pt>
                <c:pt idx="57">
                  <c:v>-2.2628325768517827</c:v>
                </c:pt>
                <c:pt idx="58">
                  <c:v>-2.2536026270288207</c:v>
                </c:pt>
                <c:pt idx="59">
                  <c:v>-2.2444291115975128</c:v>
                </c:pt>
                <c:pt idx="60">
                  <c:v>-2.2353115709517724</c:v>
                </c:pt>
                <c:pt idx="61">
                  <c:v>-2.2262495501586459</c:v>
                </c:pt>
                <c:pt idx="62">
                  <c:v>-2.2172425989013722</c:v>
                </c:pt>
                <c:pt idx="63">
                  <c:v>-2.2082902714232509</c:v>
                </c:pt>
                <c:pt idx="64">
                  <c:v>-2.1993921264723042</c:v>
                </c:pt>
                <c:pt idx="65">
                  <c:v>-2.1905477272467238</c:v>
                </c:pt>
                <c:pt idx="66">
                  <c:v>-2.1817566413410825</c:v>
                </c:pt>
                <c:pt idx="67">
                  <c:v>-2.173018440693308</c:v>
                </c:pt>
                <c:pt idx="68">
                  <c:v>-2.1643327015323992</c:v>
                </c:pt>
                <c:pt idx="69">
                  <c:v>-2.1556990043268769</c:v>
                </c:pt>
                <c:pt idx="70">
                  <c:v>-2.1471169337339564</c:v>
                </c:pt>
                <c:pt idx="71">
                  <c:v>-2.1385860785494262</c:v>
                </c:pt>
                <c:pt idx="72">
                  <c:v>-2.1301060316582325</c:v>
                </c:pt>
                <c:pt idx="73">
                  <c:v>-2.121676389985744</c:v>
                </c:pt>
                <c:pt idx="74">
                  <c:v>-2.1132967544496966</c:v>
                </c:pt>
                <c:pt idx="75">
                  <c:v>-2.1049667299128036</c:v>
                </c:pt>
                <c:pt idx="76">
                  <c:v>-2.0966859251360237</c:v>
                </c:pt>
                <c:pt idx="77">
                  <c:v>-2.0884539527324693</c:v>
                </c:pt>
                <c:pt idx="78">
                  <c:v>-2.0802704291219505</c:v>
                </c:pt>
                <c:pt idx="79">
                  <c:v>-2.0721349744861501</c:v>
                </c:pt>
                <c:pt idx="80">
                  <c:v>-2.0640472127244056</c:v>
                </c:pt>
                <c:pt idx="81">
                  <c:v>-2.0560067714100994</c:v>
                </c:pt>
                <c:pt idx="82">
                  <c:v>-2.0480132817476489</c:v>
                </c:pt>
                <c:pt idx="83">
                  <c:v>-2.040066378530077</c:v>
                </c:pt>
                <c:pt idx="84">
                  <c:v>-2.0321657000971638</c:v>
                </c:pt>
                <c:pt idx="85">
                  <c:v>-2.0243108882941692</c:v>
                </c:pt>
                <c:pt idx="86">
                  <c:v>-2.0165015884311059</c:v>
                </c:pt>
                <c:pt idx="87">
                  <c:v>-2.0087374492425769</c:v>
                </c:pt>
                <c:pt idx="88">
                  <c:v>-2.0010181228481434</c:v>
                </c:pt>
                <c:pt idx="89">
                  <c:v>-1.9933432647132359</c:v>
                </c:pt>
                <c:pt idx="90">
                  <c:v>-1.9857125336105839</c:v>
                </c:pt>
                <c:pt idx="91">
                  <c:v>-1.9781255915821701</c:v>
                </c:pt>
                <c:pt idx="92">
                  <c:v>-1.97058210390169</c:v>
                </c:pt>
                <c:pt idx="93">
                  <c:v>-1.9630817390375155</c:v>
                </c:pt>
                <c:pt idx="94">
                  <c:v>-1.9556241686161528</c:v>
                </c:pt>
                <c:pt idx="95">
                  <c:v>-1.9482090673861876</c:v>
                </c:pt>
                <c:pt idx="96">
                  <c:v>-1.9408361131827101</c:v>
                </c:pt>
                <c:pt idx="97">
                  <c:v>-1.933504986892211</c:v>
                </c:pt>
                <c:pt idx="98">
                  <c:v>-1.9262153724179412</c:v>
                </c:pt>
                <c:pt idx="99">
                  <c:v>-1.9189669566457392</c:v>
                </c:pt>
                <c:pt idx="100">
                  <c:v>-1.9117594294102926</c:v>
                </c:pt>
                <c:pt idx="101">
                  <c:v>-1.9045924834618599</c:v>
                </c:pt>
                <c:pt idx="102">
                  <c:v>-1.8974658144334233</c:v>
                </c:pt>
                <c:pt idx="103">
                  <c:v>-1.8903791208082716</c:v>
                </c:pt>
                <c:pt idx="104">
                  <c:v>-1.8833321038880095</c:v>
                </c:pt>
                <c:pt idx="105">
                  <c:v>-1.876324467760986</c:v>
                </c:pt>
                <c:pt idx="106">
                  <c:v>-1.869355919271134</c:v>
                </c:pt>
                <c:pt idx="107">
                  <c:v>-1.8624261679872152</c:v>
                </c:pt>
                <c:pt idx="108">
                  <c:v>-1.8555349261724656</c:v>
                </c:pt>
                <c:pt idx="109">
                  <c:v>-1.8486819087546358</c:v>
                </c:pt>
                <c:pt idx="110">
                  <c:v>-1.8418668332964174</c:v>
                </c:pt>
                <c:pt idx="111">
                  <c:v>-1.8350894199662535</c:v>
                </c:pt>
                <c:pt idx="112">
                  <c:v>-1.8283493915095264</c:v>
                </c:pt>
                <c:pt idx="113">
                  <c:v>-1.8216464732201143</c:v>
                </c:pt>
                <c:pt idx="114">
                  <c:v>-1.8149803929123163</c:v>
                </c:pt>
                <c:pt idx="115">
                  <c:v>-1.8083508808931343</c:v>
                </c:pt>
                <c:pt idx="116">
                  <c:v>-1.8017576699349154</c:v>
                </c:pt>
                <c:pt idx="117">
                  <c:v>-1.795200495248338</c:v>
                </c:pt>
                <c:pt idx="118">
                  <c:v>-1.7886790944557489</c:v>
                </c:pt>
                <c:pt idx="119">
                  <c:v>-1.7821932075648337</c:v>
                </c:pt>
                <c:pt idx="120">
                  <c:v>-1.7757425769426283</c:v>
                </c:pt>
                <c:pt idx="121">
                  <c:v>-1.7693269472898556</c:v>
                </c:pt>
                <c:pt idx="122">
                  <c:v>-1.76294606561559</c:v>
                </c:pt>
                <c:pt idx="123">
                  <c:v>-1.7565996812122433</c:v>
                </c:pt>
                <c:pt idx="124">
                  <c:v>-1.7502875456308606</c:v>
                </c:pt>
                <c:pt idx="125">
                  <c:v>-1.744009412656736</c:v>
                </c:pt>
                <c:pt idx="126">
                  <c:v>-1.7377650382853298</c:v>
                </c:pt>
                <c:pt idx="127">
                  <c:v>-1.7315541806984878</c:v>
                </c:pt>
                <c:pt idx="128">
                  <c:v>-1.7253766002409618</c:v>
                </c:pt>
                <c:pt idx="129">
                  <c:v>-1.7192320593972215</c:v>
                </c:pt>
                <c:pt idx="130">
                  <c:v>-1.7131203227685574</c:v>
                </c:pt>
                <c:pt idx="131">
                  <c:v>-1.7070411570504678</c:v>
                </c:pt>
                <c:pt idx="132">
                  <c:v>-1.7009943310103284</c:v>
                </c:pt>
                <c:pt idx="133">
                  <c:v>-1.6949796154653409</c:v>
                </c:pt>
                <c:pt idx="134">
                  <c:v>-1.6889967832607491</c:v>
                </c:pt>
                <c:pt idx="135">
                  <c:v>-1.6830456092483341</c:v>
                </c:pt>
                <c:pt idx="136">
                  <c:v>-1.677125870265163</c:v>
                </c:pt>
                <c:pt idx="137">
                  <c:v>-1.6712373451126163</c:v>
                </c:pt>
                <c:pt idx="138">
                  <c:v>-1.6653798145356549</c:v>
                </c:pt>
                <c:pt idx="139">
                  <c:v>-1.6595530612023561</c:v>
                </c:pt>
                <c:pt idx="140">
                  <c:v>-1.6537568696836937</c:v>
                </c:pt>
                <c:pt idx="141">
                  <c:v>-1.6479910264335711</c:v>
                </c:pt>
                <c:pt idx="142">
                  <c:v>-1.642255319769089</c:v>
                </c:pt>
                <c:pt idx="143">
                  <c:v>-1.6365495398510679</c:v>
                </c:pt>
                <c:pt idx="144">
                  <c:v>-1.630873478664794</c:v>
                </c:pt>
                <c:pt idx="145">
                  <c:v>-1.6252269300010094</c:v>
                </c:pt>
                <c:pt idx="146">
                  <c:v>-1.6196096894371266</c:v>
                </c:pt>
                <c:pt idx="147">
                  <c:v>-1.6140215543186782</c:v>
                </c:pt>
                <c:pt idx="148">
                  <c:v>-1.608462323740979</c:v>
                </c:pt>
                <c:pt idx="149">
                  <c:v>-1.6029317985310241</c:v>
                </c:pt>
                <c:pt idx="150">
                  <c:v>-1.5974297812295941</c:v>
                </c:pt>
                <c:pt idx="151">
                  <c:v>-1.5919560760735814</c:v>
                </c:pt>
                <c:pt idx="152">
                  <c:v>-1.586510488978526</c:v>
                </c:pt>
                <c:pt idx="153">
                  <c:v>-1.5810928275213645</c:v>
                </c:pt>
                <c:pt idx="154">
                  <c:v>-1.5757029009233812</c:v>
                </c:pt>
                <c:pt idx="155">
                  <c:v>-1.5703405200333642</c:v>
                </c:pt>
                <c:pt idx="156">
                  <c:v>-1.5650054973109691</c:v>
                </c:pt>
                <c:pt idx="157">
                  <c:v>-1.5596976468102668</c:v>
                </c:pt>
                <c:pt idx="158">
                  <c:v>-1.5544167841635028</c:v>
                </c:pt>
                <c:pt idx="159">
                  <c:v>-1.5491627265650394</c:v>
                </c:pt>
                <c:pt idx="160">
                  <c:v>-1.5439352927554908</c:v>
                </c:pt>
                <c:pt idx="161">
                  <c:v>-1.538734303006045</c:v>
                </c:pt>
                <c:pt idx="162">
                  <c:v>-1.533559579102975</c:v>
                </c:pt>
                <c:pt idx="163">
                  <c:v>-1.5284109443323275</c:v>
                </c:pt>
                <c:pt idx="164">
                  <c:v>-1.5232882234647938</c:v>
                </c:pt>
                <c:pt idx="165">
                  <c:v>-1.5181912427407602</c:v>
                </c:pt>
                <c:pt idx="166">
                  <c:v>-1.5131198298555322</c:v>
                </c:pt>
                <c:pt idx="167">
                  <c:v>-1.5080738139447314</c:v>
                </c:pt>
                <c:pt idx="168">
                  <c:v>-1.5030530255698635</c:v>
                </c:pt>
                <c:pt idx="169">
                  <c:v>-1.4980572967040573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248-4EE7-815B-D96D2AFC9E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2626992"/>
        <c:axId val="932634064"/>
      </c:scatterChart>
      <c:valAx>
        <c:axId val="932626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'cone ejection'!$B$15</c:f>
              <c:strCache>
                <c:ptCount val="1"/>
                <c:pt idx="0">
                  <c:v>time [s]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932634064"/>
        <c:crosses val="autoZero"/>
        <c:crossBetween val="midCat"/>
      </c:valAx>
      <c:valAx>
        <c:axId val="93263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'cone ejection'!$G$15</c:f>
              <c:strCache>
                <c:ptCount val="1"/>
                <c:pt idx="0">
                  <c:v>Cone acceleration [-]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932626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parachute!$E$7</c:f>
          <c:strCache>
            <c:ptCount val="1"/>
            <c:pt idx="0">
              <c:v>Parachute weight [g]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parachute!$E$5</c:f>
              <c:strCache>
                <c:ptCount val="1"/>
                <c:pt idx="0">
                  <c:v>Zapas Airvuisa Snowflake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backward val="200"/>
            <c:dispRSqr val="0"/>
            <c:dispEq val="0"/>
          </c:trendline>
          <c:xVal>
            <c:numRef>
              <c:f>parachute!$F$6:$I$6</c:f>
              <c:numCache>
                <c:formatCode>0</c:formatCode>
                <c:ptCount val="4"/>
                <c:pt idx="0">
                  <c:v>90</c:v>
                </c:pt>
                <c:pt idx="1">
                  <c:v>105</c:v>
                </c:pt>
                <c:pt idx="2">
                  <c:v>125</c:v>
                </c:pt>
                <c:pt idx="3">
                  <c:v>150</c:v>
                </c:pt>
              </c:numCache>
            </c:numRef>
          </c:xVal>
          <c:yVal>
            <c:numRef>
              <c:f>parachute!$F$7:$I$7</c:f>
              <c:numCache>
                <c:formatCode>0</c:formatCode>
                <c:ptCount val="4"/>
                <c:pt idx="0">
                  <c:v>890</c:v>
                </c:pt>
                <c:pt idx="1">
                  <c:v>1180</c:v>
                </c:pt>
                <c:pt idx="2">
                  <c:v>1720</c:v>
                </c:pt>
                <c:pt idx="3">
                  <c:v>1760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CC5-4697-A563-4FAF025FE888}"/>
            </c:ext>
          </c:extLst>
        </c:ser>
        <c:ser>
          <c:idx val="1"/>
          <c:order val="1"/>
          <c:tx>
            <c:strRef>
              <c:f>parachute!$E$12</c:f>
              <c:strCache>
                <c:ptCount val="1"/>
                <c:pt idx="0">
                  <c:v>SupAir Shine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exp"/>
            <c:backward val="75"/>
            <c:dispRSqr val="0"/>
            <c:dispEq val="0"/>
          </c:trendline>
          <c:xVal>
            <c:numRef>
              <c:f>parachute!$F$13:$H$13</c:f>
              <c:numCache>
                <c:formatCode>0</c:formatCode>
                <c:ptCount val="3"/>
                <c:pt idx="0">
                  <c:v>85</c:v>
                </c:pt>
                <c:pt idx="1">
                  <c:v>105</c:v>
                </c:pt>
                <c:pt idx="2">
                  <c:v>125</c:v>
                </c:pt>
              </c:numCache>
            </c:numRef>
          </c:xVal>
          <c:yVal>
            <c:numRef>
              <c:f>parachute!$F$14:$H$14</c:f>
              <c:numCache>
                <c:formatCode>0</c:formatCode>
                <c:ptCount val="3"/>
                <c:pt idx="0">
                  <c:v>1100</c:v>
                </c:pt>
                <c:pt idx="1">
                  <c:v>1250</c:v>
                </c:pt>
                <c:pt idx="2">
                  <c:v>1540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CC5-4697-A563-4FAF025FE888}"/>
            </c:ext>
          </c:extLst>
        </c:ser>
        <c:ser>
          <c:idx val="2"/>
          <c:order val="2"/>
          <c:tx>
            <c:strRef>
              <c:f>parachute!$E$23</c:f>
              <c:strCache>
                <c:ptCount val="1"/>
                <c:pt idx="0">
                  <c:v>Design point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5757"/>
              </a:solidFill>
              <a:ln w="9525">
                <a:noFill/>
              </a:ln>
              <a:effectLst/>
            </c:spPr>
          </c:marker>
          <c:xVal>
            <c:numRef>
              <c:f>parachute!$F$24</c:f>
              <c:numCache>
                <c:formatCode>0.00</c:formatCode>
                <c:ptCount val="1"/>
                <c:pt idx="0">
                  <c:v>45</c:v>
                </c:pt>
              </c:numCache>
            </c:numRef>
          </c:xVal>
          <c:yVal>
            <c:numRef>
              <c:f>parachute!$F$25</c:f>
              <c:numCache>
                <c:formatCode>0.00</c:formatCode>
                <c:ptCount val="1"/>
                <c:pt idx="0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CC5-4697-A563-4FAF025FE8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166127"/>
        <c:axId val="1768166543"/>
      </c:scatterChart>
      <c:valAx>
        <c:axId val="17681661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parachute!$E$6</c:f>
              <c:strCache>
                <c:ptCount val="1"/>
                <c:pt idx="0">
                  <c:v>Max weight  [kg]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768166543"/>
        <c:crosses val="autoZero"/>
        <c:crossBetween val="midCat"/>
      </c:valAx>
      <c:valAx>
        <c:axId val="17681665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parachute!$E$7</c:f>
              <c:strCache>
                <c:ptCount val="1"/>
                <c:pt idx="0">
                  <c:v>Parachute weight [g]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7681661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parachute!$E$18</c:f>
          <c:strCache>
            <c:ptCount val="1"/>
            <c:pt idx="0">
              <c:v>Volume [l]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1"/>
          <c:tx>
            <c:strRef>
              <c:f>parachute!$E$12</c:f>
              <c:strCache>
                <c:ptCount val="1"/>
                <c:pt idx="0">
                  <c:v>SupAir Shine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wer"/>
            <c:backward val="200"/>
            <c:dispRSqr val="0"/>
            <c:dispEq val="0"/>
          </c:trendline>
          <c:xVal>
            <c:numRef>
              <c:f>parachute!$F$13:$H$13</c:f>
              <c:numCache>
                <c:formatCode>0</c:formatCode>
                <c:ptCount val="3"/>
                <c:pt idx="0">
                  <c:v>85</c:v>
                </c:pt>
                <c:pt idx="1">
                  <c:v>105</c:v>
                </c:pt>
                <c:pt idx="2">
                  <c:v>125</c:v>
                </c:pt>
              </c:numCache>
            </c:numRef>
          </c:xVal>
          <c:yVal>
            <c:numRef>
              <c:f>parachute!$F$18:$H$18</c:f>
              <c:numCache>
                <c:formatCode>General</c:formatCode>
                <c:ptCount val="3"/>
                <c:pt idx="0">
                  <c:v>2.9</c:v>
                </c:pt>
                <c:pt idx="1">
                  <c:v>3.8</c:v>
                </c:pt>
                <c:pt idx="2">
                  <c:v>4.7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5B-4641-ACF9-E44B7CA59E45}"/>
            </c:ext>
          </c:extLst>
        </c:ser>
        <c:ser>
          <c:idx val="2"/>
          <c:order val="2"/>
          <c:tx>
            <c:strRef>
              <c:f>parachute!$E$23</c:f>
              <c:strCache>
                <c:ptCount val="1"/>
                <c:pt idx="0">
                  <c:v>Design point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5757"/>
              </a:solidFill>
              <a:ln w="9525">
                <a:noFill/>
              </a:ln>
              <a:effectLst/>
            </c:spPr>
          </c:marker>
          <c:xVal>
            <c:numRef>
              <c:f>parachute!$F$24</c:f>
              <c:numCache>
                <c:formatCode>0.00</c:formatCode>
                <c:ptCount val="1"/>
                <c:pt idx="0">
                  <c:v>45</c:v>
                </c:pt>
              </c:numCache>
            </c:numRef>
          </c:xVal>
          <c:yVal>
            <c:numRef>
              <c:f>parachute!$F$28</c:f>
              <c:numCache>
                <c:formatCode>General</c:formatCode>
                <c:ptCount val="1"/>
                <c:pt idx="0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5B-4641-ACF9-E44B7CA59E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166127"/>
        <c:axId val="176816654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parachute!$E$5</c15:sqref>
                        </c15:formulaRef>
                      </c:ext>
                    </c:extLst>
                    <c:strCache>
                      <c:ptCount val="1"/>
                      <c:pt idx="0">
                        <c:v>Zapas Airvuisa Snowflake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parachute!$F$6:$I$6</c15:sqref>
                        </c15:formulaRef>
                      </c:ext>
                    </c:extLst>
                    <c:numCache>
                      <c:formatCode>0</c:formatCode>
                      <c:ptCount val="4"/>
                      <c:pt idx="0">
                        <c:v>90</c:v>
                      </c:pt>
                      <c:pt idx="1">
                        <c:v>105</c:v>
                      </c:pt>
                      <c:pt idx="2">
                        <c:v>125</c:v>
                      </c:pt>
                      <c:pt idx="3">
                        <c:v>150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parachute!$F$7:$I$7</c15:sqref>
                        </c15:formulaRef>
                      </c:ext>
                    </c:extLst>
                    <c:numCache>
                      <c:formatCode>0</c:formatCode>
                      <c:ptCount val="4"/>
                      <c:pt idx="0">
                        <c:v>890</c:v>
                      </c:pt>
                      <c:pt idx="1">
                        <c:v>1180</c:v>
                      </c:pt>
                      <c:pt idx="2">
                        <c:v>1720</c:v>
                      </c:pt>
                      <c:pt idx="3">
                        <c:v>1760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555B-4641-ACF9-E44B7CA59E45}"/>
                  </c:ext>
                </c:extLst>
              </c15:ser>
            </c15:filteredScatterSeries>
          </c:ext>
        </c:extLst>
      </c:scatterChart>
      <c:valAx>
        <c:axId val="17681661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parachute!$E$6</c:f>
              <c:strCache>
                <c:ptCount val="1"/>
                <c:pt idx="0">
                  <c:v>Max weight  [kg]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768166543"/>
        <c:crosses val="autoZero"/>
        <c:crossBetween val="midCat"/>
      </c:valAx>
      <c:valAx>
        <c:axId val="17681665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parachute!$E$18</c:f>
              <c:strCache>
                <c:ptCount val="1"/>
                <c:pt idx="0">
                  <c:v>Volume [l]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7681661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parachute!$E$8</c:f>
          <c:strCache>
            <c:ptCount val="1"/>
            <c:pt idx="0">
              <c:v>Area after deploymnt [m^2]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parachute!$E$5</c:f>
              <c:strCache>
                <c:ptCount val="1"/>
                <c:pt idx="0">
                  <c:v>Zapas Airvuisa Snowflake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backward val="75"/>
            <c:dispRSqr val="0"/>
            <c:dispEq val="0"/>
          </c:trendline>
          <c:xVal>
            <c:numRef>
              <c:f>parachute!$F$6:$I$6</c:f>
              <c:numCache>
                <c:formatCode>0</c:formatCode>
                <c:ptCount val="4"/>
                <c:pt idx="0">
                  <c:v>90</c:v>
                </c:pt>
                <c:pt idx="1">
                  <c:v>105</c:v>
                </c:pt>
                <c:pt idx="2">
                  <c:v>125</c:v>
                </c:pt>
                <c:pt idx="3">
                  <c:v>150</c:v>
                </c:pt>
              </c:numCache>
            </c:numRef>
          </c:xVal>
          <c:yVal>
            <c:numRef>
              <c:f>parachute!$F$8:$I$8</c:f>
              <c:numCache>
                <c:formatCode>General</c:formatCode>
                <c:ptCount val="4"/>
                <c:pt idx="0">
                  <c:v>27</c:v>
                </c:pt>
                <c:pt idx="1">
                  <c:v>32.64</c:v>
                </c:pt>
                <c:pt idx="2">
                  <c:v>40.6</c:v>
                </c:pt>
                <c:pt idx="3">
                  <c:v>46.4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6C8-4CB4-A5EB-6E4E3E4092C0}"/>
            </c:ext>
          </c:extLst>
        </c:ser>
        <c:ser>
          <c:idx val="1"/>
          <c:order val="1"/>
          <c:tx>
            <c:strRef>
              <c:f>parachute!$E$12</c:f>
              <c:strCache>
                <c:ptCount val="1"/>
                <c:pt idx="0">
                  <c:v>SupAir Shine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backward val="75"/>
            <c:dispRSqr val="0"/>
            <c:dispEq val="0"/>
          </c:trendline>
          <c:xVal>
            <c:numRef>
              <c:f>parachute!$F$13:$H$13</c:f>
              <c:numCache>
                <c:formatCode>0</c:formatCode>
                <c:ptCount val="3"/>
                <c:pt idx="0">
                  <c:v>85</c:v>
                </c:pt>
                <c:pt idx="1">
                  <c:v>105</c:v>
                </c:pt>
                <c:pt idx="2">
                  <c:v>125</c:v>
                </c:pt>
              </c:numCache>
            </c:numRef>
          </c:xVal>
          <c:yVal>
            <c:numRef>
              <c:f>parachute!$F$15:$H$15</c:f>
              <c:numCache>
                <c:formatCode>General</c:formatCode>
                <c:ptCount val="3"/>
                <c:pt idx="0">
                  <c:v>28.1</c:v>
                </c:pt>
                <c:pt idx="1">
                  <c:v>31.15</c:v>
                </c:pt>
                <c:pt idx="2">
                  <c:v>38.94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6C8-4CB4-A5EB-6E4E3E4092C0}"/>
            </c:ext>
          </c:extLst>
        </c:ser>
        <c:ser>
          <c:idx val="2"/>
          <c:order val="2"/>
          <c:tx>
            <c:strRef>
              <c:f>parachute!$E$23</c:f>
              <c:strCache>
                <c:ptCount val="1"/>
                <c:pt idx="0">
                  <c:v>Design point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5757"/>
              </a:solidFill>
              <a:ln w="9525">
                <a:noFill/>
              </a:ln>
              <a:effectLst/>
            </c:spPr>
          </c:marker>
          <c:xVal>
            <c:numRef>
              <c:f>parachute!$F$24</c:f>
              <c:numCache>
                <c:formatCode>0.00</c:formatCode>
                <c:ptCount val="1"/>
                <c:pt idx="0">
                  <c:v>45</c:v>
                </c:pt>
              </c:numCache>
            </c:numRef>
          </c:xVal>
          <c:yVal>
            <c:numRef>
              <c:f>parachute!$F$26</c:f>
              <c:numCache>
                <c:formatCode>General</c:formatCode>
                <c:ptCount val="1"/>
                <c:pt idx="0">
                  <c:v>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6C8-4CB4-A5EB-6E4E3E4092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166127"/>
        <c:axId val="1768166543"/>
      </c:scatterChart>
      <c:valAx>
        <c:axId val="17681661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parachute!$E$6</c:f>
              <c:strCache>
                <c:ptCount val="1"/>
                <c:pt idx="0">
                  <c:v>Max weight  [kg]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768166543"/>
        <c:crosses val="autoZero"/>
        <c:crossBetween val="midCat"/>
      </c:valAx>
      <c:valAx>
        <c:axId val="17681665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parachute!$E$8</c:f>
              <c:strCache>
                <c:ptCount val="1"/>
                <c:pt idx="0">
                  <c:v>Area after deploymnt [m^2]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7681661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'Parachute test'!$F$9</c:f>
              <c:strCache>
                <c:ptCount val="1"/>
                <c:pt idx="0">
                  <c:v>Distance [m]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l-PL"/>
                </a:p>
              </c:txPr>
            </c:trendlineLbl>
          </c:trendline>
          <c:xVal>
            <c:numRef>
              <c:f>'Parachute test'!$G$10:$G$15</c:f>
              <c:numCache>
                <c:formatCode>General</c:formatCode>
                <c:ptCount val="6"/>
                <c:pt idx="0">
                  <c:v>0</c:v>
                </c:pt>
                <c:pt idx="1">
                  <c:v>1.2264150943396227E-2</c:v>
                </c:pt>
                <c:pt idx="2">
                  <c:v>2.7358490566037737E-2</c:v>
                </c:pt>
                <c:pt idx="3">
                  <c:v>4.4339622641509438E-2</c:v>
                </c:pt>
                <c:pt idx="4">
                  <c:v>5.3773584905660379E-2</c:v>
                </c:pt>
                <c:pt idx="5">
                  <c:v>6.8867924528301885E-2</c:v>
                </c:pt>
              </c:numCache>
            </c:numRef>
          </c:xVal>
          <c:yVal>
            <c:numRef>
              <c:f>'Parachute test'!$F$10:$F$15</c:f>
              <c:numCache>
                <c:formatCode>General</c:formatCode>
                <c:ptCount val="6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958-451A-8A76-D44D32DB58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3296544"/>
        <c:axId val="391116815"/>
      </c:scatterChart>
      <c:valAx>
        <c:axId val="1963296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'Parachute test'!$G$9</c:f>
              <c:strCache>
                <c:ptCount val="1"/>
                <c:pt idx="0">
                  <c:v>Time [s]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391116815"/>
        <c:crosses val="autoZero"/>
        <c:crossBetween val="midCat"/>
      </c:valAx>
      <c:valAx>
        <c:axId val="391116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'Parachute test'!$F$9</c:f>
              <c:strCache>
                <c:ptCount val="1"/>
                <c:pt idx="0">
                  <c:v>Distance [m]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632965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ustomXml" Target="../ink/ink3.xml"/><Relationship Id="rId3" Type="http://schemas.openxmlformats.org/officeDocument/2006/relationships/image" Target="../media/image2.png"/><Relationship Id="rId7" Type="http://schemas.openxmlformats.org/officeDocument/2006/relationships/image" Target="../media/image4.png"/><Relationship Id="rId12" Type="http://schemas.openxmlformats.org/officeDocument/2006/relationships/image" Target="../media/image7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ustomXml" Target="../ink/ink2.xml"/><Relationship Id="rId11" Type="http://schemas.openxmlformats.org/officeDocument/2006/relationships/image" Target="../media/image6.png"/><Relationship Id="rId5" Type="http://schemas.openxmlformats.org/officeDocument/2006/relationships/image" Target="../media/image3.png"/><Relationship Id="rId10" Type="http://schemas.openxmlformats.org/officeDocument/2006/relationships/chart" Target="../charts/chart2.xml"/><Relationship Id="rId4" Type="http://schemas.openxmlformats.org/officeDocument/2006/relationships/customXml" Target="../ink/ink1.xml"/><Relationship Id="rId9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9.png"/><Relationship Id="rId1" Type="http://schemas.openxmlformats.org/officeDocument/2006/relationships/image" Target="../media/image8.png"/><Relationship Id="rId4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7" Type="http://schemas.openxmlformats.org/officeDocument/2006/relationships/chart" Target="../charts/chart3.xml"/><Relationship Id="rId2" Type="http://schemas.openxmlformats.org/officeDocument/2006/relationships/image" Target="../media/image13.png"/><Relationship Id="rId1" Type="http://schemas.openxmlformats.org/officeDocument/2006/relationships/image" Target="../media/image12.png"/><Relationship Id="rId6" Type="http://schemas.openxmlformats.org/officeDocument/2006/relationships/image" Target="../media/image17.png"/><Relationship Id="rId5" Type="http://schemas.openxmlformats.org/officeDocument/2006/relationships/image" Target="../media/image16.png"/><Relationship Id="rId4" Type="http://schemas.openxmlformats.org/officeDocument/2006/relationships/image" Target="../media/image1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png"/><Relationship Id="rId1" Type="http://schemas.openxmlformats.org/officeDocument/2006/relationships/image" Target="../media/image19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drawings/_rels/drawing7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5.png"/><Relationship Id="rId21" Type="http://schemas.openxmlformats.org/officeDocument/2006/relationships/customXml" Target="../ink/ink14.xml"/><Relationship Id="rId42" Type="http://schemas.openxmlformats.org/officeDocument/2006/relationships/image" Target="../media/image33.png"/><Relationship Id="rId47" Type="http://schemas.openxmlformats.org/officeDocument/2006/relationships/customXml" Target="../ink/ink27.xml"/><Relationship Id="rId63" Type="http://schemas.openxmlformats.org/officeDocument/2006/relationships/customXml" Target="../ink/ink35.xml"/><Relationship Id="rId68" Type="http://schemas.openxmlformats.org/officeDocument/2006/relationships/image" Target="../media/image46.png"/><Relationship Id="rId84" Type="http://schemas.openxmlformats.org/officeDocument/2006/relationships/image" Target="../media/image54.png"/><Relationship Id="rId89" Type="http://schemas.openxmlformats.org/officeDocument/2006/relationships/customXml" Target="../ink/ink48.xml"/><Relationship Id="rId16" Type="http://schemas.openxmlformats.org/officeDocument/2006/relationships/image" Target="../media/image200.png"/><Relationship Id="rId11" Type="http://schemas.openxmlformats.org/officeDocument/2006/relationships/customXml" Target="../ink/ink9.xml"/><Relationship Id="rId32" Type="http://schemas.openxmlformats.org/officeDocument/2006/relationships/image" Target="../media/image28.png"/><Relationship Id="rId37" Type="http://schemas.openxmlformats.org/officeDocument/2006/relationships/customXml" Target="../ink/ink22.xml"/><Relationship Id="rId53" Type="http://schemas.openxmlformats.org/officeDocument/2006/relationships/customXml" Target="../ink/ink30.xml"/><Relationship Id="rId58" Type="http://schemas.openxmlformats.org/officeDocument/2006/relationships/image" Target="../media/image41.png"/><Relationship Id="rId74" Type="http://schemas.openxmlformats.org/officeDocument/2006/relationships/image" Target="../media/image49.png"/><Relationship Id="rId79" Type="http://schemas.openxmlformats.org/officeDocument/2006/relationships/customXml" Target="../ink/ink43.xml"/><Relationship Id="rId102" Type="http://schemas.openxmlformats.org/officeDocument/2006/relationships/image" Target="../media/image63.png"/><Relationship Id="rId5" Type="http://schemas.openxmlformats.org/officeDocument/2006/relationships/customXml" Target="../ink/ink6.xml"/><Relationship Id="rId90" Type="http://schemas.openxmlformats.org/officeDocument/2006/relationships/image" Target="../media/image57.png"/><Relationship Id="rId95" Type="http://schemas.openxmlformats.org/officeDocument/2006/relationships/customXml" Target="../ink/ink51.xml"/><Relationship Id="rId22" Type="http://schemas.openxmlformats.org/officeDocument/2006/relationships/image" Target="../media/image23.png"/><Relationship Id="rId27" Type="http://schemas.openxmlformats.org/officeDocument/2006/relationships/customXml" Target="../ink/ink17.xml"/><Relationship Id="rId43" Type="http://schemas.openxmlformats.org/officeDocument/2006/relationships/customXml" Target="../ink/ink25.xml"/><Relationship Id="rId48" Type="http://schemas.openxmlformats.org/officeDocument/2006/relationships/image" Target="../media/image36.png"/><Relationship Id="rId64" Type="http://schemas.openxmlformats.org/officeDocument/2006/relationships/image" Target="../media/image44.png"/><Relationship Id="rId69" Type="http://schemas.openxmlformats.org/officeDocument/2006/relationships/customXml" Target="../ink/ink38.xml"/><Relationship Id="rId80" Type="http://schemas.openxmlformats.org/officeDocument/2006/relationships/image" Target="../media/image52.png"/><Relationship Id="rId85" Type="http://schemas.openxmlformats.org/officeDocument/2006/relationships/customXml" Target="../ink/ink46.xml"/><Relationship Id="rId12" Type="http://schemas.openxmlformats.org/officeDocument/2006/relationships/image" Target="../media/image180.png"/><Relationship Id="rId17" Type="http://schemas.openxmlformats.org/officeDocument/2006/relationships/customXml" Target="../ink/ink12.xml"/><Relationship Id="rId25" Type="http://schemas.openxmlformats.org/officeDocument/2006/relationships/customXml" Target="../ink/ink16.xml"/><Relationship Id="rId33" Type="http://schemas.openxmlformats.org/officeDocument/2006/relationships/customXml" Target="../ink/ink20.xml"/><Relationship Id="rId38" Type="http://schemas.openxmlformats.org/officeDocument/2006/relationships/image" Target="../media/image31.png"/><Relationship Id="rId46" Type="http://schemas.openxmlformats.org/officeDocument/2006/relationships/image" Target="../media/image35.png"/><Relationship Id="rId59" Type="http://schemas.openxmlformats.org/officeDocument/2006/relationships/customXml" Target="../ink/ink33.xml"/><Relationship Id="rId67" Type="http://schemas.openxmlformats.org/officeDocument/2006/relationships/customXml" Target="../ink/ink37.xml"/><Relationship Id="rId20" Type="http://schemas.openxmlformats.org/officeDocument/2006/relationships/image" Target="../media/image22.png"/><Relationship Id="rId41" Type="http://schemas.openxmlformats.org/officeDocument/2006/relationships/customXml" Target="../ink/ink24.xml"/><Relationship Id="rId54" Type="http://schemas.openxmlformats.org/officeDocument/2006/relationships/image" Target="../media/image39.png"/><Relationship Id="rId62" Type="http://schemas.openxmlformats.org/officeDocument/2006/relationships/image" Target="../media/image43.png"/><Relationship Id="rId70" Type="http://schemas.openxmlformats.org/officeDocument/2006/relationships/image" Target="../media/image47.png"/><Relationship Id="rId75" Type="http://schemas.openxmlformats.org/officeDocument/2006/relationships/customXml" Target="../ink/ink41.xml"/><Relationship Id="rId83" Type="http://schemas.openxmlformats.org/officeDocument/2006/relationships/customXml" Target="../ink/ink45.xml"/><Relationship Id="rId88" Type="http://schemas.openxmlformats.org/officeDocument/2006/relationships/image" Target="../media/image56.png"/><Relationship Id="rId91" Type="http://schemas.openxmlformats.org/officeDocument/2006/relationships/customXml" Target="../ink/ink49.xml"/><Relationship Id="rId96" Type="http://schemas.openxmlformats.org/officeDocument/2006/relationships/image" Target="../media/image60.png"/><Relationship Id="rId1" Type="http://schemas.openxmlformats.org/officeDocument/2006/relationships/customXml" Target="../ink/ink4.xml"/><Relationship Id="rId6" Type="http://schemas.openxmlformats.org/officeDocument/2006/relationships/image" Target="../media/image150.png"/><Relationship Id="rId15" Type="http://schemas.openxmlformats.org/officeDocument/2006/relationships/customXml" Target="../ink/ink11.xml"/><Relationship Id="rId23" Type="http://schemas.openxmlformats.org/officeDocument/2006/relationships/customXml" Target="../ink/ink15.xml"/><Relationship Id="rId28" Type="http://schemas.openxmlformats.org/officeDocument/2006/relationships/image" Target="../media/image26.png"/><Relationship Id="rId36" Type="http://schemas.openxmlformats.org/officeDocument/2006/relationships/image" Target="../media/image30.png"/><Relationship Id="rId49" Type="http://schemas.openxmlformats.org/officeDocument/2006/relationships/customXml" Target="../ink/ink28.xml"/><Relationship Id="rId57" Type="http://schemas.openxmlformats.org/officeDocument/2006/relationships/customXml" Target="../ink/ink32.xml"/><Relationship Id="rId10" Type="http://schemas.openxmlformats.org/officeDocument/2006/relationships/image" Target="../media/image170.png"/><Relationship Id="rId31" Type="http://schemas.openxmlformats.org/officeDocument/2006/relationships/customXml" Target="../ink/ink19.xml"/><Relationship Id="rId44" Type="http://schemas.openxmlformats.org/officeDocument/2006/relationships/image" Target="../media/image34.png"/><Relationship Id="rId52" Type="http://schemas.openxmlformats.org/officeDocument/2006/relationships/image" Target="../media/image38.png"/><Relationship Id="rId60" Type="http://schemas.openxmlformats.org/officeDocument/2006/relationships/image" Target="../media/image42.png"/><Relationship Id="rId65" Type="http://schemas.openxmlformats.org/officeDocument/2006/relationships/customXml" Target="../ink/ink36.xml"/><Relationship Id="rId73" Type="http://schemas.openxmlformats.org/officeDocument/2006/relationships/customXml" Target="../ink/ink40.xml"/><Relationship Id="rId78" Type="http://schemas.openxmlformats.org/officeDocument/2006/relationships/image" Target="../media/image51.png"/><Relationship Id="rId81" Type="http://schemas.openxmlformats.org/officeDocument/2006/relationships/customXml" Target="../ink/ink44.xml"/><Relationship Id="rId86" Type="http://schemas.openxmlformats.org/officeDocument/2006/relationships/image" Target="../media/image55.png"/><Relationship Id="rId94" Type="http://schemas.openxmlformats.org/officeDocument/2006/relationships/image" Target="../media/image59.png"/><Relationship Id="rId99" Type="http://schemas.openxmlformats.org/officeDocument/2006/relationships/customXml" Target="../ink/ink53.xml"/><Relationship Id="rId101" Type="http://schemas.openxmlformats.org/officeDocument/2006/relationships/customXml" Target="../ink/ink54.xml"/><Relationship Id="rId4" Type="http://schemas.openxmlformats.org/officeDocument/2006/relationships/image" Target="../media/image140.png"/><Relationship Id="rId9" Type="http://schemas.openxmlformats.org/officeDocument/2006/relationships/customXml" Target="../ink/ink8.xml"/><Relationship Id="rId13" Type="http://schemas.openxmlformats.org/officeDocument/2006/relationships/customXml" Target="../ink/ink10.xml"/><Relationship Id="rId18" Type="http://schemas.openxmlformats.org/officeDocument/2006/relationships/image" Target="../media/image21.png"/><Relationship Id="rId39" Type="http://schemas.openxmlformats.org/officeDocument/2006/relationships/customXml" Target="../ink/ink23.xml"/><Relationship Id="rId34" Type="http://schemas.openxmlformats.org/officeDocument/2006/relationships/image" Target="../media/image29.png"/><Relationship Id="rId50" Type="http://schemas.openxmlformats.org/officeDocument/2006/relationships/image" Target="../media/image37.png"/><Relationship Id="rId55" Type="http://schemas.openxmlformats.org/officeDocument/2006/relationships/customXml" Target="../ink/ink31.xml"/><Relationship Id="rId76" Type="http://schemas.openxmlformats.org/officeDocument/2006/relationships/image" Target="../media/image50.png"/><Relationship Id="rId97" Type="http://schemas.openxmlformats.org/officeDocument/2006/relationships/customXml" Target="../ink/ink52.xml"/><Relationship Id="rId7" Type="http://schemas.openxmlformats.org/officeDocument/2006/relationships/customXml" Target="../ink/ink7.xml"/><Relationship Id="rId71" Type="http://schemas.openxmlformats.org/officeDocument/2006/relationships/customXml" Target="../ink/ink39.xml"/><Relationship Id="rId92" Type="http://schemas.openxmlformats.org/officeDocument/2006/relationships/image" Target="../media/image58.png"/><Relationship Id="rId2" Type="http://schemas.openxmlformats.org/officeDocument/2006/relationships/image" Target="../media/image130.png"/><Relationship Id="rId29" Type="http://schemas.openxmlformats.org/officeDocument/2006/relationships/customXml" Target="../ink/ink18.xml"/><Relationship Id="rId24" Type="http://schemas.openxmlformats.org/officeDocument/2006/relationships/image" Target="../media/image24.png"/><Relationship Id="rId40" Type="http://schemas.openxmlformats.org/officeDocument/2006/relationships/image" Target="../media/image32.png"/><Relationship Id="rId45" Type="http://schemas.openxmlformats.org/officeDocument/2006/relationships/customXml" Target="../ink/ink26.xml"/><Relationship Id="rId66" Type="http://schemas.openxmlformats.org/officeDocument/2006/relationships/image" Target="../media/image45.png"/><Relationship Id="rId87" Type="http://schemas.openxmlformats.org/officeDocument/2006/relationships/customXml" Target="../ink/ink47.xml"/><Relationship Id="rId61" Type="http://schemas.openxmlformats.org/officeDocument/2006/relationships/customXml" Target="../ink/ink34.xml"/><Relationship Id="rId82" Type="http://schemas.openxmlformats.org/officeDocument/2006/relationships/image" Target="../media/image53.png"/><Relationship Id="rId19" Type="http://schemas.openxmlformats.org/officeDocument/2006/relationships/customXml" Target="../ink/ink13.xml"/><Relationship Id="rId14" Type="http://schemas.openxmlformats.org/officeDocument/2006/relationships/image" Target="../media/image190.png"/><Relationship Id="rId30" Type="http://schemas.openxmlformats.org/officeDocument/2006/relationships/image" Target="../media/image27.png"/><Relationship Id="rId35" Type="http://schemas.openxmlformats.org/officeDocument/2006/relationships/customXml" Target="../ink/ink21.xml"/><Relationship Id="rId56" Type="http://schemas.openxmlformats.org/officeDocument/2006/relationships/image" Target="../media/image40.png"/><Relationship Id="rId77" Type="http://schemas.openxmlformats.org/officeDocument/2006/relationships/customXml" Target="../ink/ink42.xml"/><Relationship Id="rId100" Type="http://schemas.openxmlformats.org/officeDocument/2006/relationships/image" Target="../media/image62.png"/><Relationship Id="rId8" Type="http://schemas.openxmlformats.org/officeDocument/2006/relationships/image" Target="../media/image160.png"/><Relationship Id="rId51" Type="http://schemas.openxmlformats.org/officeDocument/2006/relationships/customXml" Target="../ink/ink29.xml"/><Relationship Id="rId72" Type="http://schemas.openxmlformats.org/officeDocument/2006/relationships/image" Target="../media/image48.png"/><Relationship Id="rId93" Type="http://schemas.openxmlformats.org/officeDocument/2006/relationships/customXml" Target="../ink/ink50.xml"/><Relationship Id="rId98" Type="http://schemas.openxmlformats.org/officeDocument/2006/relationships/image" Target="../media/image61.png"/><Relationship Id="rId3" Type="http://schemas.openxmlformats.org/officeDocument/2006/relationships/customXml" Target="../ink/ink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png"/><Relationship Id="rId13" Type="http://schemas.openxmlformats.org/officeDocument/2006/relationships/customXml" Target="../ink/ink57.xml"/><Relationship Id="rId18" Type="http://schemas.openxmlformats.org/officeDocument/2006/relationships/image" Target="../media/image71.png"/><Relationship Id="rId3" Type="http://schemas.openxmlformats.org/officeDocument/2006/relationships/chart" Target="../charts/chart7.xml"/><Relationship Id="rId7" Type="http://schemas.openxmlformats.org/officeDocument/2006/relationships/image" Target="../media/image65.png"/><Relationship Id="rId12" Type="http://schemas.openxmlformats.org/officeDocument/2006/relationships/image" Target="../media/image68.png"/><Relationship Id="rId17" Type="http://schemas.openxmlformats.org/officeDocument/2006/relationships/customXml" Target="../ink/ink59.xml"/><Relationship Id="rId2" Type="http://schemas.openxmlformats.org/officeDocument/2006/relationships/image" Target="../media/image64.png"/><Relationship Id="rId16" Type="http://schemas.openxmlformats.org/officeDocument/2006/relationships/image" Target="../media/image70.png"/><Relationship Id="rId1" Type="http://schemas.openxmlformats.org/officeDocument/2006/relationships/chart" Target="../charts/chart6.xml"/><Relationship Id="rId6" Type="http://schemas.openxmlformats.org/officeDocument/2006/relationships/chart" Target="../charts/chart10.xml"/><Relationship Id="rId11" Type="http://schemas.openxmlformats.org/officeDocument/2006/relationships/customXml" Target="../ink/ink56.xml"/><Relationship Id="rId5" Type="http://schemas.openxmlformats.org/officeDocument/2006/relationships/chart" Target="../charts/chart9.xml"/><Relationship Id="rId15" Type="http://schemas.openxmlformats.org/officeDocument/2006/relationships/customXml" Target="../ink/ink58.xml"/><Relationship Id="rId10" Type="http://schemas.openxmlformats.org/officeDocument/2006/relationships/image" Target="../media/image67.png"/><Relationship Id="rId4" Type="http://schemas.openxmlformats.org/officeDocument/2006/relationships/chart" Target="../charts/chart8.xml"/><Relationship Id="rId9" Type="http://schemas.openxmlformats.org/officeDocument/2006/relationships/customXml" Target="../ink/ink55.xml"/><Relationship Id="rId14" Type="http://schemas.openxmlformats.org/officeDocument/2006/relationships/image" Target="../media/image69.pn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png"/><Relationship Id="rId13" Type="http://schemas.openxmlformats.org/officeDocument/2006/relationships/customXml" Target="../ink/ink62.xml"/><Relationship Id="rId18" Type="http://schemas.openxmlformats.org/officeDocument/2006/relationships/image" Target="../media/image71.png"/><Relationship Id="rId3" Type="http://schemas.openxmlformats.org/officeDocument/2006/relationships/chart" Target="../charts/chart12.xml"/><Relationship Id="rId21" Type="http://schemas.openxmlformats.org/officeDocument/2006/relationships/chart" Target="../charts/chart18.xml"/><Relationship Id="rId7" Type="http://schemas.openxmlformats.org/officeDocument/2006/relationships/image" Target="../media/image65.png"/><Relationship Id="rId12" Type="http://schemas.openxmlformats.org/officeDocument/2006/relationships/image" Target="../media/image68.png"/><Relationship Id="rId17" Type="http://schemas.openxmlformats.org/officeDocument/2006/relationships/customXml" Target="../ink/ink64.xml"/><Relationship Id="rId2" Type="http://schemas.openxmlformats.org/officeDocument/2006/relationships/image" Target="../media/image64.png"/><Relationship Id="rId16" Type="http://schemas.openxmlformats.org/officeDocument/2006/relationships/image" Target="../media/image70.png"/><Relationship Id="rId20" Type="http://schemas.openxmlformats.org/officeDocument/2006/relationships/chart" Target="../charts/chart17.xml"/><Relationship Id="rId1" Type="http://schemas.openxmlformats.org/officeDocument/2006/relationships/chart" Target="../charts/chart11.xml"/><Relationship Id="rId6" Type="http://schemas.openxmlformats.org/officeDocument/2006/relationships/chart" Target="../charts/chart15.xml"/><Relationship Id="rId11" Type="http://schemas.openxmlformats.org/officeDocument/2006/relationships/customXml" Target="../ink/ink61.xml"/><Relationship Id="rId5" Type="http://schemas.openxmlformats.org/officeDocument/2006/relationships/chart" Target="../charts/chart14.xml"/><Relationship Id="rId15" Type="http://schemas.openxmlformats.org/officeDocument/2006/relationships/customXml" Target="../ink/ink63.xml"/><Relationship Id="rId10" Type="http://schemas.openxmlformats.org/officeDocument/2006/relationships/image" Target="../media/image67.png"/><Relationship Id="rId19" Type="http://schemas.openxmlformats.org/officeDocument/2006/relationships/chart" Target="../charts/chart16.xml"/><Relationship Id="rId4" Type="http://schemas.openxmlformats.org/officeDocument/2006/relationships/chart" Target="../charts/chart13.xml"/><Relationship Id="rId9" Type="http://schemas.openxmlformats.org/officeDocument/2006/relationships/customXml" Target="../ink/ink60.xml"/><Relationship Id="rId14" Type="http://schemas.openxmlformats.org/officeDocument/2006/relationships/image" Target="../media/image69.png"/><Relationship Id="rId22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png"/><Relationship Id="rId13" Type="http://schemas.openxmlformats.org/officeDocument/2006/relationships/customXml" Target="../ink/ink67.xml"/><Relationship Id="rId18" Type="http://schemas.openxmlformats.org/officeDocument/2006/relationships/image" Target="../media/image71.png"/><Relationship Id="rId3" Type="http://schemas.openxmlformats.org/officeDocument/2006/relationships/chart" Target="../charts/chart21.xml"/><Relationship Id="rId21" Type="http://schemas.openxmlformats.org/officeDocument/2006/relationships/chart" Target="../charts/chart27.xml"/><Relationship Id="rId7" Type="http://schemas.openxmlformats.org/officeDocument/2006/relationships/image" Target="../media/image65.png"/><Relationship Id="rId12" Type="http://schemas.openxmlformats.org/officeDocument/2006/relationships/image" Target="../media/image68.png"/><Relationship Id="rId17" Type="http://schemas.openxmlformats.org/officeDocument/2006/relationships/customXml" Target="../ink/ink69.xml"/><Relationship Id="rId2" Type="http://schemas.openxmlformats.org/officeDocument/2006/relationships/image" Target="../media/image64.png"/><Relationship Id="rId16" Type="http://schemas.openxmlformats.org/officeDocument/2006/relationships/image" Target="../media/image70.png"/><Relationship Id="rId20" Type="http://schemas.openxmlformats.org/officeDocument/2006/relationships/chart" Target="../charts/chart26.xml"/><Relationship Id="rId1" Type="http://schemas.openxmlformats.org/officeDocument/2006/relationships/chart" Target="../charts/chart20.xml"/><Relationship Id="rId6" Type="http://schemas.openxmlformats.org/officeDocument/2006/relationships/chart" Target="../charts/chart24.xml"/><Relationship Id="rId11" Type="http://schemas.openxmlformats.org/officeDocument/2006/relationships/customXml" Target="../ink/ink66.xml"/><Relationship Id="rId24" Type="http://schemas.openxmlformats.org/officeDocument/2006/relationships/chart" Target="../charts/chart30.xml"/><Relationship Id="rId5" Type="http://schemas.openxmlformats.org/officeDocument/2006/relationships/chart" Target="../charts/chart23.xml"/><Relationship Id="rId15" Type="http://schemas.openxmlformats.org/officeDocument/2006/relationships/customXml" Target="../ink/ink68.xml"/><Relationship Id="rId23" Type="http://schemas.openxmlformats.org/officeDocument/2006/relationships/chart" Target="../charts/chart29.xml"/><Relationship Id="rId10" Type="http://schemas.openxmlformats.org/officeDocument/2006/relationships/image" Target="../media/image67.png"/><Relationship Id="rId19" Type="http://schemas.openxmlformats.org/officeDocument/2006/relationships/chart" Target="../charts/chart25.xml"/><Relationship Id="rId4" Type="http://schemas.openxmlformats.org/officeDocument/2006/relationships/chart" Target="../charts/chart22.xml"/><Relationship Id="rId9" Type="http://schemas.openxmlformats.org/officeDocument/2006/relationships/customXml" Target="../ink/ink65.xml"/><Relationship Id="rId14" Type="http://schemas.openxmlformats.org/officeDocument/2006/relationships/image" Target="../media/image69.png"/><Relationship Id="rId22" Type="http://schemas.openxmlformats.org/officeDocument/2006/relationships/chart" Target="../charts/chart28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2" Type="http://schemas.openxmlformats.org/officeDocument/2006/relationships/chart" Target="../charts/chart31.xml"/><Relationship Id="rId1" Type="http://schemas.openxmlformats.org/officeDocument/2006/relationships/image" Target="../media/image72.png"/><Relationship Id="rId4" Type="http://schemas.openxmlformats.org/officeDocument/2006/relationships/chart" Target="../charts/chart33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5.png"/><Relationship Id="rId7" Type="http://schemas.openxmlformats.org/officeDocument/2006/relationships/chart" Target="../charts/chart36.xml"/><Relationship Id="rId2" Type="http://schemas.openxmlformats.org/officeDocument/2006/relationships/image" Target="../media/image74.png"/><Relationship Id="rId1" Type="http://schemas.openxmlformats.org/officeDocument/2006/relationships/image" Target="../media/image73.png"/><Relationship Id="rId6" Type="http://schemas.openxmlformats.org/officeDocument/2006/relationships/chart" Target="../charts/chart35.xml"/><Relationship Id="rId5" Type="http://schemas.openxmlformats.org/officeDocument/2006/relationships/chart" Target="../charts/chart34.xml"/><Relationship Id="rId4" Type="http://schemas.openxmlformats.org/officeDocument/2006/relationships/image" Target="../media/image76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149634</xdr:colOff>
      <xdr:row>0</xdr:row>
      <xdr:rowOff>158049</xdr:rowOff>
    </xdr:from>
    <xdr:to>
      <xdr:col>34</xdr:col>
      <xdr:colOff>472363</xdr:colOff>
      <xdr:row>14</xdr:row>
      <xdr:rowOff>133844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EE9ABA2-83C4-453E-99A9-647F465018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24</xdr:col>
      <xdr:colOff>581360</xdr:colOff>
      <xdr:row>17</xdr:row>
      <xdr:rowOff>187361</xdr:rowOff>
    </xdr:from>
    <xdr:to>
      <xdr:col>30</xdr:col>
      <xdr:colOff>381817</xdr:colOff>
      <xdr:row>26</xdr:row>
      <xdr:rowOff>18368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CAF82FA-1422-4B32-9C87-6377545579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88160" y="3916679"/>
          <a:ext cx="3458057" cy="1525336"/>
        </a:xfrm>
        <a:prstGeom prst="rect">
          <a:avLst/>
        </a:prstGeom>
      </xdr:spPr>
    </xdr:pic>
    <xdr:clientData/>
  </xdr:twoCellAnchor>
  <xdr:twoCellAnchor editAs="oneCell">
    <xdr:from>
      <xdr:col>25</xdr:col>
      <xdr:colOff>71270</xdr:colOff>
      <xdr:row>26</xdr:row>
      <xdr:rowOff>126403</xdr:rowOff>
    </xdr:from>
    <xdr:to>
      <xdr:col>29</xdr:col>
      <xdr:colOff>147820</xdr:colOff>
      <xdr:row>40</xdr:row>
      <xdr:rowOff>39688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D7448C6-2DB2-499F-AECE-B43EC332C0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987670" y="5550050"/>
          <a:ext cx="2514950" cy="2513050"/>
        </a:xfrm>
        <a:prstGeom prst="rect">
          <a:avLst/>
        </a:prstGeom>
      </xdr:spPr>
    </xdr:pic>
    <xdr:clientData/>
  </xdr:twoCellAnchor>
  <xdr:twoCellAnchor editAs="oneCell">
    <xdr:from>
      <xdr:col>25</xdr:col>
      <xdr:colOff>200089</xdr:colOff>
      <xdr:row>27</xdr:row>
      <xdr:rowOff>20666</xdr:rowOff>
    </xdr:from>
    <xdr:to>
      <xdr:col>29</xdr:col>
      <xdr:colOff>41208</xdr:colOff>
      <xdr:row>30</xdr:row>
      <xdr:rowOff>407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36" name="Ink 35">
              <a:extLst>
                <a:ext uri="{FF2B5EF4-FFF2-40B4-BE49-F238E27FC236}">
                  <a16:creationId xmlns:a16="http://schemas.microsoft.com/office/drawing/2014/main" id="{D9708646-F401-44CA-8936-5DE06AFA260C}"/>
                </a:ext>
              </a:extLst>
            </xdr14:cNvPr>
            <xdr14:cNvContentPartPr/>
          </xdr14:nvContentPartPr>
          <xdr14:nvPr macro=""/>
          <xdr14:xfrm>
            <a:off x="17116489" y="5632572"/>
            <a:ext cx="2279519" cy="544517"/>
          </xdr14:xfrm>
        </xdr:contentPart>
      </mc:Choice>
      <mc:Fallback xmlns="">
        <xdr:pic>
          <xdr:nvPicPr>
            <xdr:cNvPr id="36" name="Ink 35">
              <a:extLst>
                <a:ext uri="{FF2B5EF4-FFF2-40B4-BE49-F238E27FC236}">
                  <a16:creationId xmlns:a16="http://schemas.microsoft.com/office/drawing/2014/main" id="{D9708646-F401-44CA-8936-5DE06AFA260C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8818920" y="5387066"/>
              <a:ext cx="2288160" cy="55770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388024</xdr:colOff>
      <xdr:row>29</xdr:row>
      <xdr:rowOff>170092</xdr:rowOff>
    </xdr:from>
    <xdr:to>
      <xdr:col>29</xdr:col>
      <xdr:colOff>10623</xdr:colOff>
      <xdr:row>32</xdr:row>
      <xdr:rowOff>64073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58" name="Ink 57">
              <a:extLst>
                <a:ext uri="{FF2B5EF4-FFF2-40B4-BE49-F238E27FC236}">
                  <a16:creationId xmlns:a16="http://schemas.microsoft.com/office/drawing/2014/main" id="{5AEB2EA8-2B4D-4854-B0A5-E7C95071565F}"/>
                </a:ext>
              </a:extLst>
            </xdr14:cNvPr>
            <xdr14:cNvContentPartPr/>
          </xdr14:nvContentPartPr>
          <xdr14:nvPr macro=""/>
          <xdr14:xfrm>
            <a:off x="17304424" y="6158516"/>
            <a:ext cx="2060999" cy="458757"/>
          </xdr14:xfrm>
        </xdr:contentPart>
      </mc:Choice>
      <mc:Fallback xmlns="">
        <xdr:pic>
          <xdr:nvPicPr>
            <xdr:cNvPr id="58" name="Ink 57">
              <a:extLst>
                <a:ext uri="{FF2B5EF4-FFF2-40B4-BE49-F238E27FC236}">
                  <a16:creationId xmlns:a16="http://schemas.microsoft.com/office/drawing/2014/main" id="{5AEB2EA8-2B4D-4854-B0A5-E7C95071565F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8827560" y="5863679"/>
              <a:ext cx="2069640" cy="47424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124623</xdr:colOff>
      <xdr:row>33</xdr:row>
      <xdr:rowOff>133215</xdr:rowOff>
    </xdr:from>
    <xdr:to>
      <xdr:col>31</xdr:col>
      <xdr:colOff>274383</xdr:colOff>
      <xdr:row>37</xdr:row>
      <xdr:rowOff>27996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113" name="Ink 112">
              <a:extLst>
                <a:ext uri="{FF2B5EF4-FFF2-40B4-BE49-F238E27FC236}">
                  <a16:creationId xmlns:a16="http://schemas.microsoft.com/office/drawing/2014/main" id="{264920C0-272B-4A2E-8A59-0F3EA93A355D}"/>
                </a:ext>
              </a:extLst>
            </xdr14:cNvPr>
            <xdr14:cNvContentPartPr/>
          </xdr14:nvContentPartPr>
          <xdr14:nvPr macro=""/>
          <xdr14:xfrm>
            <a:off x="17041023" y="6874674"/>
            <a:ext cx="3807360" cy="638851"/>
          </xdr14:xfrm>
        </xdr:contentPart>
      </mc:Choice>
      <mc:Fallback xmlns="">
        <xdr:pic>
          <xdr:nvPicPr>
            <xdr:cNvPr id="113" name="Ink 112">
              <a:extLst>
                <a:ext uri="{FF2B5EF4-FFF2-40B4-BE49-F238E27FC236}">
                  <a16:creationId xmlns:a16="http://schemas.microsoft.com/office/drawing/2014/main" id="{264920C0-272B-4A2E-8A59-0F3EA93A355D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8868960" y="6434166"/>
              <a:ext cx="3816000" cy="655667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28</xdr:col>
      <xdr:colOff>266338</xdr:colOff>
      <xdr:row>1</xdr:row>
      <xdr:rowOff>97732</xdr:rowOff>
    </xdr:from>
    <xdr:to>
      <xdr:col>35</xdr:col>
      <xdr:colOff>589067</xdr:colOff>
      <xdr:row>14</xdr:row>
      <xdr:rowOff>121417</xdr:rowOff>
    </xdr:to>
    <xdr:graphicFrame macro="">
      <xdr:nvGraphicFramePr>
        <xdr:cNvPr id="114" name="Chart 113">
          <a:extLst>
            <a:ext uri="{FF2B5EF4-FFF2-40B4-BE49-F238E27FC236}">
              <a16:creationId xmlns:a16="http://schemas.microsoft.com/office/drawing/2014/main" id="{9D5022B3-2B41-49E1-93E2-50BC5C26AB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24</xdr:col>
      <xdr:colOff>35860</xdr:colOff>
      <xdr:row>11</xdr:row>
      <xdr:rowOff>183370</xdr:rowOff>
    </xdr:from>
    <xdr:to>
      <xdr:col>32</xdr:col>
      <xdr:colOff>600860</xdr:colOff>
      <xdr:row>18</xdr:row>
      <xdr:rowOff>110576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BC64BD1-51ED-84FD-0D66-FA3C3AA75E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6342660" y="2783135"/>
          <a:ext cx="5441800" cy="1245017"/>
        </a:xfrm>
        <a:prstGeom prst="rect">
          <a:avLst/>
        </a:prstGeom>
      </xdr:spPr>
    </xdr:pic>
    <xdr:clientData/>
  </xdr:twoCellAnchor>
  <xdr:twoCellAnchor editAs="oneCell">
    <xdr:from>
      <xdr:col>24</xdr:col>
      <xdr:colOff>510988</xdr:colOff>
      <xdr:row>13</xdr:row>
      <xdr:rowOff>89935</xdr:rowOff>
    </xdr:from>
    <xdr:to>
      <xdr:col>30</xdr:col>
      <xdr:colOff>564776</xdr:colOff>
      <xdr:row>23</xdr:row>
      <xdr:rowOff>83085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F828711B-D245-26C4-FC20-DE7AF9A5388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/>
        <a:srcRect l="3753" r="14468"/>
        <a:stretch/>
      </xdr:blipFill>
      <xdr:spPr>
        <a:xfrm>
          <a:off x="16817788" y="3066217"/>
          <a:ext cx="3711388" cy="187573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348343</xdr:colOff>
      <xdr:row>86</xdr:row>
      <xdr:rowOff>108857</xdr:rowOff>
    </xdr:from>
    <xdr:to>
      <xdr:col>13</xdr:col>
      <xdr:colOff>118862</xdr:colOff>
      <xdr:row>101</xdr:row>
      <xdr:rowOff>89182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950334D-E8CB-938F-A855-129DCBE366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43943" y="16197943"/>
          <a:ext cx="1936776" cy="2756182"/>
        </a:xfrm>
        <a:prstGeom prst="rect">
          <a:avLst/>
        </a:prstGeom>
      </xdr:spPr>
    </xdr:pic>
    <xdr:clientData/>
  </xdr:twoCellAnchor>
  <xdr:twoCellAnchor editAs="oneCell">
    <xdr:from>
      <xdr:col>12</xdr:col>
      <xdr:colOff>130629</xdr:colOff>
      <xdr:row>43</xdr:row>
      <xdr:rowOff>130629</xdr:rowOff>
    </xdr:from>
    <xdr:to>
      <xdr:col>31</xdr:col>
      <xdr:colOff>131299</xdr:colOff>
      <xdr:row>49</xdr:row>
      <xdr:rowOff>3847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6AF79BB-F8E7-FC0A-4855-C1514411E7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22372" y="8196943"/>
          <a:ext cx="4801270" cy="971686"/>
        </a:xfrm>
        <a:prstGeom prst="rect">
          <a:avLst/>
        </a:prstGeom>
      </xdr:spPr>
    </xdr:pic>
    <xdr:clientData/>
  </xdr:twoCellAnchor>
  <xdr:twoCellAnchor editAs="oneCell">
    <xdr:from>
      <xdr:col>36</xdr:col>
      <xdr:colOff>309638</xdr:colOff>
      <xdr:row>21</xdr:row>
      <xdr:rowOff>105833</xdr:rowOff>
    </xdr:from>
    <xdr:to>
      <xdr:col>51</xdr:col>
      <xdr:colOff>384267</xdr:colOff>
      <xdr:row>64</xdr:row>
      <xdr:rowOff>17140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7EE22C67-0FFC-E86F-B305-3C4196ADC4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935305" y="4106333"/>
          <a:ext cx="8287295" cy="8102807"/>
        </a:xfrm>
        <a:prstGeom prst="rect">
          <a:avLst/>
        </a:prstGeom>
      </xdr:spPr>
    </xdr:pic>
    <xdr:clientData/>
  </xdr:twoCellAnchor>
  <xdr:twoCellAnchor editAs="oneCell">
    <xdr:from>
      <xdr:col>52</xdr:col>
      <xdr:colOff>77987</xdr:colOff>
      <xdr:row>29</xdr:row>
      <xdr:rowOff>32593</xdr:rowOff>
    </xdr:from>
    <xdr:to>
      <xdr:col>65</xdr:col>
      <xdr:colOff>484692</xdr:colOff>
      <xdr:row>65</xdr:row>
      <xdr:rowOff>17977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1CCA651-CFE3-3230-6EE0-3026BDD0A2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550018" y="5472101"/>
          <a:ext cx="8636305" cy="673787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36261</xdr:colOff>
      <xdr:row>0</xdr:row>
      <xdr:rowOff>62887</xdr:rowOff>
    </xdr:from>
    <xdr:to>
      <xdr:col>14</xdr:col>
      <xdr:colOff>74791</xdr:colOff>
      <xdr:row>9</xdr:row>
      <xdr:rowOff>65022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4C4B369-BEB6-6D7F-8061-4C6E3DAE9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03709" y="62887"/>
          <a:ext cx="3104048" cy="1657514"/>
        </a:xfrm>
        <a:prstGeom prst="rect">
          <a:avLst/>
        </a:prstGeom>
      </xdr:spPr>
    </xdr:pic>
    <xdr:clientData/>
  </xdr:twoCellAnchor>
  <xdr:twoCellAnchor editAs="oneCell">
    <xdr:from>
      <xdr:col>8</xdr:col>
      <xdr:colOff>465434</xdr:colOff>
      <xdr:row>8</xdr:row>
      <xdr:rowOff>130679</xdr:rowOff>
    </xdr:from>
    <xdr:to>
      <xdr:col>18</xdr:col>
      <xdr:colOff>34097</xdr:colOff>
      <xdr:row>17</xdr:row>
      <xdr:rowOff>28024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CD1008E-A30C-7444-84B1-85CAA6B230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19779" y="1602127"/>
          <a:ext cx="5699697" cy="1552725"/>
        </a:xfrm>
        <a:prstGeom prst="rect">
          <a:avLst/>
        </a:prstGeom>
      </xdr:spPr>
    </xdr:pic>
    <xdr:clientData/>
  </xdr:twoCellAnchor>
  <xdr:twoCellAnchor editAs="oneCell">
    <xdr:from>
      <xdr:col>6</xdr:col>
      <xdr:colOff>119063</xdr:colOff>
      <xdr:row>3</xdr:row>
      <xdr:rowOff>23813</xdr:rowOff>
    </xdr:from>
    <xdr:to>
      <xdr:col>7</xdr:col>
      <xdr:colOff>1188479</xdr:colOff>
      <xdr:row>12</xdr:row>
      <xdr:rowOff>26419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E14AF07-A51F-192D-B68A-78BC31ECAD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881688" y="559594"/>
          <a:ext cx="1676634" cy="1609950"/>
        </a:xfrm>
        <a:prstGeom prst="rect">
          <a:avLst/>
        </a:prstGeom>
      </xdr:spPr>
    </xdr:pic>
    <xdr:clientData/>
  </xdr:twoCellAnchor>
  <xdr:twoCellAnchor editAs="oneCell">
    <xdr:from>
      <xdr:col>1</xdr:col>
      <xdr:colOff>2166937</xdr:colOff>
      <xdr:row>14</xdr:row>
      <xdr:rowOff>0</xdr:rowOff>
    </xdr:from>
    <xdr:to>
      <xdr:col>5</xdr:col>
      <xdr:colOff>338553</xdr:colOff>
      <xdr:row>34</xdr:row>
      <xdr:rowOff>169613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2EF674A7-69F6-BEDC-0DB6-EA08F2CC27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774156" y="2500313"/>
          <a:ext cx="2981741" cy="3896269"/>
        </a:xfrm>
        <a:prstGeom prst="rect">
          <a:avLst/>
        </a:prstGeom>
      </xdr:spPr>
    </xdr:pic>
    <xdr:clientData/>
  </xdr:twoCellAnchor>
  <xdr:twoCellAnchor editAs="oneCell">
    <xdr:from>
      <xdr:col>8</xdr:col>
      <xdr:colOff>392907</xdr:colOff>
      <xdr:row>17</xdr:row>
      <xdr:rowOff>47624</xdr:rowOff>
    </xdr:from>
    <xdr:to>
      <xdr:col>14</xdr:col>
      <xdr:colOff>559593</xdr:colOff>
      <xdr:row>21</xdr:row>
      <xdr:rowOff>214818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791680B-15BB-582E-0591-807D2823F6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501063" y="3083718"/>
          <a:ext cx="3809999" cy="881569"/>
        </a:xfrm>
        <a:prstGeom prst="rect">
          <a:avLst/>
        </a:prstGeom>
      </xdr:spPr>
    </xdr:pic>
    <xdr:clientData/>
  </xdr:twoCellAnchor>
  <xdr:twoCellAnchor editAs="oneCell">
    <xdr:from>
      <xdr:col>8</xdr:col>
      <xdr:colOff>511969</xdr:colOff>
      <xdr:row>21</xdr:row>
      <xdr:rowOff>14786</xdr:rowOff>
    </xdr:from>
    <xdr:to>
      <xdr:col>17</xdr:col>
      <xdr:colOff>574871</xdr:colOff>
      <xdr:row>25</xdr:row>
      <xdr:rowOff>126381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FC9787DF-5C31-3753-EDC2-8C62231C55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620125" y="3765255"/>
          <a:ext cx="5527871" cy="980751"/>
        </a:xfrm>
        <a:prstGeom prst="rect">
          <a:avLst/>
        </a:prstGeom>
      </xdr:spPr>
    </xdr:pic>
    <xdr:clientData/>
  </xdr:twoCellAnchor>
  <xdr:twoCellAnchor>
    <xdr:from>
      <xdr:col>10</xdr:col>
      <xdr:colOff>446484</xdr:colOff>
      <xdr:row>37</xdr:row>
      <xdr:rowOff>63104</xdr:rowOff>
    </xdr:from>
    <xdr:to>
      <xdr:col>20</xdr:col>
      <xdr:colOff>119063</xdr:colOff>
      <xdr:row>52</xdr:row>
      <xdr:rowOff>127398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3289A47A-5E4C-2008-07AE-0D1093C832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335280</xdr:colOff>
      <xdr:row>2</xdr:row>
      <xdr:rowOff>215960</xdr:rowOff>
    </xdr:from>
    <xdr:to>
      <xdr:col>21</xdr:col>
      <xdr:colOff>345487</xdr:colOff>
      <xdr:row>5</xdr:row>
      <xdr:rowOff>47935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62F8DFA-0B17-8609-7DDB-FD2258671B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32820" y="581720"/>
          <a:ext cx="2448607" cy="111213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350520</xdr:colOff>
      <xdr:row>8</xdr:row>
      <xdr:rowOff>159434</xdr:rowOff>
    </xdr:from>
    <xdr:to>
      <xdr:col>16</xdr:col>
      <xdr:colOff>119182</xdr:colOff>
      <xdr:row>15</xdr:row>
      <xdr:rowOff>82291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33DF43D-A1B4-3F71-9ADC-3246B7F5B0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57160" y="1622474"/>
          <a:ext cx="3426262" cy="1203017"/>
        </a:xfrm>
        <a:prstGeom prst="rect">
          <a:avLst/>
        </a:prstGeom>
      </xdr:spPr>
    </xdr:pic>
    <xdr:clientData/>
  </xdr:twoCellAnchor>
  <xdr:twoCellAnchor editAs="oneCell">
    <xdr:from>
      <xdr:col>10</xdr:col>
      <xdr:colOff>288809</xdr:colOff>
      <xdr:row>2</xdr:row>
      <xdr:rowOff>60959</xdr:rowOff>
    </xdr:from>
    <xdr:to>
      <xdr:col>19</xdr:col>
      <xdr:colOff>338915</xdr:colOff>
      <xdr:row>8</xdr:row>
      <xdr:rowOff>40340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E25E8D1-1225-6EA8-AD6D-EC6741F534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384809" y="426719"/>
          <a:ext cx="5536506" cy="1076661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98244</xdr:colOff>
      <xdr:row>0</xdr:row>
      <xdr:rowOff>71029</xdr:rowOff>
    </xdr:from>
    <xdr:to>
      <xdr:col>10</xdr:col>
      <xdr:colOff>120404</xdr:colOff>
      <xdr:row>6</xdr:row>
      <xdr:rowOff>75724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3FF8E4A-56E5-4EE3-A21A-FD29E43486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34815" y="71029"/>
          <a:ext cx="2471446" cy="110687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571020</xdr:colOff>
      <xdr:row>15</xdr:row>
      <xdr:rowOff>83520</xdr:rowOff>
    </xdr:from>
    <xdr:to>
      <xdr:col>8</xdr:col>
      <xdr:colOff>163740</xdr:colOff>
      <xdr:row>17</xdr:row>
      <xdr:rowOff>15840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10" name="Ink 9">
              <a:extLst>
                <a:ext uri="{FF2B5EF4-FFF2-40B4-BE49-F238E27FC236}">
                  <a16:creationId xmlns:a16="http://schemas.microsoft.com/office/drawing/2014/main" id="{5780699F-E951-C143-BEC4-F846BF47DCF2}"/>
                </a:ext>
              </a:extLst>
            </xdr14:cNvPr>
            <xdr14:cNvContentPartPr/>
          </xdr14:nvContentPartPr>
          <xdr14:nvPr macro=""/>
          <xdr14:xfrm>
            <a:off x="6964200" y="2826720"/>
            <a:ext cx="202320" cy="298080"/>
          </xdr14:xfrm>
        </xdr:contentPart>
      </mc:Choice>
      <mc:Fallback xmlns="">
        <xdr:pic>
          <xdr:nvPicPr>
            <xdr:cNvPr id="10" name="Ink 9">
              <a:extLst>
                <a:ext uri="{FF2B5EF4-FFF2-40B4-BE49-F238E27FC236}">
                  <a16:creationId xmlns:a16="http://schemas.microsoft.com/office/drawing/2014/main" id="{5780699F-E951-C143-BEC4-F846BF47DCF2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6959880" y="2822400"/>
              <a:ext cx="210960" cy="306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205380</xdr:colOff>
      <xdr:row>4</xdr:row>
      <xdr:rowOff>75960</xdr:rowOff>
    </xdr:from>
    <xdr:to>
      <xdr:col>12</xdr:col>
      <xdr:colOff>317340</xdr:colOff>
      <xdr:row>23</xdr:row>
      <xdr:rowOff>63720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11" name="Ink 10">
              <a:extLst>
                <a:ext uri="{FF2B5EF4-FFF2-40B4-BE49-F238E27FC236}">
                  <a16:creationId xmlns:a16="http://schemas.microsoft.com/office/drawing/2014/main" id="{DC37A093-9D8C-7801-90AE-5FB9D798A660}"/>
                </a:ext>
              </a:extLst>
            </xdr14:cNvPr>
            <xdr14:cNvContentPartPr/>
          </xdr14:nvContentPartPr>
          <xdr14:nvPr macro=""/>
          <xdr14:xfrm>
            <a:off x="9646560" y="807480"/>
            <a:ext cx="111960" cy="3462480"/>
          </xdr14:xfrm>
        </xdr:contentPart>
      </mc:Choice>
      <mc:Fallback xmlns="">
        <xdr:pic>
          <xdr:nvPicPr>
            <xdr:cNvPr id="11" name="Ink 10">
              <a:extLst>
                <a:ext uri="{FF2B5EF4-FFF2-40B4-BE49-F238E27FC236}">
                  <a16:creationId xmlns:a16="http://schemas.microsoft.com/office/drawing/2014/main" id="{DC37A093-9D8C-7801-90AE-5FB9D798A660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9642240" y="803160"/>
              <a:ext cx="120600" cy="3471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197940</xdr:colOff>
      <xdr:row>14</xdr:row>
      <xdr:rowOff>181800</xdr:rowOff>
    </xdr:from>
    <xdr:to>
      <xdr:col>12</xdr:col>
      <xdr:colOff>344340</xdr:colOff>
      <xdr:row>15</xdr:row>
      <xdr:rowOff>100080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12" name="Ink 11">
              <a:extLst>
                <a:ext uri="{FF2B5EF4-FFF2-40B4-BE49-F238E27FC236}">
                  <a16:creationId xmlns:a16="http://schemas.microsoft.com/office/drawing/2014/main" id="{E60065F1-024E-B13F-C767-ACA9F51E8B8C}"/>
                </a:ext>
              </a:extLst>
            </xdr14:cNvPr>
            <xdr14:cNvContentPartPr/>
          </xdr14:nvContentPartPr>
          <xdr14:nvPr macro=""/>
          <xdr14:xfrm>
            <a:off x="5371920" y="2742120"/>
            <a:ext cx="4413600" cy="101160"/>
          </xdr14:xfrm>
        </xdr:contentPart>
      </mc:Choice>
      <mc:Fallback xmlns="">
        <xdr:pic>
          <xdr:nvPicPr>
            <xdr:cNvPr id="12" name="Ink 11">
              <a:extLst>
                <a:ext uri="{FF2B5EF4-FFF2-40B4-BE49-F238E27FC236}">
                  <a16:creationId xmlns:a16="http://schemas.microsoft.com/office/drawing/2014/main" id="{E60065F1-024E-B13F-C767-ACA9F51E8B8C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5367600" y="2737800"/>
              <a:ext cx="4422240" cy="109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609420</xdr:colOff>
      <xdr:row>13</xdr:row>
      <xdr:rowOff>58680</xdr:rowOff>
    </xdr:from>
    <xdr:to>
      <xdr:col>12</xdr:col>
      <xdr:colOff>283860</xdr:colOff>
      <xdr:row>14</xdr:row>
      <xdr:rowOff>167760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20" name="Ink 19">
              <a:extLst>
                <a:ext uri="{FF2B5EF4-FFF2-40B4-BE49-F238E27FC236}">
                  <a16:creationId xmlns:a16="http://schemas.microsoft.com/office/drawing/2014/main" id="{28BE1E01-9B8E-2DF1-9A67-BBB8F980F7BB}"/>
                </a:ext>
              </a:extLst>
            </xdr14:cNvPr>
            <xdr14:cNvContentPartPr/>
          </xdr14:nvContentPartPr>
          <xdr14:nvPr macro=""/>
          <xdr14:xfrm>
            <a:off x="9441000" y="2436120"/>
            <a:ext cx="284040" cy="291960"/>
          </xdr14:xfrm>
        </xdr:contentPart>
      </mc:Choice>
      <mc:Fallback xmlns="">
        <xdr:pic>
          <xdr:nvPicPr>
            <xdr:cNvPr id="20" name="Ink 19">
              <a:extLst>
                <a:ext uri="{FF2B5EF4-FFF2-40B4-BE49-F238E27FC236}">
                  <a16:creationId xmlns:a16="http://schemas.microsoft.com/office/drawing/2014/main" id="{28BE1E01-9B8E-2DF1-9A67-BBB8F980F7BB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9436680" y="2431800"/>
              <a:ext cx="292680" cy="300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174780</xdr:colOff>
      <xdr:row>13</xdr:row>
      <xdr:rowOff>68400</xdr:rowOff>
    </xdr:from>
    <xdr:to>
      <xdr:col>9</xdr:col>
      <xdr:colOff>175140</xdr:colOff>
      <xdr:row>14</xdr:row>
      <xdr:rowOff>91800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21" name="Ink 20">
              <a:extLst>
                <a:ext uri="{FF2B5EF4-FFF2-40B4-BE49-F238E27FC236}">
                  <a16:creationId xmlns:a16="http://schemas.microsoft.com/office/drawing/2014/main" id="{FC9B0D82-0BD1-77E3-2D99-EF80AFA0587E}"/>
                </a:ext>
              </a:extLst>
            </xdr14:cNvPr>
            <xdr14:cNvContentPartPr/>
          </xdr14:nvContentPartPr>
          <xdr14:nvPr macro=""/>
          <xdr14:xfrm>
            <a:off x="7787160" y="2445840"/>
            <a:ext cx="360" cy="206280"/>
          </xdr14:xfrm>
        </xdr:contentPart>
      </mc:Choice>
      <mc:Fallback xmlns="">
        <xdr:pic>
          <xdr:nvPicPr>
            <xdr:cNvPr id="21" name="Ink 20">
              <a:extLst>
                <a:ext uri="{FF2B5EF4-FFF2-40B4-BE49-F238E27FC236}">
                  <a16:creationId xmlns:a16="http://schemas.microsoft.com/office/drawing/2014/main" id="{FC9B0D82-0BD1-77E3-2D99-EF80AFA0587E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7782840" y="2441520"/>
              <a:ext cx="9000" cy="214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159660</xdr:colOff>
      <xdr:row>14</xdr:row>
      <xdr:rowOff>75960</xdr:rowOff>
    </xdr:from>
    <xdr:to>
      <xdr:col>9</xdr:col>
      <xdr:colOff>422100</xdr:colOff>
      <xdr:row>14</xdr:row>
      <xdr:rowOff>76320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22" name="Ink 21">
              <a:extLst>
                <a:ext uri="{FF2B5EF4-FFF2-40B4-BE49-F238E27FC236}">
                  <a16:creationId xmlns:a16="http://schemas.microsoft.com/office/drawing/2014/main" id="{60DF9494-F34E-6694-42FA-CAB0F48F205A}"/>
                </a:ext>
              </a:extLst>
            </xdr14:cNvPr>
            <xdr14:cNvContentPartPr/>
          </xdr14:nvContentPartPr>
          <xdr14:nvPr macro=""/>
          <xdr14:xfrm>
            <a:off x="7772040" y="2636280"/>
            <a:ext cx="262440" cy="360"/>
          </xdr14:xfrm>
        </xdr:contentPart>
      </mc:Choice>
      <mc:Fallback xmlns="">
        <xdr:pic>
          <xdr:nvPicPr>
            <xdr:cNvPr id="22" name="Ink 21">
              <a:extLst>
                <a:ext uri="{FF2B5EF4-FFF2-40B4-BE49-F238E27FC236}">
                  <a16:creationId xmlns:a16="http://schemas.microsoft.com/office/drawing/2014/main" id="{60DF9494-F34E-6694-42FA-CAB0F48F205A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7767720" y="2631960"/>
              <a:ext cx="27108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189540</xdr:colOff>
      <xdr:row>12</xdr:row>
      <xdr:rowOff>75960</xdr:rowOff>
    </xdr:from>
    <xdr:to>
      <xdr:col>9</xdr:col>
      <xdr:colOff>198540</xdr:colOff>
      <xdr:row>14</xdr:row>
      <xdr:rowOff>77040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23" name="Ink 22">
              <a:extLst>
                <a:ext uri="{FF2B5EF4-FFF2-40B4-BE49-F238E27FC236}">
                  <a16:creationId xmlns:a16="http://schemas.microsoft.com/office/drawing/2014/main" id="{2F65D18C-F793-BAE8-8332-A4EB29AE7E95}"/>
                </a:ext>
              </a:extLst>
            </xdr14:cNvPr>
            <xdr14:cNvContentPartPr/>
          </xdr14:nvContentPartPr>
          <xdr14:nvPr macro=""/>
          <xdr14:xfrm>
            <a:off x="7801920" y="2270520"/>
            <a:ext cx="9000" cy="366840"/>
          </xdr14:xfrm>
        </xdr:contentPart>
      </mc:Choice>
      <mc:Fallback xmlns="">
        <xdr:pic>
          <xdr:nvPicPr>
            <xdr:cNvPr id="23" name="Ink 22">
              <a:extLst>
                <a:ext uri="{FF2B5EF4-FFF2-40B4-BE49-F238E27FC236}">
                  <a16:creationId xmlns:a16="http://schemas.microsoft.com/office/drawing/2014/main" id="{2F65D18C-F793-BAE8-8332-A4EB29AE7E95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7797600" y="2266200"/>
              <a:ext cx="17640" cy="375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334980</xdr:colOff>
      <xdr:row>9</xdr:row>
      <xdr:rowOff>52920</xdr:rowOff>
    </xdr:from>
    <xdr:to>
      <xdr:col>12</xdr:col>
      <xdr:colOff>468900</xdr:colOff>
      <xdr:row>10</xdr:row>
      <xdr:rowOff>38160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26" name="Ink 25">
              <a:extLst>
                <a:ext uri="{FF2B5EF4-FFF2-40B4-BE49-F238E27FC236}">
                  <a16:creationId xmlns:a16="http://schemas.microsoft.com/office/drawing/2014/main" id="{3266448B-6A56-B872-055F-ADC0EB71EC92}"/>
                </a:ext>
              </a:extLst>
            </xdr14:cNvPr>
            <xdr14:cNvContentPartPr/>
          </xdr14:nvContentPartPr>
          <xdr14:nvPr macro=""/>
          <xdr14:xfrm>
            <a:off x="9776160" y="1698840"/>
            <a:ext cx="133920" cy="168120"/>
          </xdr14:xfrm>
        </xdr:contentPart>
      </mc:Choice>
      <mc:Fallback xmlns="">
        <xdr:pic>
          <xdr:nvPicPr>
            <xdr:cNvPr id="26" name="Ink 25">
              <a:extLst>
                <a:ext uri="{FF2B5EF4-FFF2-40B4-BE49-F238E27FC236}">
                  <a16:creationId xmlns:a16="http://schemas.microsoft.com/office/drawing/2014/main" id="{3266448B-6A56-B872-055F-ADC0EB71EC92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9771840" y="1694520"/>
              <a:ext cx="142560" cy="176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322020</xdr:colOff>
      <xdr:row>10</xdr:row>
      <xdr:rowOff>90360</xdr:rowOff>
    </xdr:from>
    <xdr:to>
      <xdr:col>12</xdr:col>
      <xdr:colOff>468180</xdr:colOff>
      <xdr:row>11</xdr:row>
      <xdr:rowOff>99720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27" name="Ink 26">
              <a:extLst>
                <a:ext uri="{FF2B5EF4-FFF2-40B4-BE49-F238E27FC236}">
                  <a16:creationId xmlns:a16="http://schemas.microsoft.com/office/drawing/2014/main" id="{73E09B3A-A179-73CF-825C-58DDDA9DAF5D}"/>
                </a:ext>
              </a:extLst>
            </xdr14:cNvPr>
            <xdr14:cNvContentPartPr/>
          </xdr14:nvContentPartPr>
          <xdr14:nvPr macro=""/>
          <xdr14:xfrm>
            <a:off x="9763200" y="1919160"/>
            <a:ext cx="146160" cy="192240"/>
          </xdr14:xfrm>
        </xdr:contentPart>
      </mc:Choice>
      <mc:Fallback xmlns="">
        <xdr:pic>
          <xdr:nvPicPr>
            <xdr:cNvPr id="27" name="Ink 26">
              <a:extLst>
                <a:ext uri="{FF2B5EF4-FFF2-40B4-BE49-F238E27FC236}">
                  <a16:creationId xmlns:a16="http://schemas.microsoft.com/office/drawing/2014/main" id="{73E09B3A-A179-73CF-825C-58DDDA9DAF5D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9758880" y="1914840"/>
              <a:ext cx="154800" cy="200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578700</xdr:colOff>
      <xdr:row>10</xdr:row>
      <xdr:rowOff>7200</xdr:rowOff>
    </xdr:from>
    <xdr:to>
      <xdr:col>13</xdr:col>
      <xdr:colOff>87540</xdr:colOff>
      <xdr:row>11</xdr:row>
      <xdr:rowOff>45720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28" name="Ink 27">
              <a:extLst>
                <a:ext uri="{FF2B5EF4-FFF2-40B4-BE49-F238E27FC236}">
                  <a16:creationId xmlns:a16="http://schemas.microsoft.com/office/drawing/2014/main" id="{7C74E5B8-1BDD-FB8B-7F98-78178CC5831B}"/>
                </a:ext>
              </a:extLst>
            </xdr14:cNvPr>
            <xdr14:cNvContentPartPr/>
          </xdr14:nvContentPartPr>
          <xdr14:nvPr macro=""/>
          <xdr14:xfrm>
            <a:off x="10019880" y="1836000"/>
            <a:ext cx="118440" cy="221400"/>
          </xdr14:xfrm>
        </xdr:contentPart>
      </mc:Choice>
      <mc:Fallback xmlns="">
        <xdr:pic>
          <xdr:nvPicPr>
            <xdr:cNvPr id="28" name="Ink 27">
              <a:extLst>
                <a:ext uri="{FF2B5EF4-FFF2-40B4-BE49-F238E27FC236}">
                  <a16:creationId xmlns:a16="http://schemas.microsoft.com/office/drawing/2014/main" id="{7C74E5B8-1BDD-FB8B-7F98-78178CC5831B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10015560" y="1831680"/>
              <a:ext cx="127080" cy="230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197820</xdr:colOff>
      <xdr:row>14</xdr:row>
      <xdr:rowOff>14760</xdr:rowOff>
    </xdr:from>
    <xdr:to>
      <xdr:col>6</xdr:col>
      <xdr:colOff>311220</xdr:colOff>
      <xdr:row>14</xdr:row>
      <xdr:rowOff>123120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31" name="Ink 30">
              <a:extLst>
                <a:ext uri="{FF2B5EF4-FFF2-40B4-BE49-F238E27FC236}">
                  <a16:creationId xmlns:a16="http://schemas.microsoft.com/office/drawing/2014/main" id="{E331F67F-D152-694A-5239-7A5D61012555}"/>
                </a:ext>
              </a:extLst>
            </xdr14:cNvPr>
            <xdr14:cNvContentPartPr/>
          </xdr14:nvContentPartPr>
          <xdr14:nvPr macro=""/>
          <xdr14:xfrm>
            <a:off x="5981400" y="2575080"/>
            <a:ext cx="113400" cy="108360"/>
          </xdr14:xfrm>
        </xdr:contentPart>
      </mc:Choice>
      <mc:Fallback xmlns="">
        <xdr:pic>
          <xdr:nvPicPr>
            <xdr:cNvPr id="31" name="Ink 30">
              <a:extLst>
                <a:ext uri="{FF2B5EF4-FFF2-40B4-BE49-F238E27FC236}">
                  <a16:creationId xmlns:a16="http://schemas.microsoft.com/office/drawing/2014/main" id="{E331F67F-D152-694A-5239-7A5D61012555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5977080" y="2570760"/>
              <a:ext cx="122040" cy="117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170820</xdr:colOff>
      <xdr:row>14</xdr:row>
      <xdr:rowOff>174240</xdr:rowOff>
    </xdr:from>
    <xdr:to>
      <xdr:col>6</xdr:col>
      <xdr:colOff>249300</xdr:colOff>
      <xdr:row>15</xdr:row>
      <xdr:rowOff>70560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32" name="Ink 31">
              <a:extLst>
                <a:ext uri="{FF2B5EF4-FFF2-40B4-BE49-F238E27FC236}">
                  <a16:creationId xmlns:a16="http://schemas.microsoft.com/office/drawing/2014/main" id="{1D5D9053-7A6C-98C7-BEE2-32D986DBD24C}"/>
                </a:ext>
              </a:extLst>
            </xdr14:cNvPr>
            <xdr14:cNvContentPartPr/>
          </xdr14:nvContentPartPr>
          <xdr14:nvPr macro=""/>
          <xdr14:xfrm>
            <a:off x="5954400" y="2734560"/>
            <a:ext cx="78480" cy="79200"/>
          </xdr14:xfrm>
        </xdr:contentPart>
      </mc:Choice>
      <mc:Fallback xmlns="">
        <xdr:pic>
          <xdr:nvPicPr>
            <xdr:cNvPr id="32" name="Ink 31">
              <a:extLst>
                <a:ext uri="{FF2B5EF4-FFF2-40B4-BE49-F238E27FC236}">
                  <a16:creationId xmlns:a16="http://schemas.microsoft.com/office/drawing/2014/main" id="{1D5D9053-7A6C-98C7-BEE2-32D986DBD24C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5950080" y="2730240"/>
              <a:ext cx="87120" cy="87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347940</xdr:colOff>
      <xdr:row>14</xdr:row>
      <xdr:rowOff>36000</xdr:rowOff>
    </xdr:from>
    <xdr:to>
      <xdr:col>6</xdr:col>
      <xdr:colOff>510660</xdr:colOff>
      <xdr:row>14</xdr:row>
      <xdr:rowOff>149400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33" name="Ink 32">
              <a:extLst>
                <a:ext uri="{FF2B5EF4-FFF2-40B4-BE49-F238E27FC236}">
                  <a16:creationId xmlns:a16="http://schemas.microsoft.com/office/drawing/2014/main" id="{D3E88610-3EE1-D97E-FCCF-91659F02EAB0}"/>
                </a:ext>
              </a:extLst>
            </xdr14:cNvPr>
            <xdr14:cNvContentPartPr/>
          </xdr14:nvContentPartPr>
          <xdr14:nvPr macro=""/>
          <xdr14:xfrm>
            <a:off x="6131520" y="2596320"/>
            <a:ext cx="162720" cy="113400"/>
          </xdr14:xfrm>
        </xdr:contentPart>
      </mc:Choice>
      <mc:Fallback xmlns="">
        <xdr:pic>
          <xdr:nvPicPr>
            <xdr:cNvPr id="33" name="Ink 32">
              <a:extLst>
                <a:ext uri="{FF2B5EF4-FFF2-40B4-BE49-F238E27FC236}">
                  <a16:creationId xmlns:a16="http://schemas.microsoft.com/office/drawing/2014/main" id="{D3E88610-3EE1-D97E-FCCF-91659F02EAB0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6127200" y="2592000"/>
              <a:ext cx="171360" cy="122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372900</xdr:colOff>
      <xdr:row>7</xdr:row>
      <xdr:rowOff>91080</xdr:rowOff>
    </xdr:from>
    <xdr:to>
      <xdr:col>14</xdr:col>
      <xdr:colOff>596460</xdr:colOff>
      <xdr:row>8</xdr:row>
      <xdr:rowOff>60840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36" name="Ink 35">
              <a:extLst>
                <a:ext uri="{FF2B5EF4-FFF2-40B4-BE49-F238E27FC236}">
                  <a16:creationId xmlns:a16="http://schemas.microsoft.com/office/drawing/2014/main" id="{2C1DB164-2E78-CC26-7D24-F3AB8E2A6563}"/>
                </a:ext>
              </a:extLst>
            </xdr14:cNvPr>
            <xdr14:cNvContentPartPr/>
          </xdr14:nvContentPartPr>
          <xdr14:nvPr macro=""/>
          <xdr14:xfrm>
            <a:off x="11033280" y="1371240"/>
            <a:ext cx="223560" cy="152640"/>
          </xdr14:xfrm>
        </xdr:contentPart>
      </mc:Choice>
      <mc:Fallback xmlns="">
        <xdr:pic>
          <xdr:nvPicPr>
            <xdr:cNvPr id="36" name="Ink 35">
              <a:extLst>
                <a:ext uri="{FF2B5EF4-FFF2-40B4-BE49-F238E27FC236}">
                  <a16:creationId xmlns:a16="http://schemas.microsoft.com/office/drawing/2014/main" id="{2C1DB164-2E78-CC26-7D24-F3AB8E2A6563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11028960" y="1366920"/>
              <a:ext cx="232200" cy="161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425820</xdr:colOff>
      <xdr:row>8</xdr:row>
      <xdr:rowOff>83160</xdr:rowOff>
    </xdr:from>
    <xdr:to>
      <xdr:col>14</xdr:col>
      <xdr:colOff>510780</xdr:colOff>
      <xdr:row>8</xdr:row>
      <xdr:rowOff>176040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37" name="Ink 36">
              <a:extLst>
                <a:ext uri="{FF2B5EF4-FFF2-40B4-BE49-F238E27FC236}">
                  <a16:creationId xmlns:a16="http://schemas.microsoft.com/office/drawing/2014/main" id="{1EB0D34E-3EAE-E567-10EB-5C3C86BEA915}"/>
                </a:ext>
              </a:extLst>
            </xdr14:cNvPr>
            <xdr14:cNvContentPartPr/>
          </xdr14:nvContentPartPr>
          <xdr14:nvPr macro=""/>
          <xdr14:xfrm>
            <a:off x="11086200" y="1546200"/>
            <a:ext cx="84960" cy="92880"/>
          </xdr14:xfrm>
        </xdr:contentPart>
      </mc:Choice>
      <mc:Fallback xmlns="">
        <xdr:pic>
          <xdr:nvPicPr>
            <xdr:cNvPr id="37" name="Ink 36">
              <a:extLst>
                <a:ext uri="{FF2B5EF4-FFF2-40B4-BE49-F238E27FC236}">
                  <a16:creationId xmlns:a16="http://schemas.microsoft.com/office/drawing/2014/main" id="{1EB0D34E-3EAE-E567-10EB-5C3C86BEA915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11081880" y="1541880"/>
              <a:ext cx="93600" cy="101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388380</xdr:colOff>
      <xdr:row>7</xdr:row>
      <xdr:rowOff>120960</xdr:rowOff>
    </xdr:from>
    <xdr:to>
      <xdr:col>15</xdr:col>
      <xdr:colOff>522540</xdr:colOff>
      <xdr:row>10</xdr:row>
      <xdr:rowOff>101880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45" name="Ink 44">
              <a:extLst>
                <a:ext uri="{FF2B5EF4-FFF2-40B4-BE49-F238E27FC236}">
                  <a16:creationId xmlns:a16="http://schemas.microsoft.com/office/drawing/2014/main" id="{A7D8E6F7-1917-A9D3-F67C-43C65AB8DA6D}"/>
                </a:ext>
              </a:extLst>
            </xdr14:cNvPr>
            <xdr14:cNvContentPartPr/>
          </xdr14:nvContentPartPr>
          <xdr14:nvPr macro=""/>
          <xdr14:xfrm>
            <a:off x="11048760" y="1401120"/>
            <a:ext cx="743760" cy="529560"/>
          </xdr14:xfrm>
        </xdr:contentPart>
      </mc:Choice>
      <mc:Fallback xmlns="">
        <xdr:pic>
          <xdr:nvPicPr>
            <xdr:cNvPr id="45" name="Ink 44">
              <a:extLst>
                <a:ext uri="{FF2B5EF4-FFF2-40B4-BE49-F238E27FC236}">
                  <a16:creationId xmlns:a16="http://schemas.microsoft.com/office/drawing/2014/main" id="{A7D8E6F7-1917-A9D3-F67C-43C65AB8DA6D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11044440" y="1396800"/>
              <a:ext cx="752400" cy="538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91140</xdr:colOff>
      <xdr:row>8</xdr:row>
      <xdr:rowOff>37800</xdr:rowOff>
    </xdr:from>
    <xdr:to>
      <xdr:col>16</xdr:col>
      <xdr:colOff>91500</xdr:colOff>
      <xdr:row>9</xdr:row>
      <xdr:rowOff>163080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46" name="Ink 45">
              <a:extLst>
                <a:ext uri="{FF2B5EF4-FFF2-40B4-BE49-F238E27FC236}">
                  <a16:creationId xmlns:a16="http://schemas.microsoft.com/office/drawing/2014/main" id="{A92996F4-4F4C-08AE-0F7E-EF5BFB1B9120}"/>
                </a:ext>
              </a:extLst>
            </xdr14:cNvPr>
            <xdr14:cNvContentPartPr/>
          </xdr14:nvContentPartPr>
          <xdr14:nvPr macro=""/>
          <xdr14:xfrm>
            <a:off x="11970720" y="1500840"/>
            <a:ext cx="360" cy="308160"/>
          </xdr14:xfrm>
        </xdr:contentPart>
      </mc:Choice>
      <mc:Fallback xmlns="">
        <xdr:pic>
          <xdr:nvPicPr>
            <xdr:cNvPr id="46" name="Ink 45">
              <a:extLst>
                <a:ext uri="{FF2B5EF4-FFF2-40B4-BE49-F238E27FC236}">
                  <a16:creationId xmlns:a16="http://schemas.microsoft.com/office/drawing/2014/main" id="{A92996F4-4F4C-08AE-0F7E-EF5BFB1B9120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11966400" y="1496520"/>
              <a:ext cx="9000" cy="316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45420</xdr:colOff>
      <xdr:row>8</xdr:row>
      <xdr:rowOff>151920</xdr:rowOff>
    </xdr:from>
    <xdr:to>
      <xdr:col>16</xdr:col>
      <xdr:colOff>114540</xdr:colOff>
      <xdr:row>8</xdr:row>
      <xdr:rowOff>152280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47" name="Ink 46">
              <a:extLst>
                <a:ext uri="{FF2B5EF4-FFF2-40B4-BE49-F238E27FC236}">
                  <a16:creationId xmlns:a16="http://schemas.microsoft.com/office/drawing/2014/main" id="{A99B39E3-A343-B66C-256F-A458608B8810}"/>
                </a:ext>
              </a:extLst>
            </xdr14:cNvPr>
            <xdr14:cNvContentPartPr/>
          </xdr14:nvContentPartPr>
          <xdr14:nvPr macro=""/>
          <xdr14:xfrm>
            <a:off x="11925000" y="1614960"/>
            <a:ext cx="69120" cy="360"/>
          </xdr14:xfrm>
        </xdr:contentPart>
      </mc:Choice>
      <mc:Fallback xmlns="">
        <xdr:pic>
          <xdr:nvPicPr>
            <xdr:cNvPr id="47" name="Ink 46">
              <a:extLst>
                <a:ext uri="{FF2B5EF4-FFF2-40B4-BE49-F238E27FC236}">
                  <a16:creationId xmlns:a16="http://schemas.microsoft.com/office/drawing/2014/main" id="{A99B39E3-A343-B66C-256F-A458608B8810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11920680" y="1610640"/>
              <a:ext cx="7776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121020</xdr:colOff>
      <xdr:row>8</xdr:row>
      <xdr:rowOff>68400</xdr:rowOff>
    </xdr:from>
    <xdr:to>
      <xdr:col>17</xdr:col>
      <xdr:colOff>47460</xdr:colOff>
      <xdr:row>10</xdr:row>
      <xdr:rowOff>37440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60" name="Ink 59">
              <a:extLst>
                <a:ext uri="{FF2B5EF4-FFF2-40B4-BE49-F238E27FC236}">
                  <a16:creationId xmlns:a16="http://schemas.microsoft.com/office/drawing/2014/main" id="{7C4D5BB4-05ED-95B0-CDAF-67F3FF3E65C3}"/>
                </a:ext>
              </a:extLst>
            </xdr14:cNvPr>
            <xdr14:cNvContentPartPr/>
          </xdr14:nvContentPartPr>
          <xdr14:nvPr macro=""/>
          <xdr14:xfrm>
            <a:off x="12000600" y="1531440"/>
            <a:ext cx="536040" cy="334800"/>
          </xdr14:xfrm>
        </xdr:contentPart>
      </mc:Choice>
      <mc:Fallback xmlns="">
        <xdr:pic>
          <xdr:nvPicPr>
            <xdr:cNvPr id="60" name="Ink 59">
              <a:extLst>
                <a:ext uri="{FF2B5EF4-FFF2-40B4-BE49-F238E27FC236}">
                  <a16:creationId xmlns:a16="http://schemas.microsoft.com/office/drawing/2014/main" id="{7C4D5BB4-05ED-95B0-CDAF-67F3FF3E65C3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11996283" y="1527120"/>
              <a:ext cx="544674" cy="343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543300</xdr:colOff>
      <xdr:row>7</xdr:row>
      <xdr:rowOff>151920</xdr:rowOff>
    </xdr:from>
    <xdr:to>
      <xdr:col>17</xdr:col>
      <xdr:colOff>498180</xdr:colOff>
      <xdr:row>10</xdr:row>
      <xdr:rowOff>15480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67" name="Ink 66">
              <a:extLst>
                <a:ext uri="{FF2B5EF4-FFF2-40B4-BE49-F238E27FC236}">
                  <a16:creationId xmlns:a16="http://schemas.microsoft.com/office/drawing/2014/main" id="{67BF391D-CDBA-74F8-AB3C-C7DEEE93461C}"/>
                </a:ext>
              </a:extLst>
            </xdr14:cNvPr>
            <xdr14:cNvContentPartPr/>
          </xdr14:nvContentPartPr>
          <xdr14:nvPr macro=""/>
          <xdr14:xfrm>
            <a:off x="12422880" y="1432080"/>
            <a:ext cx="564480" cy="412200"/>
          </xdr14:xfrm>
        </xdr:contentPart>
      </mc:Choice>
      <mc:Fallback xmlns="">
        <xdr:pic>
          <xdr:nvPicPr>
            <xdr:cNvPr id="67" name="Ink 66">
              <a:extLst>
                <a:ext uri="{FF2B5EF4-FFF2-40B4-BE49-F238E27FC236}">
                  <a16:creationId xmlns:a16="http://schemas.microsoft.com/office/drawing/2014/main" id="{67BF391D-CDBA-74F8-AB3C-C7DEEE93461C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12418203" y="1427760"/>
              <a:ext cx="573114" cy="420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449220</xdr:colOff>
      <xdr:row>11</xdr:row>
      <xdr:rowOff>159840</xdr:rowOff>
    </xdr:from>
    <xdr:to>
      <xdr:col>17</xdr:col>
      <xdr:colOff>424020</xdr:colOff>
      <xdr:row>14</xdr:row>
      <xdr:rowOff>72720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90" name="Ink 89">
              <a:extLst>
                <a:ext uri="{FF2B5EF4-FFF2-40B4-BE49-F238E27FC236}">
                  <a16:creationId xmlns:a16="http://schemas.microsoft.com/office/drawing/2014/main" id="{729AAE92-BE6D-D06B-1EB2-74B43BF7C009}"/>
                </a:ext>
              </a:extLst>
            </xdr14:cNvPr>
            <xdr14:cNvContentPartPr/>
          </xdr14:nvContentPartPr>
          <xdr14:nvPr macro=""/>
          <xdr14:xfrm>
            <a:off x="11109600" y="2171520"/>
            <a:ext cx="1803600" cy="461520"/>
          </xdr14:xfrm>
        </xdr:contentPart>
      </mc:Choice>
      <mc:Fallback xmlns="">
        <xdr:pic>
          <xdr:nvPicPr>
            <xdr:cNvPr id="90" name="Ink 89">
              <a:extLst>
                <a:ext uri="{FF2B5EF4-FFF2-40B4-BE49-F238E27FC236}">
                  <a16:creationId xmlns:a16="http://schemas.microsoft.com/office/drawing/2014/main" id="{729AAE92-BE6D-D06B-1EB2-74B43BF7C009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11105280" y="2167200"/>
              <a:ext cx="1812240" cy="470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312060</xdr:colOff>
      <xdr:row>13</xdr:row>
      <xdr:rowOff>97200</xdr:rowOff>
    </xdr:from>
    <xdr:to>
      <xdr:col>17</xdr:col>
      <xdr:colOff>453900</xdr:colOff>
      <xdr:row>14</xdr:row>
      <xdr:rowOff>8640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91" name="Ink 90">
              <a:extLst>
                <a:ext uri="{FF2B5EF4-FFF2-40B4-BE49-F238E27FC236}">
                  <a16:creationId xmlns:a16="http://schemas.microsoft.com/office/drawing/2014/main" id="{47A9DEB5-DD57-F54B-2891-C543EAB51F6C}"/>
                </a:ext>
              </a:extLst>
            </xdr14:cNvPr>
            <xdr14:cNvContentPartPr/>
          </xdr14:nvContentPartPr>
          <xdr14:nvPr macro=""/>
          <xdr14:xfrm>
            <a:off x="12801240" y="2474640"/>
            <a:ext cx="141840" cy="94320"/>
          </xdr14:xfrm>
        </xdr:contentPart>
      </mc:Choice>
      <mc:Fallback xmlns="">
        <xdr:pic>
          <xdr:nvPicPr>
            <xdr:cNvPr id="91" name="Ink 90">
              <a:extLst>
                <a:ext uri="{FF2B5EF4-FFF2-40B4-BE49-F238E27FC236}">
                  <a16:creationId xmlns:a16="http://schemas.microsoft.com/office/drawing/2014/main" id="{47A9DEB5-DD57-F54B-2891-C543EAB51F6C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12796920" y="2470320"/>
              <a:ext cx="150480" cy="102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446340</xdr:colOff>
      <xdr:row>11</xdr:row>
      <xdr:rowOff>151920</xdr:rowOff>
    </xdr:from>
    <xdr:to>
      <xdr:col>18</xdr:col>
      <xdr:colOff>252540</xdr:colOff>
      <xdr:row>14</xdr:row>
      <xdr:rowOff>5760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94" name="Ink 93">
              <a:extLst>
                <a:ext uri="{FF2B5EF4-FFF2-40B4-BE49-F238E27FC236}">
                  <a16:creationId xmlns:a16="http://schemas.microsoft.com/office/drawing/2014/main" id="{8EC3C587-258F-9F62-5E79-72E1E5544087}"/>
                </a:ext>
              </a:extLst>
            </xdr14:cNvPr>
            <xdr14:cNvContentPartPr/>
          </xdr14:nvContentPartPr>
          <xdr14:nvPr macro=""/>
          <xdr14:xfrm>
            <a:off x="12935520" y="2163600"/>
            <a:ext cx="415800" cy="402480"/>
          </xdr14:xfrm>
        </xdr:contentPart>
      </mc:Choice>
      <mc:Fallback xmlns="">
        <xdr:pic>
          <xdr:nvPicPr>
            <xdr:cNvPr id="94" name="Ink 93">
              <a:extLst>
                <a:ext uri="{FF2B5EF4-FFF2-40B4-BE49-F238E27FC236}">
                  <a16:creationId xmlns:a16="http://schemas.microsoft.com/office/drawing/2014/main" id="{8EC3C587-258F-9F62-5E79-72E1E5544087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12931200" y="2159280"/>
              <a:ext cx="424440" cy="411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223140</xdr:colOff>
      <xdr:row>4</xdr:row>
      <xdr:rowOff>91080</xdr:rowOff>
    </xdr:from>
    <xdr:to>
      <xdr:col>13</xdr:col>
      <xdr:colOff>377700</xdr:colOff>
      <xdr:row>30</xdr:row>
      <xdr:rowOff>115560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108" name="Ink 107">
              <a:extLst>
                <a:ext uri="{FF2B5EF4-FFF2-40B4-BE49-F238E27FC236}">
                  <a16:creationId xmlns:a16="http://schemas.microsoft.com/office/drawing/2014/main" id="{A5A21B98-A1B0-9C62-25C3-C0745F49C717}"/>
                </a:ext>
              </a:extLst>
            </xdr14:cNvPr>
            <xdr14:cNvContentPartPr/>
          </xdr14:nvContentPartPr>
          <xdr14:nvPr macro=""/>
          <xdr14:xfrm>
            <a:off x="5397120" y="822600"/>
            <a:ext cx="5031360" cy="4779360"/>
          </xdr14:xfrm>
        </xdr:contentPart>
      </mc:Choice>
      <mc:Fallback xmlns="">
        <xdr:pic>
          <xdr:nvPicPr>
            <xdr:cNvPr id="108" name="Ink 107">
              <a:extLst>
                <a:ext uri="{FF2B5EF4-FFF2-40B4-BE49-F238E27FC236}">
                  <a16:creationId xmlns:a16="http://schemas.microsoft.com/office/drawing/2014/main" id="{A5A21B98-A1B0-9C62-25C3-C0745F49C717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5392800" y="818280"/>
              <a:ext cx="5040000" cy="478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182700</xdr:colOff>
      <xdr:row>18</xdr:row>
      <xdr:rowOff>83520</xdr:rowOff>
    </xdr:from>
    <xdr:to>
      <xdr:col>15</xdr:col>
      <xdr:colOff>183060</xdr:colOff>
      <xdr:row>18</xdr:row>
      <xdr:rowOff>83880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109" name="Ink 108">
              <a:extLst>
                <a:ext uri="{FF2B5EF4-FFF2-40B4-BE49-F238E27FC236}">
                  <a16:creationId xmlns:a16="http://schemas.microsoft.com/office/drawing/2014/main" id="{91A1B7F0-8017-7C1D-45AB-053BFAAF0BB9}"/>
                </a:ext>
              </a:extLst>
            </xdr14:cNvPr>
            <xdr14:cNvContentPartPr/>
          </xdr14:nvContentPartPr>
          <xdr14:nvPr macro=""/>
          <xdr14:xfrm>
            <a:off x="11452680" y="3375360"/>
            <a:ext cx="360" cy="360"/>
          </xdr14:xfrm>
        </xdr:contentPart>
      </mc:Choice>
      <mc:Fallback xmlns="">
        <xdr:pic>
          <xdr:nvPicPr>
            <xdr:cNvPr id="109" name="Ink 108">
              <a:extLst>
                <a:ext uri="{FF2B5EF4-FFF2-40B4-BE49-F238E27FC236}">
                  <a16:creationId xmlns:a16="http://schemas.microsoft.com/office/drawing/2014/main" id="{91A1B7F0-8017-7C1D-45AB-053BFAAF0BB9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11448360" y="337104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487380</xdr:colOff>
      <xdr:row>17</xdr:row>
      <xdr:rowOff>121680</xdr:rowOff>
    </xdr:from>
    <xdr:to>
      <xdr:col>15</xdr:col>
      <xdr:colOff>163980</xdr:colOff>
      <xdr:row>18</xdr:row>
      <xdr:rowOff>104400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114" name="Ink 113">
              <a:extLst>
                <a:ext uri="{FF2B5EF4-FFF2-40B4-BE49-F238E27FC236}">
                  <a16:creationId xmlns:a16="http://schemas.microsoft.com/office/drawing/2014/main" id="{421DACC3-4195-685A-36F3-5C07E3AAE59A}"/>
                </a:ext>
              </a:extLst>
            </xdr14:cNvPr>
            <xdr14:cNvContentPartPr/>
          </xdr14:nvContentPartPr>
          <xdr14:nvPr macro=""/>
          <xdr14:xfrm>
            <a:off x="11147760" y="3230640"/>
            <a:ext cx="286200" cy="165600"/>
          </xdr14:xfrm>
        </xdr:contentPart>
      </mc:Choice>
      <mc:Fallback xmlns="">
        <xdr:pic>
          <xdr:nvPicPr>
            <xdr:cNvPr id="114" name="Ink 113">
              <a:extLst>
                <a:ext uri="{FF2B5EF4-FFF2-40B4-BE49-F238E27FC236}">
                  <a16:creationId xmlns:a16="http://schemas.microsoft.com/office/drawing/2014/main" id="{421DACC3-4195-685A-36F3-5C07E3AAE59A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11143440" y="3226320"/>
              <a:ext cx="294840" cy="174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106500</xdr:colOff>
      <xdr:row>16</xdr:row>
      <xdr:rowOff>182520</xdr:rowOff>
    </xdr:from>
    <xdr:to>
      <xdr:col>14</xdr:col>
      <xdr:colOff>312420</xdr:colOff>
      <xdr:row>19</xdr:row>
      <xdr:rowOff>38160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121" name="Ink 120">
              <a:extLst>
                <a:ext uri="{FF2B5EF4-FFF2-40B4-BE49-F238E27FC236}">
                  <a16:creationId xmlns:a16="http://schemas.microsoft.com/office/drawing/2014/main" id="{0D1E7115-D2B7-9A4A-B249-416560CA338B}"/>
                </a:ext>
              </a:extLst>
            </xdr14:cNvPr>
            <xdr14:cNvContentPartPr/>
          </xdr14:nvContentPartPr>
          <xdr14:nvPr macro=""/>
          <xdr14:xfrm>
            <a:off x="10766880" y="3108600"/>
            <a:ext cx="205920" cy="404280"/>
          </xdr14:xfrm>
        </xdr:contentPart>
      </mc:Choice>
      <mc:Fallback xmlns="">
        <xdr:pic>
          <xdr:nvPicPr>
            <xdr:cNvPr id="121" name="Ink 120">
              <a:extLst>
                <a:ext uri="{FF2B5EF4-FFF2-40B4-BE49-F238E27FC236}">
                  <a16:creationId xmlns:a16="http://schemas.microsoft.com/office/drawing/2014/main" id="{0D1E7115-D2B7-9A4A-B249-416560CA338B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10762560" y="3104280"/>
              <a:ext cx="214560" cy="412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242100</xdr:colOff>
      <xdr:row>16</xdr:row>
      <xdr:rowOff>104760</xdr:rowOff>
    </xdr:from>
    <xdr:to>
      <xdr:col>16</xdr:col>
      <xdr:colOff>270420</xdr:colOff>
      <xdr:row>19</xdr:row>
      <xdr:rowOff>63360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130" name="Ink 129">
              <a:extLst>
                <a:ext uri="{FF2B5EF4-FFF2-40B4-BE49-F238E27FC236}">
                  <a16:creationId xmlns:a16="http://schemas.microsoft.com/office/drawing/2014/main" id="{8270D372-29C3-7E8A-3676-BA3DD4B30C21}"/>
                </a:ext>
              </a:extLst>
            </xdr14:cNvPr>
            <xdr14:cNvContentPartPr/>
          </xdr14:nvContentPartPr>
          <xdr14:nvPr macro=""/>
          <xdr14:xfrm>
            <a:off x="11512080" y="3030840"/>
            <a:ext cx="637920" cy="507240"/>
          </xdr14:xfrm>
        </xdr:contentPart>
      </mc:Choice>
      <mc:Fallback xmlns="">
        <xdr:pic>
          <xdr:nvPicPr>
            <xdr:cNvPr id="130" name="Ink 129">
              <a:extLst>
                <a:ext uri="{FF2B5EF4-FFF2-40B4-BE49-F238E27FC236}">
                  <a16:creationId xmlns:a16="http://schemas.microsoft.com/office/drawing/2014/main" id="{8270D372-29C3-7E8A-3676-BA3DD4B30C21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11507758" y="3026520"/>
              <a:ext cx="646565" cy="515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332340</xdr:colOff>
      <xdr:row>17</xdr:row>
      <xdr:rowOff>60120</xdr:rowOff>
    </xdr:from>
    <xdr:to>
      <xdr:col>16</xdr:col>
      <xdr:colOff>473100</xdr:colOff>
      <xdr:row>19</xdr:row>
      <xdr:rowOff>61560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131" name="Ink 130">
              <a:extLst>
                <a:ext uri="{FF2B5EF4-FFF2-40B4-BE49-F238E27FC236}">
                  <a16:creationId xmlns:a16="http://schemas.microsoft.com/office/drawing/2014/main" id="{B70F9405-3D81-8D2C-7FB3-8A218534FA41}"/>
                </a:ext>
              </a:extLst>
            </xdr14:cNvPr>
            <xdr14:cNvContentPartPr/>
          </xdr14:nvContentPartPr>
          <xdr14:nvPr macro=""/>
          <xdr14:xfrm>
            <a:off x="12211920" y="3169080"/>
            <a:ext cx="140760" cy="367200"/>
          </xdr14:xfrm>
        </xdr:contentPart>
      </mc:Choice>
      <mc:Fallback xmlns="">
        <xdr:pic>
          <xdr:nvPicPr>
            <xdr:cNvPr id="131" name="Ink 130">
              <a:extLst>
                <a:ext uri="{FF2B5EF4-FFF2-40B4-BE49-F238E27FC236}">
                  <a16:creationId xmlns:a16="http://schemas.microsoft.com/office/drawing/2014/main" id="{B70F9405-3D81-8D2C-7FB3-8A218534FA41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12207600" y="3164760"/>
              <a:ext cx="149400" cy="375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464460</xdr:colOff>
      <xdr:row>16</xdr:row>
      <xdr:rowOff>120960</xdr:rowOff>
    </xdr:from>
    <xdr:to>
      <xdr:col>17</xdr:col>
      <xdr:colOff>138180</xdr:colOff>
      <xdr:row>19</xdr:row>
      <xdr:rowOff>37440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134" name="Ink 133">
              <a:extLst>
                <a:ext uri="{FF2B5EF4-FFF2-40B4-BE49-F238E27FC236}">
                  <a16:creationId xmlns:a16="http://schemas.microsoft.com/office/drawing/2014/main" id="{B2E86E0D-ACA5-50A5-6059-EC45053D31AE}"/>
                </a:ext>
              </a:extLst>
            </xdr14:cNvPr>
            <xdr14:cNvContentPartPr/>
          </xdr14:nvContentPartPr>
          <xdr14:nvPr macro=""/>
          <xdr14:xfrm>
            <a:off x="12344040" y="3047040"/>
            <a:ext cx="283320" cy="465120"/>
          </xdr14:xfrm>
        </xdr:contentPart>
      </mc:Choice>
      <mc:Fallback xmlns="">
        <xdr:pic>
          <xdr:nvPicPr>
            <xdr:cNvPr id="134" name="Ink 133">
              <a:extLst>
                <a:ext uri="{FF2B5EF4-FFF2-40B4-BE49-F238E27FC236}">
                  <a16:creationId xmlns:a16="http://schemas.microsoft.com/office/drawing/2014/main" id="{B2E86E0D-ACA5-50A5-6059-EC45053D31AE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12339720" y="3042720"/>
              <a:ext cx="291960" cy="473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19020</xdr:colOff>
      <xdr:row>20</xdr:row>
      <xdr:rowOff>7200</xdr:rowOff>
    </xdr:from>
    <xdr:to>
      <xdr:col>15</xdr:col>
      <xdr:colOff>144900</xdr:colOff>
      <xdr:row>22</xdr:row>
      <xdr:rowOff>95400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146" name="Ink 145">
              <a:extLst>
                <a:ext uri="{FF2B5EF4-FFF2-40B4-BE49-F238E27FC236}">
                  <a16:creationId xmlns:a16="http://schemas.microsoft.com/office/drawing/2014/main" id="{15EC2A2D-E329-926A-731B-DE8BB9D3653E}"/>
                </a:ext>
              </a:extLst>
            </xdr14:cNvPr>
            <xdr14:cNvContentPartPr/>
          </xdr14:nvContentPartPr>
          <xdr14:nvPr macro=""/>
          <xdr14:xfrm>
            <a:off x="10679400" y="3664800"/>
            <a:ext cx="735480" cy="453960"/>
          </xdr14:xfrm>
        </xdr:contentPart>
      </mc:Choice>
      <mc:Fallback xmlns="">
        <xdr:pic>
          <xdr:nvPicPr>
            <xdr:cNvPr id="146" name="Ink 145">
              <a:extLst>
                <a:ext uri="{FF2B5EF4-FFF2-40B4-BE49-F238E27FC236}">
                  <a16:creationId xmlns:a16="http://schemas.microsoft.com/office/drawing/2014/main" id="{15EC2A2D-E329-926A-731B-DE8BB9D3653E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10675080" y="3660480"/>
              <a:ext cx="744120" cy="46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303660</xdr:colOff>
      <xdr:row>20</xdr:row>
      <xdr:rowOff>83520</xdr:rowOff>
    </xdr:from>
    <xdr:to>
      <xdr:col>15</xdr:col>
      <xdr:colOff>320220</xdr:colOff>
      <xdr:row>22</xdr:row>
      <xdr:rowOff>34920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148" name="Ink 147">
              <a:extLst>
                <a:ext uri="{FF2B5EF4-FFF2-40B4-BE49-F238E27FC236}">
                  <a16:creationId xmlns:a16="http://schemas.microsoft.com/office/drawing/2014/main" id="{B8004783-F5CD-20FD-7C70-FE0391D2670B}"/>
                </a:ext>
              </a:extLst>
            </xdr14:cNvPr>
            <xdr14:cNvContentPartPr/>
          </xdr14:nvContentPartPr>
          <xdr14:nvPr macro=""/>
          <xdr14:xfrm>
            <a:off x="11573640" y="3741120"/>
            <a:ext cx="16560" cy="317160"/>
          </xdr14:xfrm>
        </xdr:contentPart>
      </mc:Choice>
      <mc:Fallback xmlns="">
        <xdr:pic>
          <xdr:nvPicPr>
            <xdr:cNvPr id="148" name="Ink 147">
              <a:extLst>
                <a:ext uri="{FF2B5EF4-FFF2-40B4-BE49-F238E27FC236}">
                  <a16:creationId xmlns:a16="http://schemas.microsoft.com/office/drawing/2014/main" id="{B8004783-F5CD-20FD-7C70-FE0391D2670B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11569320" y="3736800"/>
              <a:ext cx="25200" cy="325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549780</xdr:colOff>
      <xdr:row>23</xdr:row>
      <xdr:rowOff>103680</xdr:rowOff>
    </xdr:from>
    <xdr:to>
      <xdr:col>11</xdr:col>
      <xdr:colOff>286140</xdr:colOff>
      <xdr:row>23</xdr:row>
      <xdr:rowOff>131400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162" name="Ink 161">
              <a:extLst>
                <a:ext uri="{FF2B5EF4-FFF2-40B4-BE49-F238E27FC236}">
                  <a16:creationId xmlns:a16="http://schemas.microsoft.com/office/drawing/2014/main" id="{25E7A650-81C3-016D-503E-C94F5E7C40E5}"/>
                </a:ext>
              </a:extLst>
            </xdr14:cNvPr>
            <xdr14:cNvContentPartPr/>
          </xdr14:nvContentPartPr>
          <xdr14:nvPr macro=""/>
          <xdr14:xfrm>
            <a:off x="8771760" y="4309920"/>
            <a:ext cx="345960" cy="27720"/>
          </xdr14:xfrm>
        </xdr:contentPart>
      </mc:Choice>
      <mc:Fallback xmlns="">
        <xdr:pic>
          <xdr:nvPicPr>
            <xdr:cNvPr id="162" name="Ink 161">
              <a:extLst>
                <a:ext uri="{FF2B5EF4-FFF2-40B4-BE49-F238E27FC236}">
                  <a16:creationId xmlns:a16="http://schemas.microsoft.com/office/drawing/2014/main" id="{25E7A650-81C3-016D-503E-C94F5E7C40E5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8767440" y="4305600"/>
              <a:ext cx="354600" cy="36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480660</xdr:colOff>
      <xdr:row>23</xdr:row>
      <xdr:rowOff>79200</xdr:rowOff>
    </xdr:from>
    <xdr:to>
      <xdr:col>14</xdr:col>
      <xdr:colOff>376860</xdr:colOff>
      <xdr:row>25</xdr:row>
      <xdr:rowOff>153720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194" name="Ink 193">
              <a:extLst>
                <a:ext uri="{FF2B5EF4-FFF2-40B4-BE49-F238E27FC236}">
                  <a16:creationId xmlns:a16="http://schemas.microsoft.com/office/drawing/2014/main" id="{73FE1F1E-2B6B-45AA-FBA8-15976152565E}"/>
                </a:ext>
              </a:extLst>
            </xdr14:cNvPr>
            <xdr14:cNvContentPartPr/>
          </xdr14:nvContentPartPr>
          <xdr14:nvPr macro=""/>
          <xdr14:xfrm>
            <a:off x="10531440" y="4285440"/>
            <a:ext cx="505800" cy="440280"/>
          </xdr14:xfrm>
        </xdr:contentPart>
      </mc:Choice>
      <mc:Fallback xmlns="">
        <xdr:pic>
          <xdr:nvPicPr>
            <xdr:cNvPr id="194" name="Ink 193">
              <a:extLst>
                <a:ext uri="{FF2B5EF4-FFF2-40B4-BE49-F238E27FC236}">
                  <a16:creationId xmlns:a16="http://schemas.microsoft.com/office/drawing/2014/main" id="{73FE1F1E-2B6B-45AA-FBA8-15976152565E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10527120" y="4281116"/>
              <a:ext cx="514440" cy="44892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565500</xdr:colOff>
      <xdr:row>24</xdr:row>
      <xdr:rowOff>34200</xdr:rowOff>
    </xdr:from>
    <xdr:to>
      <xdr:col>15</xdr:col>
      <xdr:colOff>314100</xdr:colOff>
      <xdr:row>25</xdr:row>
      <xdr:rowOff>159480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206" name="Ink 205">
              <a:extLst>
                <a:ext uri="{FF2B5EF4-FFF2-40B4-BE49-F238E27FC236}">
                  <a16:creationId xmlns:a16="http://schemas.microsoft.com/office/drawing/2014/main" id="{9FDC4CB8-7CD3-E6FD-498D-907807D49FBA}"/>
                </a:ext>
              </a:extLst>
            </xdr14:cNvPr>
            <xdr14:cNvContentPartPr/>
          </xdr14:nvContentPartPr>
          <xdr14:nvPr macro=""/>
          <xdr14:xfrm>
            <a:off x="11225880" y="4423320"/>
            <a:ext cx="358200" cy="308160"/>
          </xdr14:xfrm>
        </xdr:contentPart>
      </mc:Choice>
      <mc:Fallback xmlns="">
        <xdr:pic>
          <xdr:nvPicPr>
            <xdr:cNvPr id="206" name="Ink 205">
              <a:extLst>
                <a:ext uri="{FF2B5EF4-FFF2-40B4-BE49-F238E27FC236}">
                  <a16:creationId xmlns:a16="http://schemas.microsoft.com/office/drawing/2014/main" id="{9FDC4CB8-7CD3-E6FD-498D-907807D49FBA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11221556" y="4419000"/>
              <a:ext cx="366849" cy="316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451980</xdr:colOff>
      <xdr:row>24</xdr:row>
      <xdr:rowOff>28800</xdr:rowOff>
    </xdr:from>
    <xdr:to>
      <xdr:col>17</xdr:col>
      <xdr:colOff>484500</xdr:colOff>
      <xdr:row>26</xdr:row>
      <xdr:rowOff>92160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223" name="Ink 222">
              <a:extLst>
                <a:ext uri="{FF2B5EF4-FFF2-40B4-BE49-F238E27FC236}">
                  <a16:creationId xmlns:a16="http://schemas.microsoft.com/office/drawing/2014/main" id="{09AC2D5B-9CE6-8D9B-F35E-E2BD71C901F5}"/>
                </a:ext>
              </a:extLst>
            </xdr14:cNvPr>
            <xdr14:cNvContentPartPr/>
          </xdr14:nvContentPartPr>
          <xdr14:nvPr macro=""/>
          <xdr14:xfrm>
            <a:off x="11721960" y="4417920"/>
            <a:ext cx="1251720" cy="429120"/>
          </xdr14:xfrm>
        </xdr:contentPart>
      </mc:Choice>
      <mc:Fallback xmlns="">
        <xdr:pic>
          <xdr:nvPicPr>
            <xdr:cNvPr id="223" name="Ink 222">
              <a:extLst>
                <a:ext uri="{FF2B5EF4-FFF2-40B4-BE49-F238E27FC236}">
                  <a16:creationId xmlns:a16="http://schemas.microsoft.com/office/drawing/2014/main" id="{09AC2D5B-9CE6-8D9B-F35E-E2BD71C901F5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11717640" y="4413596"/>
              <a:ext cx="1260360" cy="43776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22320</xdr:colOff>
      <xdr:row>23</xdr:row>
      <xdr:rowOff>169920</xdr:rowOff>
    </xdr:from>
    <xdr:to>
      <xdr:col>18</xdr:col>
      <xdr:colOff>324360</xdr:colOff>
      <xdr:row>26</xdr:row>
      <xdr:rowOff>56520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229" name="Ink 228">
              <a:extLst>
                <a:ext uri="{FF2B5EF4-FFF2-40B4-BE49-F238E27FC236}">
                  <a16:creationId xmlns:a16="http://schemas.microsoft.com/office/drawing/2014/main" id="{71602915-86AC-62C7-8085-C7E195EBE037}"/>
                </a:ext>
              </a:extLst>
            </xdr14:cNvPr>
            <xdr14:cNvContentPartPr/>
          </xdr14:nvContentPartPr>
          <xdr14:nvPr macro=""/>
          <xdr14:xfrm>
            <a:off x="13121100" y="4376160"/>
            <a:ext cx="302040" cy="435240"/>
          </xdr14:xfrm>
        </xdr:contentPart>
      </mc:Choice>
      <mc:Fallback xmlns="">
        <xdr:pic>
          <xdr:nvPicPr>
            <xdr:cNvPr id="229" name="Ink 228">
              <a:extLst>
                <a:ext uri="{FF2B5EF4-FFF2-40B4-BE49-F238E27FC236}">
                  <a16:creationId xmlns:a16="http://schemas.microsoft.com/office/drawing/2014/main" id="{71602915-86AC-62C7-8085-C7E195EBE037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13116780" y="4371840"/>
              <a:ext cx="310680" cy="443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307440</xdr:colOff>
      <xdr:row>24</xdr:row>
      <xdr:rowOff>125640</xdr:rowOff>
    </xdr:from>
    <xdr:to>
      <xdr:col>18</xdr:col>
      <xdr:colOff>389520</xdr:colOff>
      <xdr:row>25</xdr:row>
      <xdr:rowOff>76320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232" name="Ink 231">
              <a:extLst>
                <a:ext uri="{FF2B5EF4-FFF2-40B4-BE49-F238E27FC236}">
                  <a16:creationId xmlns:a16="http://schemas.microsoft.com/office/drawing/2014/main" id="{BE2C6555-C462-752A-FE4F-CACEF629334A}"/>
                </a:ext>
              </a:extLst>
            </xdr14:cNvPr>
            <xdr14:cNvContentPartPr/>
          </xdr14:nvContentPartPr>
          <xdr14:nvPr macro=""/>
          <xdr14:xfrm>
            <a:off x="13406220" y="4514760"/>
            <a:ext cx="82080" cy="133560"/>
          </xdr14:xfrm>
        </xdr:contentPart>
      </mc:Choice>
      <mc:Fallback xmlns="">
        <xdr:pic>
          <xdr:nvPicPr>
            <xdr:cNvPr id="232" name="Ink 231">
              <a:extLst>
                <a:ext uri="{FF2B5EF4-FFF2-40B4-BE49-F238E27FC236}">
                  <a16:creationId xmlns:a16="http://schemas.microsoft.com/office/drawing/2014/main" id="{BE2C6555-C462-752A-FE4F-CACEF629334A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13401900" y="4510440"/>
              <a:ext cx="90720" cy="142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548640</xdr:colOff>
      <xdr:row>23</xdr:row>
      <xdr:rowOff>126360</xdr:rowOff>
    </xdr:from>
    <xdr:to>
      <xdr:col>20</xdr:col>
      <xdr:colOff>305040</xdr:colOff>
      <xdr:row>26</xdr:row>
      <xdr:rowOff>118080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248" name="Ink 247">
              <a:extLst>
                <a:ext uri="{FF2B5EF4-FFF2-40B4-BE49-F238E27FC236}">
                  <a16:creationId xmlns:a16="http://schemas.microsoft.com/office/drawing/2014/main" id="{22672D0F-75CA-9BF1-95F5-717F8029CF5D}"/>
                </a:ext>
              </a:extLst>
            </xdr14:cNvPr>
            <xdr14:cNvContentPartPr/>
          </xdr14:nvContentPartPr>
          <xdr14:nvPr macro=""/>
          <xdr14:xfrm>
            <a:off x="13647420" y="4332600"/>
            <a:ext cx="975600" cy="540360"/>
          </xdr14:xfrm>
        </xdr:contentPart>
      </mc:Choice>
      <mc:Fallback xmlns="">
        <xdr:pic>
          <xdr:nvPicPr>
            <xdr:cNvPr id="248" name="Ink 247">
              <a:extLst>
                <a:ext uri="{FF2B5EF4-FFF2-40B4-BE49-F238E27FC236}">
                  <a16:creationId xmlns:a16="http://schemas.microsoft.com/office/drawing/2014/main" id="{22672D0F-75CA-9BF1-95F5-717F8029CF5D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13643100" y="4328277"/>
              <a:ext cx="984240" cy="54900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553080</xdr:colOff>
      <xdr:row>23</xdr:row>
      <xdr:rowOff>63000</xdr:rowOff>
    </xdr:from>
    <xdr:to>
      <xdr:col>15</xdr:col>
      <xdr:colOff>284400</xdr:colOff>
      <xdr:row>26</xdr:row>
      <xdr:rowOff>73800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250" name="Ink 249">
              <a:extLst>
                <a:ext uri="{FF2B5EF4-FFF2-40B4-BE49-F238E27FC236}">
                  <a16:creationId xmlns:a16="http://schemas.microsoft.com/office/drawing/2014/main" id="{4A62D590-9DC4-65DD-612B-8F934A3A7481}"/>
                </a:ext>
              </a:extLst>
            </xdr14:cNvPr>
            <xdr14:cNvContentPartPr/>
          </xdr14:nvContentPartPr>
          <xdr14:nvPr macro=""/>
          <xdr14:xfrm>
            <a:off x="11213460" y="4269240"/>
            <a:ext cx="340920" cy="559440"/>
          </xdr14:xfrm>
        </xdr:contentPart>
      </mc:Choice>
      <mc:Fallback xmlns="">
        <xdr:pic>
          <xdr:nvPicPr>
            <xdr:cNvPr id="250" name="Ink 249">
              <a:extLst>
                <a:ext uri="{FF2B5EF4-FFF2-40B4-BE49-F238E27FC236}">
                  <a16:creationId xmlns:a16="http://schemas.microsoft.com/office/drawing/2014/main" id="{4A62D590-9DC4-65DD-612B-8F934A3A7481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11209140" y="4264920"/>
              <a:ext cx="349560" cy="568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519000</xdr:colOff>
      <xdr:row>23</xdr:row>
      <xdr:rowOff>122760</xdr:rowOff>
    </xdr:from>
    <xdr:to>
      <xdr:col>18</xdr:col>
      <xdr:colOff>271080</xdr:colOff>
      <xdr:row>26</xdr:row>
      <xdr:rowOff>161280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252" name="Ink 251">
              <a:extLst>
                <a:ext uri="{FF2B5EF4-FFF2-40B4-BE49-F238E27FC236}">
                  <a16:creationId xmlns:a16="http://schemas.microsoft.com/office/drawing/2014/main" id="{434385FE-2362-B6F6-1F32-CF6ED84A6849}"/>
                </a:ext>
              </a:extLst>
            </xdr14:cNvPr>
            <xdr14:cNvContentPartPr/>
          </xdr14:nvContentPartPr>
          <xdr14:nvPr macro=""/>
          <xdr14:xfrm>
            <a:off x="12398580" y="4329000"/>
            <a:ext cx="971280" cy="587160"/>
          </xdr14:xfrm>
        </xdr:contentPart>
      </mc:Choice>
      <mc:Fallback xmlns="">
        <xdr:pic>
          <xdr:nvPicPr>
            <xdr:cNvPr id="252" name="Ink 251">
              <a:extLst>
                <a:ext uri="{FF2B5EF4-FFF2-40B4-BE49-F238E27FC236}">
                  <a16:creationId xmlns:a16="http://schemas.microsoft.com/office/drawing/2014/main" id="{434385FE-2362-B6F6-1F32-CF6ED84A6849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12394260" y="4324683"/>
              <a:ext cx="979920" cy="59579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307680</xdr:colOff>
      <xdr:row>23</xdr:row>
      <xdr:rowOff>86400</xdr:rowOff>
    </xdr:from>
    <xdr:to>
      <xdr:col>20</xdr:col>
      <xdr:colOff>134760</xdr:colOff>
      <xdr:row>27</xdr:row>
      <xdr:rowOff>56160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3">
          <xdr14:nvContentPartPr>
            <xdr14:cNvPr id="253" name="Ink 252">
              <a:extLst>
                <a:ext uri="{FF2B5EF4-FFF2-40B4-BE49-F238E27FC236}">
                  <a16:creationId xmlns:a16="http://schemas.microsoft.com/office/drawing/2014/main" id="{CF633798-9278-576E-06F2-DCBDCB9C3602}"/>
                </a:ext>
              </a:extLst>
            </xdr14:cNvPr>
            <xdr14:cNvContentPartPr/>
          </xdr14:nvContentPartPr>
          <xdr14:nvPr macro=""/>
          <xdr14:xfrm>
            <a:off x="14016060" y="4292640"/>
            <a:ext cx="436680" cy="701280"/>
          </xdr14:xfrm>
        </xdr:contentPart>
      </mc:Choice>
      <mc:Fallback xmlns="">
        <xdr:pic>
          <xdr:nvPicPr>
            <xdr:cNvPr id="253" name="Ink 252">
              <a:extLst>
                <a:ext uri="{FF2B5EF4-FFF2-40B4-BE49-F238E27FC236}">
                  <a16:creationId xmlns:a16="http://schemas.microsoft.com/office/drawing/2014/main" id="{CF633798-9278-576E-06F2-DCBDCB9C3602}"/>
                </a:ext>
              </a:extLst>
            </xdr:cNvPr>
            <xdr:cNvPicPr/>
          </xdr:nvPicPr>
          <xdr:blipFill>
            <a:blip xmlns:r="http://schemas.openxmlformats.org/officeDocument/2006/relationships" r:embed="rId84"/>
            <a:stretch>
              <a:fillRect/>
            </a:stretch>
          </xdr:blipFill>
          <xdr:spPr>
            <a:xfrm>
              <a:off x="14011740" y="4288320"/>
              <a:ext cx="445320" cy="709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5400</xdr:colOff>
      <xdr:row>27</xdr:row>
      <xdr:rowOff>127080</xdr:rowOff>
    </xdr:from>
    <xdr:to>
      <xdr:col>16</xdr:col>
      <xdr:colOff>84120</xdr:colOff>
      <xdr:row>30</xdr:row>
      <xdr:rowOff>7560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">
          <xdr14:nvContentPartPr>
            <xdr14:cNvPr id="264" name="Ink 263">
              <a:extLst>
                <a:ext uri="{FF2B5EF4-FFF2-40B4-BE49-F238E27FC236}">
                  <a16:creationId xmlns:a16="http://schemas.microsoft.com/office/drawing/2014/main" id="{7C46803F-7B8E-9C3F-DBC8-070E610DC2C9}"/>
                </a:ext>
              </a:extLst>
            </xdr14:cNvPr>
            <xdr14:cNvContentPartPr/>
          </xdr14:nvContentPartPr>
          <xdr14:nvPr macro=""/>
          <xdr14:xfrm>
            <a:off x="11275380" y="5064840"/>
            <a:ext cx="688320" cy="429120"/>
          </xdr14:xfrm>
        </xdr:contentPart>
      </mc:Choice>
      <mc:Fallback xmlns="">
        <xdr:pic>
          <xdr:nvPicPr>
            <xdr:cNvPr id="264" name="Ink 263">
              <a:extLst>
                <a:ext uri="{FF2B5EF4-FFF2-40B4-BE49-F238E27FC236}">
                  <a16:creationId xmlns:a16="http://schemas.microsoft.com/office/drawing/2014/main" id="{7C46803F-7B8E-9C3F-DBC8-070E610DC2C9}"/>
                </a:ext>
              </a:extLst>
            </xdr:cNvPr>
            <xdr:cNvPicPr/>
          </xdr:nvPicPr>
          <xdr:blipFill>
            <a:blip xmlns:r="http://schemas.openxmlformats.org/officeDocument/2006/relationships" r:embed="rId86"/>
            <a:stretch>
              <a:fillRect/>
            </a:stretch>
          </xdr:blipFill>
          <xdr:spPr>
            <a:xfrm>
              <a:off x="11271060" y="5060520"/>
              <a:ext cx="696960" cy="437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500280</xdr:colOff>
      <xdr:row>26</xdr:row>
      <xdr:rowOff>181800</xdr:rowOff>
    </xdr:from>
    <xdr:to>
      <xdr:col>14</xdr:col>
      <xdr:colOff>434280</xdr:colOff>
      <xdr:row>29</xdr:row>
      <xdr:rowOff>132480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">
          <xdr14:nvContentPartPr>
            <xdr14:cNvPr id="265" name="Ink 264">
              <a:extLst>
                <a:ext uri="{FF2B5EF4-FFF2-40B4-BE49-F238E27FC236}">
                  <a16:creationId xmlns:a16="http://schemas.microsoft.com/office/drawing/2014/main" id="{1DF281D1-0144-9573-63E3-C974E0D9C327}"/>
                </a:ext>
              </a:extLst>
            </xdr14:cNvPr>
            <xdr14:cNvContentPartPr/>
          </xdr14:nvContentPartPr>
          <xdr14:nvPr macro=""/>
          <xdr14:xfrm>
            <a:off x="10551060" y="4936680"/>
            <a:ext cx="543600" cy="499320"/>
          </xdr14:xfrm>
        </xdr:contentPart>
      </mc:Choice>
      <mc:Fallback xmlns="">
        <xdr:pic>
          <xdr:nvPicPr>
            <xdr:cNvPr id="265" name="Ink 264">
              <a:extLst>
                <a:ext uri="{FF2B5EF4-FFF2-40B4-BE49-F238E27FC236}">
                  <a16:creationId xmlns:a16="http://schemas.microsoft.com/office/drawing/2014/main" id="{1DF281D1-0144-9573-63E3-C974E0D9C327}"/>
                </a:ext>
              </a:extLst>
            </xdr:cNvPr>
            <xdr:cNvPicPr/>
          </xdr:nvPicPr>
          <xdr:blipFill>
            <a:blip xmlns:r="http://schemas.openxmlformats.org/officeDocument/2006/relationships" r:embed="rId88"/>
            <a:stretch>
              <a:fillRect/>
            </a:stretch>
          </xdr:blipFill>
          <xdr:spPr>
            <a:xfrm>
              <a:off x="10546740" y="4932360"/>
              <a:ext cx="552240" cy="507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119760</xdr:colOff>
      <xdr:row>27</xdr:row>
      <xdr:rowOff>173160</xdr:rowOff>
    </xdr:from>
    <xdr:to>
      <xdr:col>16</xdr:col>
      <xdr:colOff>349440</xdr:colOff>
      <xdr:row>29</xdr:row>
      <xdr:rowOff>84240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">
          <xdr14:nvContentPartPr>
            <xdr14:cNvPr id="268" name="Ink 267">
              <a:extLst>
                <a:ext uri="{FF2B5EF4-FFF2-40B4-BE49-F238E27FC236}">
                  <a16:creationId xmlns:a16="http://schemas.microsoft.com/office/drawing/2014/main" id="{318A30CC-295F-3A50-15FD-35635DC5AEBF}"/>
                </a:ext>
              </a:extLst>
            </xdr14:cNvPr>
            <xdr14:cNvContentPartPr/>
          </xdr14:nvContentPartPr>
          <xdr14:nvPr macro=""/>
          <xdr14:xfrm>
            <a:off x="11999340" y="5110920"/>
            <a:ext cx="229680" cy="276840"/>
          </xdr14:xfrm>
        </xdr:contentPart>
      </mc:Choice>
      <mc:Fallback xmlns="">
        <xdr:pic>
          <xdr:nvPicPr>
            <xdr:cNvPr id="268" name="Ink 267">
              <a:extLst>
                <a:ext uri="{FF2B5EF4-FFF2-40B4-BE49-F238E27FC236}">
                  <a16:creationId xmlns:a16="http://schemas.microsoft.com/office/drawing/2014/main" id="{318A30CC-295F-3A50-15FD-35635DC5AEBF}"/>
                </a:ext>
              </a:extLst>
            </xdr:cNvPr>
            <xdr:cNvPicPr/>
          </xdr:nvPicPr>
          <xdr:blipFill>
            <a:blip xmlns:r="http://schemas.openxmlformats.org/officeDocument/2006/relationships" r:embed="rId90"/>
            <a:stretch>
              <a:fillRect/>
            </a:stretch>
          </xdr:blipFill>
          <xdr:spPr>
            <a:xfrm>
              <a:off x="11995013" y="5106600"/>
              <a:ext cx="238334" cy="285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22440</xdr:colOff>
      <xdr:row>30</xdr:row>
      <xdr:rowOff>120960</xdr:rowOff>
    </xdr:from>
    <xdr:to>
      <xdr:col>15</xdr:col>
      <xdr:colOff>470520</xdr:colOff>
      <xdr:row>32</xdr:row>
      <xdr:rowOff>165240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">
          <xdr14:nvContentPartPr>
            <xdr14:cNvPr id="278" name="Ink 277">
              <a:extLst>
                <a:ext uri="{FF2B5EF4-FFF2-40B4-BE49-F238E27FC236}">
                  <a16:creationId xmlns:a16="http://schemas.microsoft.com/office/drawing/2014/main" id="{CA6E542B-CAF8-E1AF-6E67-DF1031226718}"/>
                </a:ext>
              </a:extLst>
            </xdr14:cNvPr>
            <xdr14:cNvContentPartPr/>
          </xdr14:nvContentPartPr>
          <xdr14:nvPr macro=""/>
          <xdr14:xfrm>
            <a:off x="10682820" y="5607360"/>
            <a:ext cx="1057680" cy="410040"/>
          </xdr14:xfrm>
        </xdr:contentPart>
      </mc:Choice>
      <mc:Fallback xmlns="">
        <xdr:pic>
          <xdr:nvPicPr>
            <xdr:cNvPr id="278" name="Ink 277">
              <a:extLst>
                <a:ext uri="{FF2B5EF4-FFF2-40B4-BE49-F238E27FC236}">
                  <a16:creationId xmlns:a16="http://schemas.microsoft.com/office/drawing/2014/main" id="{CA6E542B-CAF8-E1AF-6E67-DF1031226718}"/>
                </a:ext>
              </a:extLst>
            </xdr:cNvPr>
            <xdr:cNvPicPr/>
          </xdr:nvPicPr>
          <xdr:blipFill>
            <a:blip xmlns:r="http://schemas.openxmlformats.org/officeDocument/2006/relationships" r:embed="rId92"/>
            <a:stretch>
              <a:fillRect/>
            </a:stretch>
          </xdr:blipFill>
          <xdr:spPr>
            <a:xfrm>
              <a:off x="10678501" y="5603040"/>
              <a:ext cx="1066317" cy="418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409860</xdr:colOff>
      <xdr:row>19</xdr:row>
      <xdr:rowOff>135720</xdr:rowOff>
    </xdr:from>
    <xdr:to>
      <xdr:col>19</xdr:col>
      <xdr:colOff>442140</xdr:colOff>
      <xdr:row>22</xdr:row>
      <xdr:rowOff>103320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">
          <xdr14:nvContentPartPr>
            <xdr14:cNvPr id="284" name="Ink 283">
              <a:extLst>
                <a:ext uri="{FF2B5EF4-FFF2-40B4-BE49-F238E27FC236}">
                  <a16:creationId xmlns:a16="http://schemas.microsoft.com/office/drawing/2014/main" id="{8FB41B12-7F00-F5EB-2E21-D2BE5186D0FF}"/>
                </a:ext>
              </a:extLst>
            </xdr14:cNvPr>
            <xdr14:cNvContentPartPr/>
          </xdr14:nvContentPartPr>
          <xdr14:nvPr macro=""/>
          <xdr14:xfrm>
            <a:off x="11679840" y="3610440"/>
            <a:ext cx="2470680" cy="516240"/>
          </xdr14:xfrm>
        </xdr:contentPart>
      </mc:Choice>
      <mc:Fallback xmlns="">
        <xdr:pic>
          <xdr:nvPicPr>
            <xdr:cNvPr id="284" name="Ink 283">
              <a:extLst>
                <a:ext uri="{FF2B5EF4-FFF2-40B4-BE49-F238E27FC236}">
                  <a16:creationId xmlns:a16="http://schemas.microsoft.com/office/drawing/2014/main" id="{8FB41B12-7F00-F5EB-2E21-D2BE5186D0FF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11675520" y="3606120"/>
              <a:ext cx="2479320" cy="524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267840</xdr:colOff>
      <xdr:row>24</xdr:row>
      <xdr:rowOff>43560</xdr:rowOff>
    </xdr:from>
    <xdr:to>
      <xdr:col>15</xdr:col>
      <xdr:colOff>439920</xdr:colOff>
      <xdr:row>25</xdr:row>
      <xdr:rowOff>136440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">
          <xdr14:nvContentPartPr>
            <xdr14:cNvPr id="285" name="Ink 284">
              <a:extLst>
                <a:ext uri="{FF2B5EF4-FFF2-40B4-BE49-F238E27FC236}">
                  <a16:creationId xmlns:a16="http://schemas.microsoft.com/office/drawing/2014/main" id="{369E4C5E-D1DD-3F87-AE1A-20E83F928F23}"/>
                </a:ext>
              </a:extLst>
            </xdr14:cNvPr>
            <xdr14:cNvContentPartPr/>
          </xdr14:nvContentPartPr>
          <xdr14:nvPr macro=""/>
          <xdr14:xfrm>
            <a:off x="11537820" y="4432680"/>
            <a:ext cx="172080" cy="275760"/>
          </xdr14:xfrm>
        </xdr:contentPart>
      </mc:Choice>
      <mc:Fallback xmlns="">
        <xdr:pic>
          <xdr:nvPicPr>
            <xdr:cNvPr id="285" name="Ink 284">
              <a:extLst>
                <a:ext uri="{FF2B5EF4-FFF2-40B4-BE49-F238E27FC236}">
                  <a16:creationId xmlns:a16="http://schemas.microsoft.com/office/drawing/2014/main" id="{369E4C5E-D1DD-3F87-AE1A-20E83F928F23}"/>
                </a:ext>
              </a:extLst>
            </xdr:cNvPr>
            <xdr:cNvPicPr/>
          </xdr:nvPicPr>
          <xdr:blipFill>
            <a:blip xmlns:r="http://schemas.openxmlformats.org/officeDocument/2006/relationships" r:embed="rId96"/>
            <a:stretch>
              <a:fillRect/>
            </a:stretch>
          </xdr:blipFill>
          <xdr:spPr>
            <a:xfrm>
              <a:off x="11533500" y="4428360"/>
              <a:ext cx="180720" cy="284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286560</xdr:colOff>
      <xdr:row>24</xdr:row>
      <xdr:rowOff>92880</xdr:rowOff>
    </xdr:from>
    <xdr:to>
      <xdr:col>18</xdr:col>
      <xdr:colOff>475200</xdr:colOff>
      <xdr:row>26</xdr:row>
      <xdr:rowOff>39960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">
          <xdr14:nvContentPartPr>
            <xdr14:cNvPr id="286" name="Ink 285">
              <a:extLst>
                <a:ext uri="{FF2B5EF4-FFF2-40B4-BE49-F238E27FC236}">
                  <a16:creationId xmlns:a16="http://schemas.microsoft.com/office/drawing/2014/main" id="{2614824C-A1B8-9E2C-6295-AEBCC8EF40FD}"/>
                </a:ext>
              </a:extLst>
            </xdr14:cNvPr>
            <xdr14:cNvContentPartPr/>
          </xdr14:nvContentPartPr>
          <xdr14:nvPr macro=""/>
          <xdr14:xfrm>
            <a:off x="13385340" y="4482000"/>
            <a:ext cx="188640" cy="312840"/>
          </xdr14:xfrm>
        </xdr:contentPart>
      </mc:Choice>
      <mc:Fallback xmlns="">
        <xdr:pic>
          <xdr:nvPicPr>
            <xdr:cNvPr id="286" name="Ink 285">
              <a:extLst>
                <a:ext uri="{FF2B5EF4-FFF2-40B4-BE49-F238E27FC236}">
                  <a16:creationId xmlns:a16="http://schemas.microsoft.com/office/drawing/2014/main" id="{2614824C-A1B8-9E2C-6295-AEBCC8EF40FD}"/>
                </a:ext>
              </a:extLst>
            </xdr:cNvPr>
            <xdr:cNvPicPr/>
          </xdr:nvPicPr>
          <xdr:blipFill>
            <a:blip xmlns:r="http://schemas.openxmlformats.org/officeDocument/2006/relationships" r:embed="rId98"/>
            <a:stretch>
              <a:fillRect/>
            </a:stretch>
          </xdr:blipFill>
          <xdr:spPr>
            <a:xfrm>
              <a:off x="13381020" y="4477680"/>
              <a:ext cx="197280" cy="321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293280</xdr:colOff>
      <xdr:row>29</xdr:row>
      <xdr:rowOff>9360</xdr:rowOff>
    </xdr:from>
    <xdr:to>
      <xdr:col>16</xdr:col>
      <xdr:colOff>333240</xdr:colOff>
      <xdr:row>30</xdr:row>
      <xdr:rowOff>6120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">
          <xdr14:nvContentPartPr>
            <xdr14:cNvPr id="287" name="Ink 286">
              <a:extLst>
                <a:ext uri="{FF2B5EF4-FFF2-40B4-BE49-F238E27FC236}">
                  <a16:creationId xmlns:a16="http://schemas.microsoft.com/office/drawing/2014/main" id="{EE78A728-1D69-9DA1-22B4-27649D67602D}"/>
                </a:ext>
              </a:extLst>
            </xdr14:cNvPr>
            <xdr14:cNvContentPartPr/>
          </xdr14:nvContentPartPr>
          <xdr14:nvPr macro=""/>
          <xdr14:xfrm>
            <a:off x="12172860" y="5312880"/>
            <a:ext cx="39960" cy="179640"/>
          </xdr14:xfrm>
        </xdr:contentPart>
      </mc:Choice>
      <mc:Fallback xmlns="">
        <xdr:pic>
          <xdr:nvPicPr>
            <xdr:cNvPr id="287" name="Ink 286">
              <a:extLst>
                <a:ext uri="{FF2B5EF4-FFF2-40B4-BE49-F238E27FC236}">
                  <a16:creationId xmlns:a16="http://schemas.microsoft.com/office/drawing/2014/main" id="{EE78A728-1D69-9DA1-22B4-27649D67602D}"/>
                </a:ext>
              </a:extLst>
            </xdr:cNvPr>
            <xdr:cNvPicPr/>
          </xdr:nvPicPr>
          <xdr:blipFill>
            <a:blip xmlns:r="http://schemas.openxmlformats.org/officeDocument/2006/relationships" r:embed="rId100"/>
            <a:stretch>
              <a:fillRect/>
            </a:stretch>
          </xdr:blipFill>
          <xdr:spPr>
            <a:xfrm>
              <a:off x="12168540" y="5308560"/>
              <a:ext cx="48600" cy="188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23880</xdr:colOff>
      <xdr:row>30</xdr:row>
      <xdr:rowOff>118440</xdr:rowOff>
    </xdr:from>
    <xdr:to>
      <xdr:col>14</xdr:col>
      <xdr:colOff>132960</xdr:colOff>
      <xdr:row>32</xdr:row>
      <xdr:rowOff>92520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1">
          <xdr14:nvContentPartPr>
            <xdr14:cNvPr id="288" name="Ink 287">
              <a:extLst>
                <a:ext uri="{FF2B5EF4-FFF2-40B4-BE49-F238E27FC236}">
                  <a16:creationId xmlns:a16="http://schemas.microsoft.com/office/drawing/2014/main" id="{1B4D48C0-313C-6B6E-7774-0ECD354E9130}"/>
                </a:ext>
              </a:extLst>
            </xdr14:cNvPr>
            <xdr14:cNvContentPartPr/>
          </xdr14:nvContentPartPr>
          <xdr14:nvPr macro=""/>
          <xdr14:xfrm>
            <a:off x="10684260" y="5604840"/>
            <a:ext cx="109080" cy="339840"/>
          </xdr14:xfrm>
        </xdr:contentPart>
      </mc:Choice>
      <mc:Fallback xmlns="">
        <xdr:pic>
          <xdr:nvPicPr>
            <xdr:cNvPr id="288" name="Ink 287">
              <a:extLst>
                <a:ext uri="{FF2B5EF4-FFF2-40B4-BE49-F238E27FC236}">
                  <a16:creationId xmlns:a16="http://schemas.microsoft.com/office/drawing/2014/main" id="{1B4D48C0-313C-6B6E-7774-0ECD354E9130}"/>
                </a:ext>
              </a:extLst>
            </xdr:cNvPr>
            <xdr:cNvPicPr/>
          </xdr:nvPicPr>
          <xdr:blipFill>
            <a:blip xmlns:r="http://schemas.openxmlformats.org/officeDocument/2006/relationships" r:embed="rId102"/>
            <a:stretch>
              <a:fillRect/>
            </a:stretch>
          </xdr:blipFill>
          <xdr:spPr>
            <a:xfrm>
              <a:off x="10679940" y="5600520"/>
              <a:ext cx="117720" cy="34848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565149</xdr:colOff>
      <xdr:row>1</xdr:row>
      <xdr:rowOff>115570</xdr:rowOff>
    </xdr:from>
    <xdr:to>
      <xdr:col>13</xdr:col>
      <xdr:colOff>260350</xdr:colOff>
      <xdr:row>16</xdr:row>
      <xdr:rowOff>115570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999AE3E-7393-AEC5-CF49-0F217780C0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565149</xdr:colOff>
      <xdr:row>1</xdr:row>
      <xdr:rowOff>115570</xdr:rowOff>
    </xdr:from>
    <xdr:to>
      <xdr:col>13</xdr:col>
      <xdr:colOff>260350</xdr:colOff>
      <xdr:row>16</xdr:row>
      <xdr:rowOff>115570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559BBC7-A41A-4410-BD4B-A5CEB95F51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311043</xdr:colOff>
      <xdr:row>20</xdr:row>
      <xdr:rowOff>158852</xdr:rowOff>
    </xdr:from>
    <xdr:to>
      <xdr:col>28</xdr:col>
      <xdr:colOff>44366</xdr:colOff>
      <xdr:row>35</xdr:row>
      <xdr:rowOff>143087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F323982-2659-57EC-5AE7-EAA68A122E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354263</xdr:colOff>
      <xdr:row>12</xdr:row>
      <xdr:rowOff>6684</xdr:rowOff>
    </xdr:from>
    <xdr:to>
      <xdr:col>9</xdr:col>
      <xdr:colOff>379161</xdr:colOff>
      <xdr:row>15</xdr:row>
      <xdr:rowOff>71106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01498E5-BD3E-1199-F05F-EBAB15136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624052" y="2185737"/>
          <a:ext cx="2391109" cy="619211"/>
        </a:xfrm>
        <a:prstGeom prst="rect">
          <a:avLst/>
        </a:prstGeom>
      </xdr:spPr>
    </xdr:pic>
    <xdr:clientData/>
  </xdr:twoCellAnchor>
  <xdr:twoCellAnchor>
    <xdr:from>
      <xdr:col>19</xdr:col>
      <xdr:colOff>95250</xdr:colOff>
      <xdr:row>38</xdr:row>
      <xdr:rowOff>114300</xdr:rowOff>
    </xdr:from>
    <xdr:to>
      <xdr:col>26</xdr:col>
      <xdr:colOff>400050</xdr:colOff>
      <xdr:row>54</xdr:row>
      <xdr:rowOff>12700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E2DFB4F-F7B6-D144-1D6F-FA11A79DF8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0</xdr:colOff>
      <xdr:row>56</xdr:row>
      <xdr:rowOff>48382</xdr:rowOff>
    </xdr:from>
    <xdr:to>
      <xdr:col>26</xdr:col>
      <xdr:colOff>304800</xdr:colOff>
      <xdr:row>71</xdr:row>
      <xdr:rowOff>133229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06E70DF-C384-4ED5-BB18-B81C7D256C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8880</xdr:colOff>
      <xdr:row>73</xdr:row>
      <xdr:rowOff>154788</xdr:rowOff>
    </xdr:from>
    <xdr:to>
      <xdr:col>26</xdr:col>
      <xdr:colOff>313680</xdr:colOff>
      <xdr:row>89</xdr:row>
      <xdr:rowOff>58206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1D18543-CD8D-4677-9EA6-BCBBBD53A3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0</xdr:colOff>
      <xdr:row>92</xdr:row>
      <xdr:rowOff>0</xdr:rowOff>
    </xdr:from>
    <xdr:to>
      <xdr:col>26</xdr:col>
      <xdr:colOff>304800</xdr:colOff>
      <xdr:row>107</xdr:row>
      <xdr:rowOff>90324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C840E67A-4EBC-4596-A342-5BA227B5B3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11</xdr:col>
      <xdr:colOff>595745</xdr:colOff>
      <xdr:row>0</xdr:row>
      <xdr:rowOff>0</xdr:rowOff>
    </xdr:from>
    <xdr:to>
      <xdr:col>20</xdr:col>
      <xdr:colOff>57426</xdr:colOff>
      <xdr:row>6</xdr:row>
      <xdr:rowOff>53884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D16727AF-0F12-C1B1-99A9-471A36D0DA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353800" y="0"/>
          <a:ext cx="6243481" cy="1148393"/>
        </a:xfrm>
        <a:prstGeom prst="rect">
          <a:avLst/>
        </a:prstGeom>
      </xdr:spPr>
    </xdr:pic>
    <xdr:clientData/>
  </xdr:twoCellAnchor>
  <xdr:twoCellAnchor editAs="oneCell">
    <xdr:from>
      <xdr:col>17</xdr:col>
      <xdr:colOff>498763</xdr:colOff>
      <xdr:row>2</xdr:row>
      <xdr:rowOff>101090</xdr:rowOff>
    </xdr:from>
    <xdr:to>
      <xdr:col>26</xdr:col>
      <xdr:colOff>239932</xdr:colOff>
      <xdr:row>7</xdr:row>
      <xdr:rowOff>145642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3C3187D4-E9B7-BFEB-450A-F004BA553B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6209818" y="475163"/>
          <a:ext cx="5227569" cy="945097"/>
        </a:xfrm>
        <a:prstGeom prst="rect">
          <a:avLst/>
        </a:prstGeom>
      </xdr:spPr>
    </xdr:pic>
    <xdr:clientData/>
  </xdr:twoCellAnchor>
  <xdr:twoCellAnchor editAs="oneCell">
    <xdr:from>
      <xdr:col>23</xdr:col>
      <xdr:colOff>471709</xdr:colOff>
      <xdr:row>6</xdr:row>
      <xdr:rowOff>152967</xdr:rowOff>
    </xdr:from>
    <xdr:to>
      <xdr:col>25</xdr:col>
      <xdr:colOff>457789</xdr:colOff>
      <xdr:row>9</xdr:row>
      <xdr:rowOff>177480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19" name="Ink 18">
              <a:extLst>
                <a:ext uri="{FF2B5EF4-FFF2-40B4-BE49-F238E27FC236}">
                  <a16:creationId xmlns:a16="http://schemas.microsoft.com/office/drawing/2014/main" id="{81F05B28-6020-3B68-4344-0B08A9A6113A}"/>
                </a:ext>
              </a:extLst>
            </xdr14:cNvPr>
            <xdr14:cNvContentPartPr/>
          </xdr14:nvContentPartPr>
          <xdr14:nvPr macro=""/>
          <xdr14:xfrm>
            <a:off x="19840364" y="1247476"/>
            <a:ext cx="1205280" cy="564840"/>
          </xdr14:xfrm>
        </xdr:contentPart>
      </mc:Choice>
      <mc:Fallback xmlns="">
        <xdr:pic>
          <xdr:nvPicPr>
            <xdr:cNvPr id="19" name="Ink 18">
              <a:extLst>
                <a:ext uri="{FF2B5EF4-FFF2-40B4-BE49-F238E27FC236}">
                  <a16:creationId xmlns:a16="http://schemas.microsoft.com/office/drawing/2014/main" id="{81F05B28-6020-3B68-4344-0B08A9A6113A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19831724" y="1238476"/>
              <a:ext cx="1222920" cy="582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556189</xdr:colOff>
      <xdr:row>8</xdr:row>
      <xdr:rowOff>98389</xdr:rowOff>
    </xdr:from>
    <xdr:to>
      <xdr:col>25</xdr:col>
      <xdr:colOff>190669</xdr:colOff>
      <xdr:row>10</xdr:row>
      <xdr:rowOff>36971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22" name="Ink 21">
              <a:extLst>
                <a:ext uri="{FF2B5EF4-FFF2-40B4-BE49-F238E27FC236}">
                  <a16:creationId xmlns:a16="http://schemas.microsoft.com/office/drawing/2014/main" id="{052CEC57-B4CD-AF5D-6B04-5C89B2210489}"/>
                </a:ext>
              </a:extLst>
            </xdr14:cNvPr>
            <xdr14:cNvContentPartPr/>
          </xdr14:nvContentPartPr>
          <xdr14:nvPr macro=""/>
          <xdr14:xfrm>
            <a:off x="20534444" y="1553116"/>
            <a:ext cx="244080" cy="298800"/>
          </xdr14:xfrm>
        </xdr:contentPart>
      </mc:Choice>
      <mc:Fallback xmlns="">
        <xdr:pic>
          <xdr:nvPicPr>
            <xdr:cNvPr id="22" name="Ink 21">
              <a:extLst>
                <a:ext uri="{FF2B5EF4-FFF2-40B4-BE49-F238E27FC236}">
                  <a16:creationId xmlns:a16="http://schemas.microsoft.com/office/drawing/2014/main" id="{052CEC57-B4CD-AF5D-6B04-5C89B2210489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20525804" y="1544116"/>
              <a:ext cx="261720" cy="316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541789</xdr:colOff>
      <xdr:row>8</xdr:row>
      <xdr:rowOff>114229</xdr:rowOff>
    </xdr:from>
    <xdr:to>
      <xdr:col>25</xdr:col>
      <xdr:colOff>216949</xdr:colOff>
      <xdr:row>10</xdr:row>
      <xdr:rowOff>77291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23" name="Ink 22">
              <a:extLst>
                <a:ext uri="{FF2B5EF4-FFF2-40B4-BE49-F238E27FC236}">
                  <a16:creationId xmlns:a16="http://schemas.microsoft.com/office/drawing/2014/main" id="{42E5A056-E8D8-1DD3-56AF-818C22CAC25E}"/>
                </a:ext>
              </a:extLst>
            </xdr14:cNvPr>
            <xdr14:cNvContentPartPr/>
          </xdr14:nvContentPartPr>
          <xdr14:nvPr macro=""/>
          <xdr14:xfrm>
            <a:off x="20520044" y="1568956"/>
            <a:ext cx="284760" cy="323280"/>
          </xdr14:xfrm>
        </xdr:contentPart>
      </mc:Choice>
      <mc:Fallback xmlns="">
        <xdr:pic>
          <xdr:nvPicPr>
            <xdr:cNvPr id="23" name="Ink 22">
              <a:extLst>
                <a:ext uri="{FF2B5EF4-FFF2-40B4-BE49-F238E27FC236}">
                  <a16:creationId xmlns:a16="http://schemas.microsoft.com/office/drawing/2014/main" id="{42E5A056-E8D8-1DD3-56AF-818C22CAC25E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20511404" y="1559956"/>
              <a:ext cx="302400" cy="340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525589</xdr:colOff>
      <xdr:row>8</xdr:row>
      <xdr:rowOff>107029</xdr:rowOff>
    </xdr:from>
    <xdr:to>
      <xdr:col>25</xdr:col>
      <xdr:colOff>133069</xdr:colOff>
      <xdr:row>9</xdr:row>
      <xdr:rowOff>147240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24" name="Ink 23">
              <a:extLst>
                <a:ext uri="{FF2B5EF4-FFF2-40B4-BE49-F238E27FC236}">
                  <a16:creationId xmlns:a16="http://schemas.microsoft.com/office/drawing/2014/main" id="{97176E77-E3EB-BD98-6D1F-4C48672B9094}"/>
                </a:ext>
              </a:extLst>
            </xdr14:cNvPr>
            <xdr14:cNvContentPartPr/>
          </xdr14:nvContentPartPr>
          <xdr14:nvPr macro=""/>
          <xdr14:xfrm>
            <a:off x="20503844" y="1561756"/>
            <a:ext cx="217080" cy="220320"/>
          </xdr14:xfrm>
        </xdr:contentPart>
      </mc:Choice>
      <mc:Fallback xmlns="">
        <xdr:pic>
          <xdr:nvPicPr>
            <xdr:cNvPr id="24" name="Ink 23">
              <a:extLst>
                <a:ext uri="{FF2B5EF4-FFF2-40B4-BE49-F238E27FC236}">
                  <a16:creationId xmlns:a16="http://schemas.microsoft.com/office/drawing/2014/main" id="{97176E77-E3EB-BD98-6D1F-4C48672B9094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20494844" y="1552756"/>
              <a:ext cx="234720" cy="237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270949</xdr:colOff>
      <xdr:row>8</xdr:row>
      <xdr:rowOff>148069</xdr:rowOff>
    </xdr:from>
    <xdr:to>
      <xdr:col>25</xdr:col>
      <xdr:colOff>549229</xdr:colOff>
      <xdr:row>9</xdr:row>
      <xdr:rowOff>145440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25" name="Ink 24">
              <a:extLst>
                <a:ext uri="{FF2B5EF4-FFF2-40B4-BE49-F238E27FC236}">
                  <a16:creationId xmlns:a16="http://schemas.microsoft.com/office/drawing/2014/main" id="{60D2E1B4-4E0A-D2A4-F07E-A85E07BAA0DF}"/>
                </a:ext>
              </a:extLst>
            </xdr14:cNvPr>
            <xdr14:cNvContentPartPr/>
          </xdr14:nvContentPartPr>
          <xdr14:nvPr macro=""/>
          <xdr14:xfrm>
            <a:off x="20858804" y="1602796"/>
            <a:ext cx="278280" cy="177480"/>
          </xdr14:xfrm>
        </xdr:contentPart>
      </mc:Choice>
      <mc:Fallback xmlns="">
        <xdr:pic>
          <xdr:nvPicPr>
            <xdr:cNvPr id="25" name="Ink 24">
              <a:extLst>
                <a:ext uri="{FF2B5EF4-FFF2-40B4-BE49-F238E27FC236}">
                  <a16:creationId xmlns:a16="http://schemas.microsoft.com/office/drawing/2014/main" id="{60D2E1B4-4E0A-D2A4-F07E-A85E07BAA0DF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20850164" y="1593796"/>
              <a:ext cx="295920" cy="19512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77528</xdr:colOff>
      <xdr:row>21</xdr:row>
      <xdr:rowOff>72819</xdr:rowOff>
    </xdr:from>
    <xdr:to>
      <xdr:col>30</xdr:col>
      <xdr:colOff>425367</xdr:colOff>
      <xdr:row>36</xdr:row>
      <xdr:rowOff>57054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633B876-F834-479B-BE7F-F2561EE76A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542390</xdr:colOff>
      <xdr:row>13</xdr:row>
      <xdr:rowOff>119117</xdr:rowOff>
    </xdr:from>
    <xdr:to>
      <xdr:col>9</xdr:col>
      <xdr:colOff>564556</xdr:colOff>
      <xdr:row>17</xdr:row>
      <xdr:rowOff>26497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3463FDD-2E72-49EB-BF51-C08B423B88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19819" y="2501879"/>
          <a:ext cx="2392832" cy="633094"/>
        </a:xfrm>
        <a:prstGeom prst="rect">
          <a:avLst/>
        </a:prstGeom>
      </xdr:spPr>
    </xdr:pic>
    <xdr:clientData/>
  </xdr:twoCellAnchor>
  <xdr:twoCellAnchor>
    <xdr:from>
      <xdr:col>23</xdr:col>
      <xdr:colOff>95251</xdr:colOff>
      <xdr:row>38</xdr:row>
      <xdr:rowOff>175752</xdr:rowOff>
    </xdr:from>
    <xdr:to>
      <xdr:col>39</xdr:col>
      <xdr:colOff>97692</xdr:colOff>
      <xdr:row>54</xdr:row>
      <xdr:rowOff>74152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985BB9C-8AF3-4BE9-BAE0-114BA387AE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534664</xdr:colOff>
      <xdr:row>55</xdr:row>
      <xdr:rowOff>83552</xdr:rowOff>
    </xdr:from>
    <xdr:to>
      <xdr:col>30</xdr:col>
      <xdr:colOff>226875</xdr:colOff>
      <xdr:row>70</xdr:row>
      <xdr:rowOff>168397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F75A503-4ED7-48D1-9EFF-72DF577675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518490</xdr:colOff>
      <xdr:row>72</xdr:row>
      <xdr:rowOff>143065</xdr:rowOff>
    </xdr:from>
    <xdr:to>
      <xdr:col>38</xdr:col>
      <xdr:colOff>178340</xdr:colOff>
      <xdr:row>88</xdr:row>
      <xdr:rowOff>46484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A4636C9-5535-444E-ADD6-58D8E3C50B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46653</xdr:colOff>
      <xdr:row>90</xdr:row>
      <xdr:rowOff>152399</xdr:rowOff>
    </xdr:from>
    <xdr:to>
      <xdr:col>37</xdr:col>
      <xdr:colOff>233266</xdr:colOff>
      <xdr:row>106</xdr:row>
      <xdr:rowOff>55155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2486F876-B094-4E91-A35A-B7722A73DA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11</xdr:col>
      <xdr:colOff>595745</xdr:colOff>
      <xdr:row>0</xdr:row>
      <xdr:rowOff>0</xdr:rowOff>
    </xdr:from>
    <xdr:to>
      <xdr:col>19</xdr:col>
      <xdr:colOff>667026</xdr:colOff>
      <xdr:row>6</xdr:row>
      <xdr:rowOff>53884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FABCF43F-34CE-49BE-8953-7F66F5F872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347565" y="0"/>
          <a:ext cx="6243481" cy="1158784"/>
        </a:xfrm>
        <a:prstGeom prst="rect">
          <a:avLst/>
        </a:prstGeom>
      </xdr:spPr>
    </xdr:pic>
    <xdr:clientData/>
  </xdr:twoCellAnchor>
  <xdr:twoCellAnchor editAs="oneCell">
    <xdr:from>
      <xdr:col>17</xdr:col>
      <xdr:colOff>498763</xdr:colOff>
      <xdr:row>2</xdr:row>
      <xdr:rowOff>101090</xdr:rowOff>
    </xdr:from>
    <xdr:to>
      <xdr:col>26</xdr:col>
      <xdr:colOff>52363</xdr:colOff>
      <xdr:row>7</xdr:row>
      <xdr:rowOff>145642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321C19A-1CE7-47FE-923C-00EE4A47DC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6203583" y="474470"/>
          <a:ext cx="5227569" cy="958952"/>
        </a:xfrm>
        <a:prstGeom prst="rect">
          <a:avLst/>
        </a:prstGeom>
      </xdr:spPr>
    </xdr:pic>
    <xdr:clientData/>
  </xdr:twoCellAnchor>
  <xdr:twoCellAnchor editAs="oneCell">
    <xdr:from>
      <xdr:col>23</xdr:col>
      <xdr:colOff>471709</xdr:colOff>
      <xdr:row>6</xdr:row>
      <xdr:rowOff>152967</xdr:rowOff>
    </xdr:from>
    <xdr:to>
      <xdr:col>25</xdr:col>
      <xdr:colOff>457789</xdr:colOff>
      <xdr:row>10</xdr:row>
      <xdr:rowOff>1634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10" name="Ink 9">
              <a:extLst>
                <a:ext uri="{FF2B5EF4-FFF2-40B4-BE49-F238E27FC236}">
                  <a16:creationId xmlns:a16="http://schemas.microsoft.com/office/drawing/2014/main" id="{3BA9281D-BC14-4F75-98E2-714DB24CD5D6}"/>
                </a:ext>
              </a:extLst>
            </xdr14:cNvPr>
            <xdr14:cNvContentPartPr/>
          </xdr14:nvContentPartPr>
          <xdr14:nvPr macro=""/>
          <xdr14:xfrm>
            <a:off x="19840364" y="1247476"/>
            <a:ext cx="1205280" cy="564840"/>
          </xdr14:xfrm>
        </xdr:contentPart>
      </mc:Choice>
      <mc:Fallback xmlns="">
        <xdr:pic>
          <xdr:nvPicPr>
            <xdr:cNvPr id="19" name="Ink 18">
              <a:extLst>
                <a:ext uri="{FF2B5EF4-FFF2-40B4-BE49-F238E27FC236}">
                  <a16:creationId xmlns:a16="http://schemas.microsoft.com/office/drawing/2014/main" id="{81F05B28-6020-3B68-4344-0B08A9A6113A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19831724" y="1238476"/>
              <a:ext cx="1222920" cy="582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556189</xdr:colOff>
      <xdr:row>8</xdr:row>
      <xdr:rowOff>98389</xdr:rowOff>
    </xdr:from>
    <xdr:to>
      <xdr:col>25</xdr:col>
      <xdr:colOff>190669</xdr:colOff>
      <xdr:row>10</xdr:row>
      <xdr:rowOff>36971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11" name="Ink 10">
              <a:extLst>
                <a:ext uri="{FF2B5EF4-FFF2-40B4-BE49-F238E27FC236}">
                  <a16:creationId xmlns:a16="http://schemas.microsoft.com/office/drawing/2014/main" id="{94081AC4-9FDD-443D-A2DA-0AFFCAAC1045}"/>
                </a:ext>
              </a:extLst>
            </xdr14:cNvPr>
            <xdr14:cNvContentPartPr/>
          </xdr14:nvContentPartPr>
          <xdr14:nvPr macro=""/>
          <xdr14:xfrm>
            <a:off x="20534444" y="1553116"/>
            <a:ext cx="244080" cy="298800"/>
          </xdr14:xfrm>
        </xdr:contentPart>
      </mc:Choice>
      <mc:Fallback xmlns="">
        <xdr:pic>
          <xdr:nvPicPr>
            <xdr:cNvPr id="22" name="Ink 21">
              <a:extLst>
                <a:ext uri="{FF2B5EF4-FFF2-40B4-BE49-F238E27FC236}">
                  <a16:creationId xmlns:a16="http://schemas.microsoft.com/office/drawing/2014/main" id="{052CEC57-B4CD-AF5D-6B04-5C89B2210489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20525804" y="1544116"/>
              <a:ext cx="261720" cy="316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541789</xdr:colOff>
      <xdr:row>8</xdr:row>
      <xdr:rowOff>114229</xdr:rowOff>
    </xdr:from>
    <xdr:to>
      <xdr:col>25</xdr:col>
      <xdr:colOff>216949</xdr:colOff>
      <xdr:row>10</xdr:row>
      <xdr:rowOff>77291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12" name="Ink 11">
              <a:extLst>
                <a:ext uri="{FF2B5EF4-FFF2-40B4-BE49-F238E27FC236}">
                  <a16:creationId xmlns:a16="http://schemas.microsoft.com/office/drawing/2014/main" id="{B7A492DE-4956-4E6F-A262-7DBE29DE555F}"/>
                </a:ext>
              </a:extLst>
            </xdr14:cNvPr>
            <xdr14:cNvContentPartPr/>
          </xdr14:nvContentPartPr>
          <xdr14:nvPr macro=""/>
          <xdr14:xfrm>
            <a:off x="20520044" y="1568956"/>
            <a:ext cx="284760" cy="323280"/>
          </xdr14:xfrm>
        </xdr:contentPart>
      </mc:Choice>
      <mc:Fallback xmlns="">
        <xdr:pic>
          <xdr:nvPicPr>
            <xdr:cNvPr id="23" name="Ink 22">
              <a:extLst>
                <a:ext uri="{FF2B5EF4-FFF2-40B4-BE49-F238E27FC236}">
                  <a16:creationId xmlns:a16="http://schemas.microsoft.com/office/drawing/2014/main" id="{42E5A056-E8D8-1DD3-56AF-818C22CAC25E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20511404" y="1559956"/>
              <a:ext cx="302400" cy="340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525589</xdr:colOff>
      <xdr:row>8</xdr:row>
      <xdr:rowOff>107029</xdr:rowOff>
    </xdr:from>
    <xdr:to>
      <xdr:col>25</xdr:col>
      <xdr:colOff>133069</xdr:colOff>
      <xdr:row>9</xdr:row>
      <xdr:rowOff>147240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13" name="Ink 12">
              <a:extLst>
                <a:ext uri="{FF2B5EF4-FFF2-40B4-BE49-F238E27FC236}">
                  <a16:creationId xmlns:a16="http://schemas.microsoft.com/office/drawing/2014/main" id="{999870C6-487A-4835-8BB0-FC7AC383B6E9}"/>
                </a:ext>
              </a:extLst>
            </xdr14:cNvPr>
            <xdr14:cNvContentPartPr/>
          </xdr14:nvContentPartPr>
          <xdr14:nvPr macro=""/>
          <xdr14:xfrm>
            <a:off x="20503844" y="1561756"/>
            <a:ext cx="217080" cy="220320"/>
          </xdr14:xfrm>
        </xdr:contentPart>
      </mc:Choice>
      <mc:Fallback xmlns="">
        <xdr:pic>
          <xdr:nvPicPr>
            <xdr:cNvPr id="24" name="Ink 23">
              <a:extLst>
                <a:ext uri="{FF2B5EF4-FFF2-40B4-BE49-F238E27FC236}">
                  <a16:creationId xmlns:a16="http://schemas.microsoft.com/office/drawing/2014/main" id="{97176E77-E3EB-BD98-6D1F-4C48672B9094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20494844" y="1552756"/>
              <a:ext cx="234720" cy="237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270949</xdr:colOff>
      <xdr:row>8</xdr:row>
      <xdr:rowOff>148069</xdr:rowOff>
    </xdr:from>
    <xdr:to>
      <xdr:col>25</xdr:col>
      <xdr:colOff>549229</xdr:colOff>
      <xdr:row>9</xdr:row>
      <xdr:rowOff>145440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14" name="Ink 13">
              <a:extLst>
                <a:ext uri="{FF2B5EF4-FFF2-40B4-BE49-F238E27FC236}">
                  <a16:creationId xmlns:a16="http://schemas.microsoft.com/office/drawing/2014/main" id="{D15A0D44-3643-4BC5-809D-6382BD40AC89}"/>
                </a:ext>
              </a:extLst>
            </xdr14:cNvPr>
            <xdr14:cNvContentPartPr/>
          </xdr14:nvContentPartPr>
          <xdr14:nvPr macro=""/>
          <xdr14:xfrm>
            <a:off x="20858804" y="1602796"/>
            <a:ext cx="278280" cy="177480"/>
          </xdr14:xfrm>
        </xdr:contentPart>
      </mc:Choice>
      <mc:Fallback xmlns="">
        <xdr:pic>
          <xdr:nvPicPr>
            <xdr:cNvPr id="25" name="Ink 24">
              <a:extLst>
                <a:ext uri="{FF2B5EF4-FFF2-40B4-BE49-F238E27FC236}">
                  <a16:creationId xmlns:a16="http://schemas.microsoft.com/office/drawing/2014/main" id="{60D2E1B4-4E0A-D2A4-F07E-A85E07BAA0DF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20850164" y="1593796"/>
              <a:ext cx="295920" cy="195120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39</xdr:col>
      <xdr:colOff>382583</xdr:colOff>
      <xdr:row>43</xdr:row>
      <xdr:rowOff>138590</xdr:rowOff>
    </xdr:from>
    <xdr:to>
      <xdr:col>58</xdr:col>
      <xdr:colOff>71718</xdr:colOff>
      <xdr:row>77</xdr:row>
      <xdr:rowOff>70763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9F0F1B3-544F-4B4D-8891-897D09C1AD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38</xdr:col>
      <xdr:colOff>52294</xdr:colOff>
      <xdr:row>83</xdr:row>
      <xdr:rowOff>76200</xdr:rowOff>
    </xdr:from>
    <xdr:to>
      <xdr:col>51</xdr:col>
      <xdr:colOff>254000</xdr:colOff>
      <xdr:row>98</xdr:row>
      <xdr:rowOff>161045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82A6715F-5608-4CC8-B385-9106E97EB9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186613</xdr:colOff>
      <xdr:row>0</xdr:row>
      <xdr:rowOff>82419</xdr:rowOff>
    </xdr:from>
    <xdr:to>
      <xdr:col>9</xdr:col>
      <xdr:colOff>388776</xdr:colOff>
      <xdr:row>8</xdr:row>
      <xdr:rowOff>15550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B556B717-2468-906F-6D3E-51E0E422517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62</xdr:col>
      <xdr:colOff>115070</xdr:colOff>
      <xdr:row>30</xdr:row>
      <xdr:rowOff>14239</xdr:rowOff>
    </xdr:from>
    <xdr:to>
      <xdr:col>80</xdr:col>
      <xdr:colOff>416792</xdr:colOff>
      <xdr:row>92</xdr:row>
      <xdr:rowOff>2961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7F937AA0-A0A8-496A-BFAE-F788395931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77528</xdr:colOff>
      <xdr:row>21</xdr:row>
      <xdr:rowOff>72819</xdr:rowOff>
    </xdr:from>
    <xdr:to>
      <xdr:col>30</xdr:col>
      <xdr:colOff>425367</xdr:colOff>
      <xdr:row>36</xdr:row>
      <xdr:rowOff>57054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3039CC3-F975-4B71-9AFB-227343CF3E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542390</xdr:colOff>
      <xdr:row>13</xdr:row>
      <xdr:rowOff>119117</xdr:rowOff>
    </xdr:from>
    <xdr:to>
      <xdr:col>9</xdr:col>
      <xdr:colOff>564556</xdr:colOff>
      <xdr:row>17</xdr:row>
      <xdr:rowOff>26497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A97A9E2-A028-42CB-A1E8-8BBF5BF8F8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13650" y="2511797"/>
          <a:ext cx="2391986" cy="638900"/>
        </a:xfrm>
        <a:prstGeom prst="rect">
          <a:avLst/>
        </a:prstGeom>
      </xdr:spPr>
    </xdr:pic>
    <xdr:clientData/>
  </xdr:twoCellAnchor>
  <xdr:twoCellAnchor>
    <xdr:from>
      <xdr:col>23</xdr:col>
      <xdr:colOff>95251</xdr:colOff>
      <xdr:row>38</xdr:row>
      <xdr:rowOff>175752</xdr:rowOff>
    </xdr:from>
    <xdr:to>
      <xdr:col>39</xdr:col>
      <xdr:colOff>97692</xdr:colOff>
      <xdr:row>54</xdr:row>
      <xdr:rowOff>74152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F5F06AD-4B93-4082-8230-CAD2ACE28D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534664</xdr:colOff>
      <xdr:row>55</xdr:row>
      <xdr:rowOff>83552</xdr:rowOff>
    </xdr:from>
    <xdr:to>
      <xdr:col>30</xdr:col>
      <xdr:colOff>226875</xdr:colOff>
      <xdr:row>70</xdr:row>
      <xdr:rowOff>168397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FEBF3D6-2B81-4DA8-8AA6-3A387DB68D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518490</xdr:colOff>
      <xdr:row>72</xdr:row>
      <xdr:rowOff>143065</xdr:rowOff>
    </xdr:from>
    <xdr:to>
      <xdr:col>38</xdr:col>
      <xdr:colOff>178340</xdr:colOff>
      <xdr:row>88</xdr:row>
      <xdr:rowOff>46484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764842D-3BBA-4CD8-85D4-C033F95BB3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224751</xdr:colOff>
      <xdr:row>120</xdr:row>
      <xdr:rowOff>172994</xdr:rowOff>
    </xdr:from>
    <xdr:to>
      <xdr:col>36</xdr:col>
      <xdr:colOff>403744</xdr:colOff>
      <xdr:row>136</xdr:row>
      <xdr:rowOff>75750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8ECEF1F-76A3-4732-A445-E668AB78AF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11</xdr:col>
      <xdr:colOff>595745</xdr:colOff>
      <xdr:row>0</xdr:row>
      <xdr:rowOff>0</xdr:rowOff>
    </xdr:from>
    <xdr:to>
      <xdr:col>19</xdr:col>
      <xdr:colOff>667026</xdr:colOff>
      <xdr:row>6</xdr:row>
      <xdr:rowOff>7230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80B8CA66-B39E-48BA-85B5-C470AE3305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347565" y="0"/>
          <a:ext cx="6243481" cy="1158784"/>
        </a:xfrm>
        <a:prstGeom prst="rect">
          <a:avLst/>
        </a:prstGeom>
      </xdr:spPr>
    </xdr:pic>
    <xdr:clientData/>
  </xdr:twoCellAnchor>
  <xdr:twoCellAnchor editAs="oneCell">
    <xdr:from>
      <xdr:col>17</xdr:col>
      <xdr:colOff>498763</xdr:colOff>
      <xdr:row>2</xdr:row>
      <xdr:rowOff>101090</xdr:rowOff>
    </xdr:from>
    <xdr:to>
      <xdr:col>26</xdr:col>
      <xdr:colOff>52363</xdr:colOff>
      <xdr:row>7</xdr:row>
      <xdr:rowOff>98989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95E4421C-F5C0-4B91-BC5A-E60852B099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6203583" y="474470"/>
          <a:ext cx="5222880" cy="958952"/>
        </a:xfrm>
        <a:prstGeom prst="rect">
          <a:avLst/>
        </a:prstGeom>
      </xdr:spPr>
    </xdr:pic>
    <xdr:clientData/>
  </xdr:twoCellAnchor>
  <xdr:twoCellAnchor editAs="oneCell">
    <xdr:from>
      <xdr:col>23</xdr:col>
      <xdr:colOff>471709</xdr:colOff>
      <xdr:row>6</xdr:row>
      <xdr:rowOff>152967</xdr:rowOff>
    </xdr:from>
    <xdr:to>
      <xdr:col>25</xdr:col>
      <xdr:colOff>457789</xdr:colOff>
      <xdr:row>10</xdr:row>
      <xdr:rowOff>1634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10" name="Ink 9">
              <a:extLst>
                <a:ext uri="{FF2B5EF4-FFF2-40B4-BE49-F238E27FC236}">
                  <a16:creationId xmlns:a16="http://schemas.microsoft.com/office/drawing/2014/main" id="{F7D70767-D7C1-4A7E-8679-D7DDE285B93A}"/>
                </a:ext>
              </a:extLst>
            </xdr14:cNvPr>
            <xdr14:cNvContentPartPr/>
          </xdr14:nvContentPartPr>
          <xdr14:nvPr macro=""/>
          <xdr14:xfrm>
            <a:off x="19840364" y="1247476"/>
            <a:ext cx="1205280" cy="564840"/>
          </xdr14:xfrm>
        </xdr:contentPart>
      </mc:Choice>
      <mc:Fallback xmlns="">
        <xdr:pic>
          <xdr:nvPicPr>
            <xdr:cNvPr id="19" name="Ink 18">
              <a:extLst>
                <a:ext uri="{FF2B5EF4-FFF2-40B4-BE49-F238E27FC236}">
                  <a16:creationId xmlns:a16="http://schemas.microsoft.com/office/drawing/2014/main" id="{81F05B28-6020-3B68-4344-0B08A9A6113A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19831724" y="1238476"/>
              <a:ext cx="1222920" cy="582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556189</xdr:colOff>
      <xdr:row>8</xdr:row>
      <xdr:rowOff>98389</xdr:rowOff>
    </xdr:from>
    <xdr:to>
      <xdr:col>25</xdr:col>
      <xdr:colOff>190669</xdr:colOff>
      <xdr:row>10</xdr:row>
      <xdr:rowOff>36970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11" name="Ink 10">
              <a:extLst>
                <a:ext uri="{FF2B5EF4-FFF2-40B4-BE49-F238E27FC236}">
                  <a16:creationId xmlns:a16="http://schemas.microsoft.com/office/drawing/2014/main" id="{0956BDEE-B4BB-43EB-9FF9-A20CB43F019D}"/>
                </a:ext>
              </a:extLst>
            </xdr14:cNvPr>
            <xdr14:cNvContentPartPr/>
          </xdr14:nvContentPartPr>
          <xdr14:nvPr macro=""/>
          <xdr14:xfrm>
            <a:off x="20534444" y="1553116"/>
            <a:ext cx="244080" cy="298800"/>
          </xdr14:xfrm>
        </xdr:contentPart>
      </mc:Choice>
      <mc:Fallback xmlns="">
        <xdr:pic>
          <xdr:nvPicPr>
            <xdr:cNvPr id="22" name="Ink 21">
              <a:extLst>
                <a:ext uri="{FF2B5EF4-FFF2-40B4-BE49-F238E27FC236}">
                  <a16:creationId xmlns:a16="http://schemas.microsoft.com/office/drawing/2014/main" id="{052CEC57-B4CD-AF5D-6B04-5C89B2210489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20525804" y="1544116"/>
              <a:ext cx="261720" cy="316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541789</xdr:colOff>
      <xdr:row>8</xdr:row>
      <xdr:rowOff>114229</xdr:rowOff>
    </xdr:from>
    <xdr:to>
      <xdr:col>25</xdr:col>
      <xdr:colOff>216949</xdr:colOff>
      <xdr:row>10</xdr:row>
      <xdr:rowOff>77290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12" name="Ink 11">
              <a:extLst>
                <a:ext uri="{FF2B5EF4-FFF2-40B4-BE49-F238E27FC236}">
                  <a16:creationId xmlns:a16="http://schemas.microsoft.com/office/drawing/2014/main" id="{18D0B6CC-9EAE-4CA9-81C3-7F2051B7DA2F}"/>
                </a:ext>
              </a:extLst>
            </xdr14:cNvPr>
            <xdr14:cNvContentPartPr/>
          </xdr14:nvContentPartPr>
          <xdr14:nvPr macro=""/>
          <xdr14:xfrm>
            <a:off x="20520044" y="1568956"/>
            <a:ext cx="284760" cy="323280"/>
          </xdr14:xfrm>
        </xdr:contentPart>
      </mc:Choice>
      <mc:Fallback xmlns="">
        <xdr:pic>
          <xdr:nvPicPr>
            <xdr:cNvPr id="23" name="Ink 22">
              <a:extLst>
                <a:ext uri="{FF2B5EF4-FFF2-40B4-BE49-F238E27FC236}">
                  <a16:creationId xmlns:a16="http://schemas.microsoft.com/office/drawing/2014/main" id="{42E5A056-E8D8-1DD3-56AF-818C22CAC25E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20511404" y="1559956"/>
              <a:ext cx="302400" cy="340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525589</xdr:colOff>
      <xdr:row>8</xdr:row>
      <xdr:rowOff>107029</xdr:rowOff>
    </xdr:from>
    <xdr:to>
      <xdr:col>25</xdr:col>
      <xdr:colOff>133069</xdr:colOff>
      <xdr:row>9</xdr:row>
      <xdr:rowOff>147240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13" name="Ink 12">
              <a:extLst>
                <a:ext uri="{FF2B5EF4-FFF2-40B4-BE49-F238E27FC236}">
                  <a16:creationId xmlns:a16="http://schemas.microsoft.com/office/drawing/2014/main" id="{714B775E-DFF4-4296-9DD9-58F89DBF3B96}"/>
                </a:ext>
              </a:extLst>
            </xdr14:cNvPr>
            <xdr14:cNvContentPartPr/>
          </xdr14:nvContentPartPr>
          <xdr14:nvPr macro=""/>
          <xdr14:xfrm>
            <a:off x="20503844" y="1561756"/>
            <a:ext cx="217080" cy="220320"/>
          </xdr14:xfrm>
        </xdr:contentPart>
      </mc:Choice>
      <mc:Fallback xmlns="">
        <xdr:pic>
          <xdr:nvPicPr>
            <xdr:cNvPr id="24" name="Ink 23">
              <a:extLst>
                <a:ext uri="{FF2B5EF4-FFF2-40B4-BE49-F238E27FC236}">
                  <a16:creationId xmlns:a16="http://schemas.microsoft.com/office/drawing/2014/main" id="{97176E77-E3EB-BD98-6D1F-4C48672B9094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20494844" y="1552756"/>
              <a:ext cx="234720" cy="237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270949</xdr:colOff>
      <xdr:row>8</xdr:row>
      <xdr:rowOff>148069</xdr:rowOff>
    </xdr:from>
    <xdr:to>
      <xdr:col>25</xdr:col>
      <xdr:colOff>549229</xdr:colOff>
      <xdr:row>9</xdr:row>
      <xdr:rowOff>145440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14" name="Ink 13">
              <a:extLst>
                <a:ext uri="{FF2B5EF4-FFF2-40B4-BE49-F238E27FC236}">
                  <a16:creationId xmlns:a16="http://schemas.microsoft.com/office/drawing/2014/main" id="{15138E55-9493-4221-B65E-64A35F5A5BC6}"/>
                </a:ext>
              </a:extLst>
            </xdr14:cNvPr>
            <xdr14:cNvContentPartPr/>
          </xdr14:nvContentPartPr>
          <xdr14:nvPr macro=""/>
          <xdr14:xfrm>
            <a:off x="20858804" y="1602796"/>
            <a:ext cx="278280" cy="177480"/>
          </xdr14:xfrm>
        </xdr:contentPart>
      </mc:Choice>
      <mc:Fallback xmlns="">
        <xdr:pic>
          <xdr:nvPicPr>
            <xdr:cNvPr id="25" name="Ink 24">
              <a:extLst>
                <a:ext uri="{FF2B5EF4-FFF2-40B4-BE49-F238E27FC236}">
                  <a16:creationId xmlns:a16="http://schemas.microsoft.com/office/drawing/2014/main" id="{60D2E1B4-4E0A-D2A4-F07E-A85E07BAA0DF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20850164" y="1593796"/>
              <a:ext cx="295920" cy="195120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39</xdr:col>
      <xdr:colOff>307877</xdr:colOff>
      <xdr:row>24</xdr:row>
      <xdr:rowOff>20410</xdr:rowOff>
    </xdr:from>
    <xdr:to>
      <xdr:col>58</xdr:col>
      <xdr:colOff>0</xdr:colOff>
      <xdr:row>82</xdr:row>
      <xdr:rowOff>115586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B62E08F2-B92D-44ED-B9DA-E3AC2E1965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39</xdr:col>
      <xdr:colOff>21192</xdr:colOff>
      <xdr:row>84</xdr:row>
      <xdr:rowOff>29547</xdr:rowOff>
    </xdr:from>
    <xdr:to>
      <xdr:col>52</xdr:col>
      <xdr:colOff>222898</xdr:colOff>
      <xdr:row>99</xdr:row>
      <xdr:rowOff>114392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E32FC689-7FE7-4B87-BEC3-B6CEF0AF29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186613</xdr:colOff>
      <xdr:row>0</xdr:row>
      <xdr:rowOff>82419</xdr:rowOff>
    </xdr:from>
    <xdr:to>
      <xdr:col>9</xdr:col>
      <xdr:colOff>388776</xdr:colOff>
      <xdr:row>8</xdr:row>
      <xdr:rowOff>15550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14C4A238-3364-49CA-8A9F-AC0D9F91EE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62</xdr:col>
      <xdr:colOff>115070</xdr:colOff>
      <xdr:row>30</xdr:row>
      <xdr:rowOff>14239</xdr:rowOff>
    </xdr:from>
    <xdr:to>
      <xdr:col>80</xdr:col>
      <xdr:colOff>416792</xdr:colOff>
      <xdr:row>92</xdr:row>
      <xdr:rowOff>2961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D7CC5752-7FE2-4405-88C9-8239E70081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22</xdr:col>
      <xdr:colOff>472225</xdr:colOff>
      <xdr:row>88</xdr:row>
      <xdr:rowOff>53662</xdr:rowOff>
    </xdr:from>
    <xdr:to>
      <xdr:col>38</xdr:col>
      <xdr:colOff>132075</xdr:colOff>
      <xdr:row>103</xdr:row>
      <xdr:rowOff>139532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37F345E1-400B-4BCC-A13D-76F26BE2EE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22</xdr:col>
      <xdr:colOff>597243</xdr:colOff>
      <xdr:row>104</xdr:row>
      <xdr:rowOff>123568</xdr:rowOff>
    </xdr:from>
    <xdr:to>
      <xdr:col>38</xdr:col>
      <xdr:colOff>257093</xdr:colOff>
      <xdr:row>120</xdr:row>
      <xdr:rowOff>24087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CE7D01AF-300B-4690-BF2C-01E6E060D4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420605</xdr:colOff>
      <xdr:row>14</xdr:row>
      <xdr:rowOff>416656</xdr:rowOff>
    </xdr:from>
    <xdr:to>
      <xdr:col>17</xdr:col>
      <xdr:colOff>460213</xdr:colOff>
      <xdr:row>26</xdr:row>
      <xdr:rowOff>106818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EE17EC7-C868-4831-B9ED-08D4E83971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58190" y="3033335"/>
          <a:ext cx="3662702" cy="2666275"/>
        </a:xfrm>
        <a:prstGeom prst="rect">
          <a:avLst/>
        </a:prstGeom>
      </xdr:spPr>
    </xdr:pic>
    <xdr:clientData/>
  </xdr:twoCellAnchor>
  <xdr:twoCellAnchor>
    <xdr:from>
      <xdr:col>11</xdr:col>
      <xdr:colOff>258553</xdr:colOff>
      <xdr:row>28</xdr:row>
      <xdr:rowOff>137064</xdr:rowOff>
    </xdr:from>
    <xdr:to>
      <xdr:col>19</xdr:col>
      <xdr:colOff>377518</xdr:colOff>
      <xdr:row>44</xdr:row>
      <xdr:rowOff>28647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BDBA6F7-0D67-4A54-B863-E835DB5A50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238991</xdr:colOff>
      <xdr:row>44</xdr:row>
      <xdr:rowOff>37523</xdr:rowOff>
    </xdr:from>
    <xdr:to>
      <xdr:col>19</xdr:col>
      <xdr:colOff>391611</xdr:colOff>
      <xdr:row>69</xdr:row>
      <xdr:rowOff>75623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762A09D-26A0-419D-9369-F353E7ADBF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575978</xdr:colOff>
      <xdr:row>26</xdr:row>
      <xdr:rowOff>88084</xdr:rowOff>
    </xdr:from>
    <xdr:to>
      <xdr:col>28</xdr:col>
      <xdr:colOff>80405</xdr:colOff>
      <xdr:row>41</xdr:row>
      <xdr:rowOff>164481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48849CD-4310-435A-9949-98E6555FED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300986</xdr:colOff>
      <xdr:row>12</xdr:row>
      <xdr:rowOff>135957</xdr:rowOff>
    </xdr:from>
    <xdr:to>
      <xdr:col>16</xdr:col>
      <xdr:colOff>312020</xdr:colOff>
      <xdr:row>24</xdr:row>
      <xdr:rowOff>179504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7B60143-F8DF-246A-5312-3320766552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867344" y="2349768"/>
          <a:ext cx="3059034" cy="2257357"/>
        </a:xfrm>
        <a:prstGeom prst="rect">
          <a:avLst/>
        </a:prstGeom>
      </xdr:spPr>
    </xdr:pic>
    <xdr:clientData/>
  </xdr:twoCellAnchor>
  <xdr:twoCellAnchor editAs="oneCell">
    <xdr:from>
      <xdr:col>11</xdr:col>
      <xdr:colOff>517358</xdr:colOff>
      <xdr:row>2</xdr:row>
      <xdr:rowOff>47068</xdr:rowOff>
    </xdr:from>
    <xdr:to>
      <xdr:col>17</xdr:col>
      <xdr:colOff>74927</xdr:colOff>
      <xdr:row>12</xdr:row>
      <xdr:rowOff>18048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B05BF1-0AE2-8FD5-8234-D437FC7A83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3716" y="416036"/>
          <a:ext cx="3215169" cy="1815823"/>
        </a:xfrm>
        <a:prstGeom prst="rect">
          <a:avLst/>
        </a:prstGeom>
      </xdr:spPr>
    </xdr:pic>
    <xdr:clientData/>
  </xdr:twoCellAnchor>
  <xdr:twoCellAnchor editAs="oneCell">
    <xdr:from>
      <xdr:col>8</xdr:col>
      <xdr:colOff>159350</xdr:colOff>
      <xdr:row>12</xdr:row>
      <xdr:rowOff>144780</xdr:rowOff>
    </xdr:from>
    <xdr:to>
      <xdr:col>11</xdr:col>
      <xdr:colOff>137160</xdr:colOff>
      <xdr:row>18</xdr:row>
      <xdr:rowOff>144780</xdr:rowOff>
    </xdr:to>
    <xdr:pic>
      <xdr:nvPicPr>
        <xdr:cNvPr id="4" name="Picture 3" descr="Supair Shine">
          <a:extLst>
            <a:ext uri="{FF2B5EF4-FFF2-40B4-BE49-F238E27FC236}">
              <a16:creationId xmlns:a16="http://schemas.microsoft.com/office/drawing/2014/main" id="{CB38BFA6-F934-4B27-1740-D03785C8A2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67130" y="2339340"/>
          <a:ext cx="1951390" cy="10972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129540</xdr:colOff>
      <xdr:row>4</xdr:row>
      <xdr:rowOff>137011</xdr:rowOff>
    </xdr:from>
    <xdr:to>
      <xdr:col>11</xdr:col>
      <xdr:colOff>383518</xdr:colOff>
      <xdr:row>10</xdr:row>
      <xdr:rowOff>116653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8A077C6-24CD-47BD-D765-F20E39C345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791700" y="868531"/>
          <a:ext cx="1473178" cy="1076922"/>
        </a:xfrm>
        <a:prstGeom prst="rect">
          <a:avLst/>
        </a:prstGeom>
      </xdr:spPr>
    </xdr:pic>
    <xdr:clientData/>
  </xdr:twoCellAnchor>
  <xdr:twoCellAnchor>
    <xdr:from>
      <xdr:col>11</xdr:col>
      <xdr:colOff>308304</xdr:colOff>
      <xdr:row>11</xdr:row>
      <xdr:rowOff>46105</xdr:rowOff>
    </xdr:from>
    <xdr:to>
      <xdr:col>22</xdr:col>
      <xdr:colOff>220399</xdr:colOff>
      <xdr:row>26</xdr:row>
      <xdr:rowOff>46105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CD239F43-2FE1-AC52-A517-FF42C636E5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404261</xdr:colOff>
      <xdr:row>29</xdr:row>
      <xdr:rowOff>86196</xdr:rowOff>
    </xdr:from>
    <xdr:to>
      <xdr:col>22</xdr:col>
      <xdr:colOff>316356</xdr:colOff>
      <xdr:row>44</xdr:row>
      <xdr:rowOff>86198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032B3F0-F2EF-4809-80B0-24B7CCF552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376989</xdr:colOff>
      <xdr:row>18</xdr:row>
      <xdr:rowOff>32083</xdr:rowOff>
    </xdr:from>
    <xdr:to>
      <xdr:col>22</xdr:col>
      <xdr:colOff>289084</xdr:colOff>
      <xdr:row>33</xdr:row>
      <xdr:rowOff>32083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7E4426A-17E0-4561-A469-96E6D66C17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586740</xdr:colOff>
      <xdr:row>0</xdr:row>
      <xdr:rowOff>156210</xdr:rowOff>
    </xdr:from>
    <xdr:to>
      <xdr:col>19</xdr:col>
      <xdr:colOff>281940</xdr:colOff>
      <xdr:row>14</xdr:row>
      <xdr:rowOff>156210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C75737-ABD2-9290-C6E8-A47A9CE0BB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0T17:09:37.119"/>
    </inkml:context>
    <inkml:brush xml:id="br0">
      <inkml:brushProperty name="width" value="0.025" units="cm"/>
      <inkml:brushProperty name="height" value="0.025" units="cm"/>
    </inkml:brush>
  </inkml:definitions>
  <inkml:trace contextRef="#ctx0" brushRef="#br0">188 431 676,'0'0'2206,"10"-22"3230,-18 23-5091,0 1 0,0-1 0,0 1-1,0 0 1,0 1 0,0-2 0,0 2 0,2 0 0,-1 1-1,-14 10 1,8-5 15,0 1-1,1 0 0,0 1 1,-18 21-1,28-31-332,0 1-1,1 0 1,-1 0-1,0 1 1,1-1 0,0 0-1,-1-1 1,1 2-1,0-1 1,0 1 0,0 0-1,1 0 1,-1-1 0,1 1-1,-1-1 1,1 1-1,0-1 1,0 0 0,0 1-1,0 0 1,1-1-1,-1 1 1,1-1 0,-1 2-1,1-2 1,0 1-1,2 2 1,-1-1-21,1-1 0,0 0 0,0 0 0,0 0 0,1 0 0,-1 1 0,1-1 0,-1-1 0,1 0 0,0 0 0,0 0 0,0 0 0,0-1 0,0 0 0,7 2 0,27 5 67,-26-7-31,0 3 0,0-2 0,0 1-1,0 1 1,17 8 0,-27-11 34,1 1-1,-1-1 1,1 1 0,-1 0-1,0 0 1,0 1 0,0-1 0,0 0-1,0 1 1,0-1 0,0 1-1,-1-1 1,1 0 0,-1 0-1,0 1 1,0-1 0,0 1 0,0-1-1,0 2 1,-1-1 0,1 0-1,-1 0 1,0 0 0,0 0-1,0 0 1,0 0 0,-1 0 0,0 3-1,0 3 274,0-2-1,-1-3 1,0 4 0,0 0-1,-1-1 1,0 0-1,0 0 1,-1-1 0,0 2-1,0-3 1,0 1-1,-11 10 1,12-11-275,-1-2 0,0 0 0,0 0-1,-1 0 1,1-1 0,-1 1 0,1-1 0,-1 0 0,0-1 0,0 1 0,1-1 0,-1 0-1,0-1 1,0 1 0,0-1 0,0 1 0,0-1 0,0-1 0,0 1 0,-5-1-1,-2-1-1149,-29-5 2589,29 3-5838,26-6-13610</inkml:trace>
  <inkml:trace contextRef="#ctx0" brushRef="#br0" timeOffset="339.75">495 527 204,'15'-4'8162,"16"-13"-5482,-2 2-1338,-15 10-955,0 1 0,1 1 1,-1 0-1,1 0 0,0 2 0,-1 0 1,20 1-1,-6 1-163,1 2 1,51 11-1,-61-8-775,-10 1-1014,-9-7 1422,0 0 0,0 1 0,0-1-1,0 0 1,0 0 0,0 0 0,0 1 0,1-1-1,-1 0 1,0 0 0,0 1 0,0-1-1,0 0 1,0 0 0,0 1 0,0-1 0,-1 0-1,1 0 1,0 1 0,0-1 0,0 0 0,0 0-1,0 2 1,0-2 0,0 0 0,0 0 0,-1 0-1,1 1 1,0-1 0,0 0 0,0 0-1,0 0 1,-1 0 0,1 1 0,-22 1-6465,8 0 4709</inkml:trace>
  <inkml:trace contextRef="#ctx0" brushRef="#br0" timeOffset="679.08">541 653 1088,'1'2'338,"-1"-1"0,1 1 0,0-1-1,-1 1 1,1-1 0,0 1 0,0-1 0,0 0 0,0 1 0,0-1-1,0 0 1,1 0 0,-1 0 0,0 1 0,1-1 0,-1 0 0,0 0-1,1 0 1,2 1 0,0-1 242,0 0 1,1 0-1,-1 0 1,0 0-1,1-1 1,-1 1-1,7-1 0,7-2 1459,-1 0 0,31-10 0,-45 11-1698,21-5 648,34-9 182,-20 12-4885,-10 2-10349,-26 0 11866</inkml:trace>
  <inkml:trace contextRef="#ctx0" brushRef="#br0" timeOffset="2032.01">1236 336 1268,'1'0'85,"-1"0"1,0-1-1,0 1 0,0 0 1,0 0-1,0 0 0,0 0 1,0-1-1,0 1 0,1 0 0,-1 0 1,0 0-1,0-1 0,0 1 1,0 0-1,0 0 0,0 0 1,0-1-1,0 1 0,0 0 1,0 0-1,0 0 0,0-1 0,0 1 1,-1 0-1,1 0 0,0 0 1,0 0-1,0-1 0,0 1 1,0 0-1,0 0 0,0 0 0,0 0 1,-1-1-1,1 1 0,0 0 1,0 0-1,0 0 0,0 0 1,-1 0-1,1 0 0,0-1 1,0 1-1,0 0 0,0 0 0,-1 0 1,1 0-1,0 0 0,0 0 1,0 0-1,-1 0 0,1 0 1,0 0-1,0 0 0,0 0 0,-1 0 1,1 0-1,-10 14 1601,-7 23-951,8-11-339,1-1 0,2 3-1,0-1 1,1 0 0,2-1 0,1 2 0,1-1-1,1 2 1,7 39 0,-7-63-385,1-2 1,0 1 0,0 1-1,1-1 1,-1 0 0,1 0-1,0-1 1,0 1 0,-1 0-1,2-1 1,-1 1 0,1 0-1,0-1 1,0 0 0,0 0-1,0 0 1,0-1 0,5 1-1,-5-2 25,-1 0-1,1 0 1,-1 0-1,1-1 1,0 1-1,-1-1 1,1 1-1,-1-1 1,2 0-1,-2 0 0,1 0 1,0-1-1,0 1 1,-1 0-1,1-1 1,0 0-1,-1 0 1,1 0-1,0 0 1,-1 0-1,0 0 1,1 0-1,-1 1 1,0-1-1,1-1 1,-1 1-1,0-1 0,3-4 1,15-18 212,0 1-1,-1-2 1,15-27-1,6-8 257,59-85 726,-99 145-1220,0 0 0,0 0-1,0 0 1,0 0 0,0 0-1,1 0 1,-1 1 0,0-1-1,0 0 1,0 0 0,0 0-1,0 0 1,0 0 0,0 0-1,0 0 1,0 0 0,0 1 0,0-1-1,0 0 1,0 0 0,0 0-1,1 0 1,-1 0 0,0 0-1,0 0 1,0 0 0,0 0-1,0 0 1,0 0 0,0 0-1,0 0 1,1 0 0,-1 0-1,0 0 1,0 0 0,0 0 0,0 0-1,0 0 1,0 0 0,0 0-1,1 0 1,-1 0 0,0 0-1,0 0 1,0 0 0,0 0-1,0 0 1,0 0 0,0 0-1,0 0 1,1 0 0,-1 0 0,0 0-1,0 0 1,0 0 0,0-1-1,0 1 1,0 0 0,0 0-1,0 0 1,0 0 0,0 0-1,0 17 381,-7 37-11,5-44-310,-3 24-14,-3 16-115,1-2-1,3 3 0,2-2 0,5 50 0,-1-83-409,1-6-4704,-2-10 4757,-1-1 0,1 1 0,-1-1 0,1 1 0,0-1 0,-1 0 0,1 1 0,-1-1 0,1 0 0,-1 0 0,0 1 0,1-1 0,-1 0 0,0 0 0,1 1 0,-1-1 0,0 0 1,0 0-1,0 0 0,0 0 0,0-2 0,2-2-1443</inkml:trace>
  <inkml:trace contextRef="#ctx0" brushRef="#br0" timeOffset="3762.06">1796 67 96,'-2'-20'6438,"-2"20"-3301,-4 11-1600,6-2-1319,-1-1 1,1 1-1,1 0 1,0-1 0,0 1-1,1 1 1,0 12-1,0-9-20,0 16 154,-12 566 5149,2-507-7160,-5-112-3883,11 8 4095,1 2-1,0-1 1,0-28-1,2 29 154,-1-4 0,-7-30 0,4 30 327,-1 2-84</inkml:trace>
  <inkml:trace contextRef="#ctx0" brushRef="#br0" timeOffset="4102.46">1587 353 624,'4'-1'560,"0"0"0,-1 0 1,1 1-1,-1 0 0,1-1 0,0 1 0,-1 0 1,1 1-1,0-1 0,6 2 0,44 11 2290,-37-8-1584,204 62 5332,-211-65-5747,-2-2-4481,-8 0 3413,0 0 0,0 0 0,1 0 0,-1-1 0,0 1 0,0 0-1,1 0 1,-1 0 0,0 0 0,0 0 0,0 0 0,1-1 0,-1 1-1,0 0 1,0 0 0,0 0 0,0-1 0,0 1 0,1 0 0,-1 0-1,0 0 1,0-1 0,0 1 0,0 0 0,0 0 0,0-1 0,0 1-1,0 0 1,0 0 0,0-1 0,0 1 0,0 0 0,0 0 0,0-1-1,0 1 1,0 0 0,0 0 0,0-1 0,0 1 0,0 0 0,0 0-1,-1 0 1,1-1 0,0 1 0,0 0 0,0 0 0,0 0 0,0-1-1,-1 1 1,1 0 0,0 0 0,0 0 0,0 0 0,-1-1 0,1 1-1,-1 0 1,-1-2-2015</inkml:trace>
  <inkml:trace contextRef="#ctx0" brushRef="#br0" timeOffset="5349.92">2137 506 228,'17'10'4562,"17"0"-3028,-8-5-580,38 19 2042,98 18 0,-127-35-3083,-2-2 0,55 1 0,-88-7-146,0 1 0,0-1 0,0 1 0,0-1 0,-1 1 0,1-1 0,0 1 0,0-1 0,0 1 0,-1-1 1,1 1-1,0 0 0,0-1 0,-1 1 0,1-2 0,0 2 0,-2 0 0,2-1 0,0 1 0,0 0 0,0 0 1,-1-1-1,1 1 0,-1 0 0,1 0 0,0-1 0,-1 1 0,1 0 0,-1 0 0,-23-14-3550,17 12 2309</inkml:trace>
  <inkml:trace contextRef="#ctx0" brushRef="#br0" timeOffset="5678.73">2357 367 1288,'4'14'3934,"-4"23"-3159,0-30-328,-12 245 3472,11-205-3705,2-29-1542,2-30-3816,1 0 2686,-1 6 971</inkml:trace>
  <inkml:trace contextRef="#ctx0" brushRef="#br0" timeOffset="6127.31">3180 158 728,'8'-49'6302,"-12"76"-3452,-8 87 404,10-76-2483,-8 45 0,-13 84 203,20-123-6061,3-63 3084,0 11 698,1-1-1,-2-1 1,1 1 0,-4-15 0,2 15-365</inkml:trace>
  <inkml:trace contextRef="#ctx0" brushRef="#br0" timeOffset="6456.24">3052 564 636,'43'6'5218,"28"-7"-2866,-25-1-1197,181-7 242,-227 9-1492,0 0-1,1 0 0,-1 0 1,0 0-1,1 0 0,-1 0 1,1 0-1,-1 0 0,0 0 1,1 0-1,-1 0 0,1 0 1,-1 0-1,0 0 0,1 0 1,-1 0-1,0 0 0,1 0 1,-1 0-1,1 0 0,-1 0 1,0 1-1,1-1 1,-1 0-1,0 0 0,0 1 1,1-1-1,-1 0 0,0 0 1,1 1-1,-1-1 0,0 1 1,-12 6-4295,5-3 2770</inkml:trace>
  <inkml:trace contextRef="#ctx0" brushRef="#br0" timeOffset="6859.57">2955 845 784,'62'-50'5816,"-44"38"-4661,35-16 1,-42 22-1026,0 1-1,1 1 0,-1-1 1,1 1-1,0 1 1,0 1-1,0 0 1,0 1-1,1 0 0,-1 0 1,16 3-1,-26-2-116,0 0-1,1 0 0,-1 0 0,1 0 1,-1 1-1,0-1 0,1 1 0,-1 0 1,0 0-1,1-1 0,-1 2 1,0-1-1,0 0 0,0 0 0,0 1 1,0-1-1,0 1 0,-2-1 0,2 2 1,0-1-1,-1 0 0,1 0 1,-1 0-1,0 0 0,1 0 0,-1 0 1,0-2-1,0 1 0,-1 2 0,1-1 1,0 0-1,-1 1 0,1-1 1,-1 1-1,0 0 0,0-1 0,0 1 1,0-1-1,0 0 0,-1 1 0,1-1 1,-1 0-1,1 1 0,-3 3 1,-1 6 18,-1-1 0,1 1 0,-2 1 0,0-2 1,-1-1-1,0 1 0,-10 10 0,-25 23 229,-1-3 0,-95 71-1,122-99-177,15-13-77,1 1 0,-1-1 0,1 0 0,-1 1 0,1-1 0,-1 0 0,1 1 0,-1-1 0,1 1 0,0-1 0,-1 1 0,1-1 0,-1 1 0,1-1 0,0 1 0,0-1 0,-1 1 0,1-1 0,0 1 0,0 0 0,0-1 0,0 1 0,0-1 0,-1 1 0,1 0 0,0-1 0,0 1 0,0 0 0,1 0 0,-1 0 12,1 0-1,0 0 0,0-1 1,-1 1-1,1 0 0,0 1 1,0-2-1,0 1 0,0 0 1,0-1-1,0 1 0,0-1 1,0 1-1,2 0 0,51 9 644,-40-8-386,10 3-74,0-1-1,0-1 1,1 0-1,0-2 1,-1-1 0,1-3-1,-1 1 1,0-1-1,28-7 1,-48 8-376,1 2 0,-1-2 0,0 0-1,0 0 1,1 0 0,-1 0 0,-1-1 0,1-1-1,0 2 1,-1-2 0,1 1 0,-1 0 0,4-6-1,-5 6-298,0 1 0,-1-1 0,0-1-1,1 1 1,-1 1 0,0 0-1,-1-1 1,1 0 0,0 1-1,-1-1 1,0 0 0,0-1 0,0 1-1,0-1 1,0 1 0,-1 0-1,1 0 1,-1 0 0,0 0-1,0 0 1,-2-4 0,0 0-1326</inkml:trace>
  <inkml:trace contextRef="#ctx0" brushRef="#br0" timeOffset="9034.34">3710 25 264,'0'-9'891,"1"-7"4453,2 17-2831,5 8-1421,1 8-428,-1-2 1,0 2-1,-1 1 1,0-1 0,5 29-1,12 99 1509,-16-87-1307,26 202 1518,-34-260-2384,0 1 1,0-1-1,0 1 1,0-1-1,0 1 1,0-1 0,0 2-1,0-2 1,0 1-1,0-1 1,0 1-1,0-1 1,1 1-1,-1-1 1,0 1-1,0-1 1,1 1-1,-1-1 1,0 0-1,0 1 1,1-1 0,-1 1-1,1-1 1,-1 0-1,0 1 1,1-1-1,-1 0 1,1 1-1,-1-1 1,1 0-1,0 1 1,12-14 71,15-36 99,-21 36-144,67-130 48,-39 71-6,64-97 0,-81 148-2767,-13 17 696,-13 13 785,8-9 1041,-1 1 1,1-1 0,0 1 0,-1-1 0,1 0 0,0 1 0,0-1-1,0 1 1,-1-1 0,1 2 0,0-2 0,0 1 0,0-1 0,0 1 0,0-1-1,0 1 1,0-1 0,0 1 0,0 0 0,0-1 0,0 1 0,0-1-1,0 1 1,1-1 0,-1 1 0,0-1 0,0 1 0,0-1 0,1 0-1,-1 1 1,0-1 0,1 1 0,-1-1 0,0 0 0,1 1 0,-1-1-1,1 0 1,0 1 0,4 5-3935,-3-1 2234</inkml:trace>
  <inkml:trace contextRef="#ctx0" brushRef="#br0" timeOffset="9481.09">4206 457 1544,'35'-3'6441,"21"-11"-4078,-35 9-1585,53-15 1134,111-49 1,-91 30-1929,-77 34-1670,-29 13-835,-37 20-4674,46-26 6049,-1 1-377</inkml:trace>
  <inkml:trace contextRef="#ctx0" brushRef="#br0" timeOffset="10352.63">4822 204 1216,'0'0'95,"0"-1"0,0 1 1,0 0-1,0 0 0,0 0 0,0 0 0,0 0 0,0-1 0,0 1 1,1 0-1,-1 0 0,0 0 0,0 0 0,0 0 0,0-1 1,0 1-1,0 0 0,0 0 0,0 0 0,0 0 0,-1 0 0,1-1 1,0 1-1,0 0 0,0 0 0,0 0 0,0 0 0,0 0 1,0-1-1,0 1 0,0 0 0,0 0 0,0 0 0,0 0 0,-1 0 1,1 0-1,0 0 0,0 0 0,0-1 0,0 1 0,0 0 0,0 0 1,-1 0-1,1 0 0,0 0 0,0 0 0,0 0 0,0 0 1,-1 0-1,1 0 0,0 0 0,0 0 0,0 0 0,0 0 0,0 0 1,-1 0-1,1 0 0,0 0 0,0 0 0,0 0 0,0 0 1,0 0-1,-1 0 0,1 1 0,0-1 0,0 0 0,-11 13 2152,-7 26-697,13-17-1102,1 1-1,1 0 1,0 32-1,3-49-448,0 0 0,1-1 0,-1 1 0,1-1-1,0 0 1,0 2 0,1-2 0,0-1 0,0 0-1,0 1 1,0 0 0,1 0 0,0 1 0,0-2-1,0 1 1,1-1 0,-1 0 0,1 0 0,0 0-1,7 5 1,-8-8 40,-1 0 1,1 0-1,-1 0 0,1-1 0,0 1 0,-1-1 0,1 0 1,0 0-1,-1 0 0,1 0 0,0 0 0,-1 0 0,1-1 1,-1 1-1,0-1 0,0 0 0,1 0 0,-1 0 1,1 0-1,-1 0 0,0 0 0,1-1 0,-1 1 0,0-1 1,0 1-1,4-5 0,5-3 301,-1-2 1,0 0-1,13-16 1,6-11 143,-6 13-272,-2-4 0,-1 1 0,-1-2 0,28-63 0,-47 89 116,-7 8-152,-7 9-81,10-6-99,1-1 0,-1-1 1,1 2-1,1-1 0,-1 2 0,1-1 0,0-1 0,1 1 0,-1 0 0,2 0 0,-1 0 0,1 0 1,0 0-1,0 1 0,1-1 0,0 0 0,0-1 0,0 0 0,3 9 0,10 17-405,1 3-1496,-6-11-2205,-17-31-4759,5 5 7404</inkml:trace>
  <inkml:trace contextRef="#ctx0" brushRef="#br0" timeOffset="11458.84">3985 698 168,'-4'8'1801,"4"-8"-1721,0 1 0,0-1 1,0 1-1,0-1 1,0 1-1,-1-1 0,1 0 1,0 1-1,0-1 0,0 1 1,-1-1-1,1 0 0,0 1 1,-1-1-1,1 0 0,0 1 1,-1-1-1,1 0 0,0 1 1,-1-1-1,1 0 0,-1 0 1,1 1-1,0-1 0,-1 0 1,1 0-1,-1 0 0,1 0 1,-1 0-1,1 0 0,-1 1 1,1-1-1,0 0 0,-1 0 1,0-1-1,-8 3 2336,8-2-2365,0 1-1,0-1 1,1 0 0,-1 0 0,0 0-1,1 0 1,-1 0 0,0 0 0,1 0-1,-1 0 1,0 0 0,0 0 0,1 0 0,-1 0-1,0-1 1,1 1 0,-1 0 0,0 0-1,0-1 1,-6-3 347,15 6-143,22 5 410,76-6 2573,221-11 3042,-75-8-3985,56-7-1703,-266 20-204,-27 4-194,1-1 0,-1 0 0,0-1 0,0-1 0,16-5 0,-31 9-195,0 0 0,1 0 0,-1 0 0,0 0 0,0 0 0,0 0 0,0 0 0,1 0 0,-1 0 0,0 0 0,0 0-1,0 0 1,0 0 0,1 0 0,-1 0 0,0 0 0,0 0 0,0 0 0,0 0 0,1 0 0,-1 0 0,0 0-1,0 0 1,0-1 0,0 1 0,0 0 0,0 0 0,1 0 0,-1 0 0,0 0 0,0 0 0,0-1 0,0 1-1,0 0 1,0 0 0,0 0 0,0 0 0,0 0 0,0-2 0,0 2 0,0 0 0,0 0 0,0 0 0,0 0 0,0-1-1,0 1 1,0 0 0,0 0 0,0 0 0,0 0 0,0-1 0,0 1 0,0 0 0,0 0 0,0 0 0,-13-3-461,-18 4-1272,-48 1-8155,41-9 3059,29 5 5266,3 0 36</inkml:trace>
  <inkml:trace contextRef="#ctx0" brushRef="#br0" timeOffset="11872.67">4529 724 360,'-2'1'384,"1"0"0,-1 0 0,1 1-1,-1-1 1,1 0 0,0 0 0,-1 1 0,1-1 0,0 1 0,-2 3-1,-15 32 804,13-24-698,-16 38 232,2 1 0,3 3 1,2-1-1,3-1 0,1 2 0,-1 65 0,11-108-683,0 1 0,1 0 1,2 15-1,-3-25-64,1 1 0,0-1 1,-1 1-1,2-2 0,-1 1 1,0 1-1,0-1 0,1 0 1,0 1-1,0-1 0,-1 0 1,2 0-1,-1-1 0,0 1 1,1-1-1,3 3 0,-4-4-66,0 0-1,0-1 0,0 1 1,0-1-1,0 1 1,0-1-1,0 0 0,0 0 1,0 0-1,0 0 1,0 0-1,0 0 0,0-1 1,0 1-1,0-1 0,0 1 1,0-1-1,0 0 1,0 0-1,0 0 0,0 0 1,0 0-1,-1 0 0,1 0 1,0 0-1,-1 0 1,1-1-1,-1 1 0,0-1 1,1 1-1,-1-1 0,1-2 1,2-1-224,-1 0-1,0 1 1,0-1 0,-1 1-1,1-1 1,-1 0 0,0-1 0,0 1-1,-1 0 1,1 1 0,0-9-1,-7-14-1825,2 17 1098</inkml:trace>
  <inkml:trace contextRef="#ctx0" brushRef="#br0" timeOffset="12200.22">4286 1007 1288,'20'9'1565,"1"-2"0,-1 0 0,34 6 1,-24-9-1306,0-1 1,0-1 0,1-1 0,30-4 0,-57 2-238,4 1-348,-2-1 1,2 0 0,0 0-1,14-5 1,-19 5-132,-1 0 0,1-1-1,0 1 1,-1-1 0,1 0 0,-1 1-1,1-1 1,-1-1 0,3-2 0,-2 2-792</inkml:trace>
  <inkml:trace contextRef="#ctx0" brushRef="#br0" timeOffset="13607.03">5784 239 832,'-1'19'8425,"-10"74"-5058,-92 549-63,88-544-3150,2 55-602,13-121-7963,-16-90 3530,10 48 3807</inkml:trace>
  <inkml:trace contextRef="#ctx0" brushRef="#br0" timeOffset="13949.84">5475 865 1088,'8'-2'526,"0"1"0,0 1 0,1 0-1,-1 0 1,0 0 0,0 1 0,0 1 0,15 3-1,17 2 320,-9-2-234,39 9 1,20 6-673,-90-20 0,1 0-1,0 0 0,0 0 1,-1 0-1,1 0 0,0 0 1,0 0-1,-1 0 0,1 0 1,0 0-1,-1 0 0,1-1 0,0 1 1,0 0-1,-1-1 0,1 1 1,0 0-1,-1-1 0,1 1 1,-1-1-1,1 1 0,-1-1 1,1 1-1,-1-1 0,1 1 1,-1-1-1,1 0 0,-1 1 1,1-1-1,-1 0 0,0 1 0,0-1 1,1-1-1,1-26-3725,-4 18 2288</inkml:trace>
  <inkml:trace contextRef="#ctx0" brushRef="#br0" timeOffset="14287.42">5951 219 684,'4'-1'490,"0"0"-1,0 1 1,0-1-1,1 1 1,-1 0-1,0 0 1,0 1-1,0-1 1,0 1-1,0 0 1,0 0-1,0 0 1,0 0-1,0 1 1,0 0-1,0 0 0,-1 0 1,1-1-1,-1 1 1,1 1-1,3 3 1,8 7 95,-1 2 1,0 1-1,14 18 1,-7-6 111,-19-26-687,0 0 1,0 1-1,0 0 1,-1-1-1,1 0 1,-1 0-1,0 1 1,0 0-1,0 0 1,0 0-1,0 1 0,-1-1 1,1 0-1,-1 1 1,0-1-1,0 0 1,0 0-1,0 0 1,0 0-1,-1 1 1,0 0-1,1-1 1,-1 0-1,0-1 0,-1 1 1,1-1-1,0 0 1,-3 4-1,-5 9-8,-1-1 0,-1-2 0,0 1-1,-18 15 1,-7 8 94,25-24-49,5-6-4,0 2 0,0-2-1,1 0 1,0 2-1,-6 10 1,11-18-43,0 0 1,0 1-1,0-1 1,0 0 0,0 0-1,0 0 1,0 1-1,0-1 1,0 0-1,0 0 1,0 0 0,0 1-1,0-1 1,0 0-1,1 0 1,-1 0 0,0 0-1,0 1 1,0-1-1,0 0 1,0 0-1,0 0 1,0 0 0,1 0-1,-1 1 1,0-1-1,0 0 1,0 0-1,0 0 1,1 0 0,-1 0-1,0 0 1,0 0-1,0 0 1,0 0-1,1 0 1,-1 0 0,0 0-1,0 0 1,0 1-1,1-1 1,-1-1 0,0 1-1,17 1 5,17-6 2,-32 4-3,24-3-176,0 0 0,0 1-1,0 2 1,32 2 0,-52 0-233,-3-1-102,0 2 0,0-1 0,0-1 0,0 1 0,0-1 0,0 0 0,0 0 0,0 0 0,0-1 0,1 1 0,-1-1 1,0-1-1,-1 2 0,1-1 0,0-1 0,0 1 0,0 0 0,-1-1 0,1 1 0,0-1 0,-1 0 0,5-4 0,-3 2-1167</inkml:trace>
  <inkml:trace contextRef="#ctx0" brushRef="#br0" timeOffset="15061.45">4513 933 836,'-3'22'5291,"3"-19"-5120,-1 0 1,1-1-1,-1 1 1,1 1-1,0-1 1,0 0-1,0-1 1,1 0-1,-1 1 1,1 0-1,-1-1 1,1 1 0,1 3-1,9 16 432,1 1-1,1-2 1,26 34-1,56 56 805,-62-73-1145,0 0-204,69 73-115,-81-89-1367,32 21 0,-48-40 885,-1 0 0,1 0 0,0 1-1,1-2 1,-1 1 0,0-1 0,1-1-1,-1 1 1,1-1 0,0 0 0,-1 0-1,12 0 1,-5-1-923</inkml:trace>
  <inkml:trace contextRef="#ctx0" brushRef="#br0" timeOffset="16396.46">6095 80 508,'-20'-68'6045,"16"64"-3119,2 14-1496,4 14-751,28 69 162,57 123 1,-85-212-837,83 154-54,-65-121-1007,-7-12-3396,-13-25 3418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0T17:09:57.392"/>
    </inkml:context>
    <inkml:brush xml:id="br0">
      <inkml:brushProperty name="width" value="0.025" units="cm"/>
      <inkml:brushProperty name="height" value="0.025" units="cm"/>
    </inkml:brush>
  </inkml:definitions>
  <inkml:trace contextRef="#ctx0" brushRef="#br0">194 647 516,'1'-3'850,"7"-24"3672,-7 15 883,-3 13-5207,0-1 0,-1 1 0,1 1 1,0-2-1,0 1 0,0 0 0,0 0 0,0 1 0,0-1 0,-1 3 1,-11 10-59,-84 91 159,89-93-307,0-1 0,1 0 0,0 2 0,1 0 0,0 0 0,1-1 0,-7 25 0,13-35 4,0 0 1,0-1-1,-1 0 0,1 1 1,0-1-1,0 1 0,1-1 1,-1 0-1,0 0 0,0 0 1,1 0-1,-1 1 0,1-1 0,-1 0 1,1 1-1,-1-1 0,1 0 1,0 0-1,0 0 0,1 3 1,0-1-6,1 0 0,0-1 1,0 1-1,1-1 0,-1-1 0,0 2 1,5 1-1,8 3-38,-1 0 0,27 4-1,-36-9 30,2 0-15,0 0 1,0 0-1,0 2 1,0-1 0,0-1-1,0 2 1,-1 0 0,1 0-1,-1 1 1,0 1 0,-1-2-1,12 13 1,-16-15 33,0 0 1,-1 0-1,1 0 1,-1 0-1,1 1 1,-1-1-1,0 1 1,0-1-1,0 1 1,0-1-1,-1 1 1,1 0-1,0 5 1,-2-6 47,1 0 0,-1 0 1,0-1-1,1 1 0,-1 0 0,0 0 1,0-1-1,0 1 0,-1-1 0,1 1 1,0-1-1,-1 2 0,1-2 0,-1 1 1,1-1-1,-1 0 0,0 1 0,1-1 1,-4 1-1,-6 5 291,0-1-1,-1-1 1,1 0 0,-1 0-1,-17 3 1,-7-4-3614,47-9-7873,-7 2 9556</inkml:trace>
  <inkml:trace contextRef="#ctx0" brushRef="#br0" timeOffset="329.47">553 803 60,'34'-9'2249,"0"1"-1,0 2 1,1 0 0,61 2 0,-95 3-2301,0 1 1,-1 0 0,1 0-1,0 0 1,0 0-1,0 0 1,0 0 0,0 0-1,0 0 1,0 0 0,0 0-1,0 0 1,0 0-1,0 1 1,-1-1 0,1 0-1,0 1 1,0-1 0,0 1-1,1 0 1,-19 7-2373,-37 4-1581,39-9 2883,-3 0-220</inkml:trace>
  <inkml:trace contextRef="#ctx0" brushRef="#br0" timeOffset="732.87">473 926 540,'12'5'1308,"1"-1"0,-1-1 1,22 6-1,-4-5-99,53-1 1,68-9-961,-100 17-6775,-45-10 5195</inkml:trace>
  <inkml:trace contextRef="#ctx0" brushRef="#br0" timeOffset="1089.02">1198 768 376,'18'-34'5578,"-18"31"-3818,-1 4-241,-8 19-4,0 1-1250,2 3-1,0-1 0,-5 38 0,10-46-252,1-2 0,0 2 0,1-2 0,0 2 0,1-3 0,1 3 0,6 22-1,-7-33-13,1 0-1,0 0 0,-1 0 0,1 0 0,1 0 0,-1 0 0,1 0 0,-1-2 0,1 2 0,0-1 0,0 1 0,6 4 1,-7-7 4,0 0 0,0 0 1,0 0-1,0 0 0,0 0 1,0-1-1,0 1 0,0-1 1,0 1-1,0-1 0,0 0 1,0 0-1,0 0 0,0 0 1,0 0-1,1 0 0,-1 0 1,0-1-1,0 1 0,0-1 1,0 1-1,0-1 0,0 0 1,0 0-1,0 0 0,-1 0 1,1 0-1,2-2 0,7-7 303,-1 2-1,1-1 1,-3-1-1,2 0 1,-2-1-1,1 0 0,-2-1 1,1 0-1,-1 0 1,-1 1-1,-1-3 1,1 2-1,-2-2 0,5-17 2827,-11 43-2965,0-1 1,2-2 0,-1 3 0,2 9 0,4 6-362,-2-9-743,0 0 0,1 0 0,11 25 0,-11-31 332,4 8-6994,-1-19 3533,2-10 1689,-3 1 1047</inkml:trace>
  <inkml:trace contextRef="#ctx0" brushRef="#br0" timeOffset="1428.02">1648 311 80,'6'-19'1603,"-4"15"-1042,-1-1 0,1 1 0,0-1 0,0 0 0,0 0 0,1 1 0,5-8 0,-6 17 27,0 0-1,-1 0 1,1 0-1,-1 0 1,0 1-1,0 5 1,14 387 2269,-14-132-8028,-1-266 5136,0 0-1,0 0 1,0 1 0,0-1-1,0 0 1,0 0 0,0 0-1,0 0 1,0 0 0,0 0 0,0 0-1,0 0 1,0 0 0,0 0-1,0 1 1,0-1 0,0 0-1,0 0 1,-1 0 0,1 0-1,0 0 1,0 0 0,0 0-1,0 0 1,0 0 0,0 0-1,0 0 1,0 0 0,0 0-1,0 0 1,0 0 0,0 0-1,-1 0 1,1 1 0,0-1-1,0 0 1,0 0 0,0 0-1,0 0 1,0 0 0,0 0-1,0 0 1,0 0 0,-1 0-1,1 0 1,0-1 0,0 1 0,0 0-1,0 0 1,0 0 0,0 0-1,0 0 1,0 0 0,0 0-1,0 0 1,0 0 0,-1 0-1,1 0 1,0 0 0,0 0-1,0 0 1,0 0 0,-8-7-1137,-6-9-74,-2-9-524,10 17 1025</inkml:trace>
  <inkml:trace contextRef="#ctx0" brushRef="#br0" timeOffset="1764.22">1475 642 208,'5'-2'384,"-1"0"0,1 1-1,0-2 1,0 2 0,0 0 0,0 0-1,0 1 1,0-1 0,1 1 0,-1 0 0,0 1-1,0-1 1,4 2 0,69 18 1410,-71-18-1613,53 17 489,-42-12-742,0-1-1,0 1 1,0-2 0,0-2 0,0 1 0,25-1 0,-31-3-633,0 0 0,0 0 0,0-2 0,-1 0 0,1 0 0,21-7 0,-19 2-637</inkml:trace>
  <inkml:trace contextRef="#ctx0" brushRef="#br0" timeOffset="2120.47">2130 584 1480,'15'-4'859,"1"-1"0,0 3 0,0 0-1,0 0 1,0 2 0,0 0 0,24 3 0,-13-1-368,44-2 1,-55-1-236,-15 2-371,1-1 0,-1 0-1,1 0 1,-1 0-1,0 0 1,1-1 0,-1 1-1,1 0 1,-1-1 0,1 1-1,-1-1 1,3 0 0,-4 0 4,1 0 0,-1 0 1,0 0-1,1 0 0,-1 0 0,0 0 1,0 0-1,0 0 0,1 1 1,-1-1-1,0 0 0,0 0 1,0 0-1,-1 0 0,1 1 0,0-1 1,0 0-1,-1 0 0,1 0 1,0-1-1,-1 1 0,1 0 1,-2-1-1,-13-31-2608,9 21 1336</inkml:trace>
  <inkml:trace contextRef="#ctx0" brushRef="#br0" timeOffset="2121.47">2273 318 1632,'-11'209'5691,"1"-1"-4931,10-199-1079,0 1 0,0-1 1,1-1-1,1 3 0,2 11 1,-4-22 258,1 0 0,-1 2 1,0-2-1,1 0 0,-1 0 1,0 0-1,0 0 0,1 0 0,-1 0 1,0 0-1,1 0 0,-1 0 1,0 0-1,1 0 0,-1 0 1,0 0-1,1 0 0,-1 0 1,0 0-1,1 0 0,-1 0 1,0-2-1,1 2 0,-1 0 1,0 0-1,0 0 0,1 0 1,-1-1-1,0 1 0,0 0 1,1 0-1,-1-1 0,0 1 1,0 0-1,0 0 0,0-1 1,1 1-1,-1 0 0,0-1 1,0 1-1,0 0 0,0 0 0,0-1 1,0 1-1,0-1 0,10-14-1909,-5 3 637</inkml:trace>
  <inkml:trace contextRef="#ctx0" brushRef="#br0" timeOffset="2462.3">2720 46 728,'4'-14'1451,"-4"11"-970,1 0 0,0 1 1,0-1-1,0 0 0,1-1 0,-1 1 0,0 0 1,4-5-1,-4 8-345,-1 1-1,1-1 1,-1 0-1,1 1 1,-1-1-1,1 1 1,-1-1 0,1 1-1,-1-1 1,1 1-1,-1-1 1,1 1-1,-1 0 1,0-1 0,1 1-1,-1-1 1,0 1-1,0 0 1,0-1 0,1 1-1,-1 0 1,0-1-1,0 2 1,6 17 1177,-2 15 171,-2 0 0,-5 63 1,1-18-882,3-58-917,0-1 0,2 0 0,7 28 0,-6-32-1206,-3 0-4927,-2-15 6173,1-1-1,-1 1 0,1-1 0,-1 0 1,1 1-1,-1-1 0,0 0 0,1 0 1,-1 1-1,0-1 0,1 0 0,-1 0 1,0 0-1,0 0 0,1 0 0,-1 0 1,0 0-1,1 0 0,-2 0 0,-2 0-1092</inkml:trace>
  <inkml:trace contextRef="#ctx0" brushRef="#br0" timeOffset="2803.31">2676 567 412,'19'3'1891,"0"0"1,-1-1-1,25-1 0,108-14-188,-137 11-1557,0 2-868,-16 4-1075,-21 11-1768,20-13 3376,-8 4-1106,1 2-191</inkml:trace>
  <inkml:trace contextRef="#ctx0" brushRef="#br0" timeOffset="3156.6">2692 863 916,'14'-8'778,"0"3"1,0 0-1,1 0 0,0 1 1,24-5-1,7 1-327,2 0-168,-45 8-243,-1 0 0,1 0 0,-1 0 0,1 0 1,-1 0-1,0 0 0,1 1 0,-1-1 0,1 1 0,-1 0 1,0-1-1,1 1 0,-1 0 0,0 0 0,0 1 0,0-1 0,3 2 1,-4-2-8,0 0 1,-1 1 0,1-1 0,-1 1-1,0-1 1,1 1 0,-1 0 0,0-1-1,0 1 1,0-1 0,0 1 0,0-1-1,0 0 1,0 1 0,0-1-1,-1 1 1,1-1 0,-1 0 0,1 1-1,-1-1 1,1 0 0,-1 0 0,0 0-1,1 0 1,-2 2 0,-26 35 421,22-31-269,-40 46 813,-16 18 166,57-63-1110,0 0 0,0-1-1,0 2 1,1 0-1,0-1 1,1 1 0,-4 13-1,7-20-58,-1 1-1,1 0 1,0 0-1,0-1 1,0 1-1,0-1 1,0 0-1,0 1 1,1-1-1,-1 1 1,1-2-1,-1 1 1,1 2-1,0-2 1,0 0-1,0-1 1,1 1-1,1 4 1,0-3-38,0 0 0,0 0 1,1 0-1,-1 0 1,1 0-1,-1-1 1,1 0-1,0 0 1,-1 0-1,6 1 1,8 2-730,1-1 1,0-2 0,0 2 0,18-1 0,-30-2 287,1-1-469,1 1-1,-1-2 1,1 1 0,13-4 0,-9 0-489</inkml:trace>
  <inkml:trace contextRef="#ctx0" brushRef="#br0" timeOffset="3528.04">3339 760 1000,'2'3'484,"1"0"0,-1-1-1,1 1 1,-1 1 0,0 0-1,-1 0 1,1-1 0,0 1 0,-1 0-1,-1-1 1,3 7 0,6 48-10,-6-32-27,-2-18-401,9 58 311,2 1-1,35 106 0,-44-165-306,0 0-1,1 1 0,0-1 0,7 8 0,-10-14-23,-1-1 0,1-1 0,-1 1 1,1 0-1,-1 0 0,1 0 0,0-1 1,-1 1-1,1 0 0,0 0 0,0-1 0,-1 1 1,1-1-1,0 1 0,0-1 0,0 1 1,0-1-1,0 1 0,0-1 0,0 0 0,0 0 1,0 1-1,0-1 0,0 0 0,0 0 1,0 0-1,0 0 0,0 0 0,0 0 1,0 0-1,0-1 0,0 1 0,0 0 0,0 0 1,0-1-1,0 1 0,-1-1 0,1 1 1,0-1-1,0 1 0,0-1 0,0 1 0,-1-1 1,1 0-1,0 0 0,0 1 0,-1-1 1,1 0-1,-1 0 0,1-1 0,28-39 2474,23-46 0,-31 49-1521,51-71 1,-22 41-817,-28 37-901,37-40-1,-40 43-2434,-18 25 2570,0-2 0,1 2 0,0 0 0,0 1 0,0-1 0,0 0 0,0 1 0,1 0 0,-1 0 1,1-1-1,0 1 0,3-4 0,0 1-2337</inkml:trace>
  <inkml:trace contextRef="#ctx0" brushRef="#br0" timeOffset="3930.47">3963 935 336,'-9'-10'6211,"21"7"-3729,-2 1-2510,312-48 6044,-79 5-6131,-243 46-254,0 0 0,0 0 0,0 1 0,0-1 0,0 1-1,-1-1 1,1 0 0,0 0 0,0 0 0,-1 0 0,1 1 0,-1-1 0,1 0 0,-1 0 0,1 0 0,-1 0-1,0 0 1,-1 1 0,-18 28-5461,14-25 4279</inkml:trace>
  <inkml:trace contextRef="#ctx0" brushRef="#br0" timeOffset="4615.32">4577 735 1216,'6'-11'4380,"-9"16"-1907,-10 22-1258,4 0-842,1-4-209,2-2 0,-7 43 0,11-48-145,-4 76-4,6-83-21,0 0 1,1-1 0,0 1 0,0 0 0,1-2 0,0 3 0,1-2 0,3 9 0,-5-15 4,-1-1 1,1 0-1,0 0 1,-1 1-1,1-1 0,0 0 1,0 0-1,0 0 1,0 0-1,0 0 1,0 0-1,0-1 0,0 1 1,0 0-1,0 0 1,0-1-1,1 1 1,-1 0-1,0-1 0,1 1 1,-1-1-1,0 0 1,1 1-1,-1-1 1,1 0-1,-1 0 0,1 0 1,-1 0-1,0 0 1,1 0-1,-1 0 1,1 0-1,-1-1 0,0 1 1,2 0-1,-3-1 1,1 1-1,1-1 1,-1 0-1,0 1 0,1-1 1,-1 0-1,1 0 1,8-6 106,-2 0-1,1 0 1,-1-1 0,10-12 0,-9 9 199,-2 4-85,78-87 2443,-73 81-2258,-1-3-1,0 1 1,-2-2 0,14-27-1,-18 31 71,0 0 0,0-1-1,-1 1 1,-1-1 0,-1 2-1,2-24 1,-4 36-350,0 32 355,2 86-1932,0-59-1827,-2 0-4504,2-47 2665</inkml:trace>
  <inkml:trace contextRef="#ctx0" brushRef="#br0" timeOffset="6111.4">5497 632 20,'9'-8'836,"-1"0"-1,0 1 1,11-17-1,-17 16-138,-2 7-646,0 1 1,0 0-1,0-1 1,0 1-1,0 0 1,0-1-1,0 1 1,0 0-1,0-1 1,1 1-1,-1 0 1,0-1-1,0 1 1,0 0-1,0-1 1,1 1-1,-1 0 1,0 0-1,0-1 1,0 1-1,1 0 1,-1 0-1,0 0 1,1-1-1,-1 1 1,0 0-1,0 0 0,1 0 1,-1 0-1,0-1 1,1 1-1,-1 0 1,0 0-1,1 0 1,-1 0-1,0 0 1,1 0-1,-1 0 1,0 0-1,1 0 1,0 0 1131,11 26 2202,-10 23-2199,-2-1 0,-2 0 0,-10 61 1,-2 45-701,13-124-469,1 1-1,1 0 0,2-1 1,9 37-1,-7-48-988,1 1 1,10 19 0,-26-49-5606,-42-53 1955,42 50 3476</inkml:trace>
  <inkml:trace contextRef="#ctx0" brushRef="#br0" timeOffset="6451.02">5318 887 1196,'5'-4'3489,"5"7"-1837,14 13-583,-18-13-334,37 19 751,0 0-1,1-5 0,57 19 1,-92-34-1458,1 0 0,-1 0 0,18 0 0,2-4-1443,-7-9-3615,-24 5 1647,0 3 1897,0-1-135</inkml:trace>
  <inkml:trace contextRef="#ctx0" brushRef="#br0" timeOffset="14136.29">3539 213 16,'-3'5'1172,"-1"-1"0,0 1 0,0 0 0,-9 8 0,9-9-848,0 0 1,0 0-1,0 0 0,1 1 1,-1-1-1,1 1 0,-3 5 1,-10 21 2,-2-2 0,0 1-1,-46 51 1,38-49-318,1 0-1,-28 51 1,42-63-11,1 3 0,1-1 0,1 0 1,1 1-1,2 1 0,1-1 1,0 1-1,1 0 0,2-1 1,2 43-1,1-25-138,2 2 0,1-1 0,3 0 0,2-1 0,18 49 0,-27-88-90,0 2 1,0 0 0,1-1-1,0 0 1,-1 0 0,1 0 0,0 0-1,1 0 1,-1-1 0,0 2-1,1-2 1,0 1 0,-1-1-1,1 0 1,0 0 0,0 0-1,0-1 1,1 0 0,-1 0-1,0 0 1,1 0 0,-1 0-1,0 0 1,1 0 0,-1-1-1,5 1 1,2-3-1108</inkml:trace>
  <inkml:trace contextRef="#ctx0" brushRef="#br0" timeOffset="14955.09">4947 422 1304,'29'19'5046,"-25"-17"-4798,0 0-1,1 0 1,-2 1 0,1-1-1,0 0 1,0 1 0,5 7-1,-1 1 167,0 0-1,-1 2 0,0-2 0,-1 1 0,-1 1 1,0 1-1,6 24 0,11 97 1344,-21-130-1693,2 27 211,-1 0 0,-2-1 1,-1 1-1,-2 1 0,-1-2 0,-1 1 1,-17 51-1,11-51-1247,-2-1 0,-1 1 0,-1-3 0,-22 33 0,34-57 233,0 0 0,0-1 0,0-1 0,-1 1 0,1-2 0,-1 1 0,0 0 0,0 0 0,0 1 0,-1-1 0,-5 2 0,4-2-1017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0T17:10:20.695"/>
    </inkml:context>
    <inkml:brush xml:id="br0">
      <inkml:brushProperty name="width" value="0.025" units="cm"/>
      <inkml:brushProperty name="height" value="0.025" units="cm"/>
    </inkml:brush>
  </inkml:definitions>
  <inkml:trace contextRef="#ctx0" brushRef="#br0">44 541 12,'81'27'2775,"-23"-7"-2262,-55-18-489,0-1 0,0 0 0,0 0-1,0 0 1,-1 0 0,1 1 0,1-1-1,-2 1 1,1 0 0,-1 0 0,1 0-1,-1 0 1,0 0 0,0 0 0,0 0-1,0 1 1,0-1 0,-1 2 0,0-1-1,0-1 1,0 0 0,1 1 0,-1 0-1,0 0 1,-1-1 0,1 0 0,-1 1 0,1 1-1,-1 4 1,2 16 315,-1-21-279,0 0 0,0 0 0,-1 0 0,1 1 0,-1-1 0,0 0 0,0 1 0,0 0 0,0 0 0,-1-1 0,1 0 0,-1 0-1,0-1 1,0 1 0,0 0 0,-1 0 0,1 0 0,-3 3 0,-2-1 139,0-2-1,-1 0 0,0-1 1,-1 1-1,-7 0 0,14-3-404</inkml:trace>
  <inkml:trace contextRef="#ctx0" brushRef="#br0" timeOffset="880.47">165 279 324,'0'0'219,"1"-2"-1,-1 1 1,0 0 0,0 0 0,0 1-1,0-1 1,0 0 0,0 0 0,0 0-1,0 1 1,-1 0 0,1-1-1,0 0 1,0 0 0,-1 1 0,1-1-1,-1 0 1,1 0 0,0 1 0,-1-1-1,1 0 1,-1 1 0,0-1-1,1 1 1,-1-1 0,1 1 0,-1-1-1,0 1 1,1-1 0,-1 1-1,-1-1 1,-24-17 2517,7 10-1193,14 5-1284,0 1 0,0 0 0,0 0 0,0 0 0,0 0 0,0 0 0,0 1 0,0 1 0,-1 0 0,1 0 1,-1 0-1,1 0 0,-6 0 0,9 0-246,0 1 0,0 1 0,0-1 0,0 0 0,1 0 0,-1 0 1,0 1-1,1-1 0,-1 1 0,1-1 0,0 1 0,-1 0 0,1-1 0,0 1 0,0 1 1,0-1-1,0 0 0,1 0 0,-1 0 0,0 0 0,1 0 0,-1 0 0,1 0 0,0 0 1,0 0-1,0 0 0,0 0 0,0 4 0,1 8-31,1-1 0,1-3 0,5 24 0,-1-7 58,-4-13-43,0-3 0,1 3 0,0 1 0,1-3-1,0 1 1,1-1 0,13 19 0,-14-23 1,0-2 0,1 1 0,0-1 0,0 0 0,1 1 0,0-1-1,0 0 1,1-1 0,0-1 0,-1 0 0,0-1 0,18 6 0,18 0-3,-35-8-16,-2 0 1,2 2-1,0-1 0,-1 0 0,1 1 1,12 7-1,-18-8-22,-1-1-1,1 0 1,0 1-1,-1 0 1,1-1-1,-1 1 1,1 0-1,-1 0 1,0 0-1,0 0 0,0 0 1,0 0-1,0 1 1,0-1-1,-1 0 1,1 0-1,-1 0 1,1 0-1,-1 0 1,0 0-1,0 1 1,0-1-1,0-2 1,0 2-1,-1 1 1,1-1-1,-1 1 1,0 2-1,0-3 69,0-1-1,0 1 1,0 1-1,-1-2 1,1 1-1,0-1 1,-1 1-1,1-1 1,0 0 0,-1 0-1,0 1 1,1-1-1,-1 0 1,0-1-1,1 1 1,-3 1-1,-36 13 1291,34-12-1002,-116 34 1431,114-36-5737,26-10-6992,-10 7 9341</inkml:trace>
  <inkml:trace contextRef="#ctx0" brushRef="#br0" timeOffset="1566.55">625 381 336,'27'4'8998,"43"11"-5572,17 7-2725,-60-16-665,-18-3-301,0-1 0,1 0-1,-1-1 1,11 1 0,-58 8-5715,18-4 4587,-3 0-55,0 2 0,-35 13 0,45-13 1042</inkml:trace>
  <inkml:trace contextRef="#ctx0" brushRef="#br0" timeOffset="2043.26">639 539 84,'-18'10'1015,"8"-6"206,0-1-1,2 1 0,-15 12 1,23-15-1169,0-1 0,0 0-1,0 2 1,0-2 0,0 0 0,1 1 0,-1-1 0,0 0 0,0 1 0,0-1 0,1 0 0,-1 1 0,0-1 0,1 0 0,-1 0 0,0 1 0,0-1 0,1 0 0,-1 0 0,0 0 0,1 0 0,-1 1 0,1-1 0,-1 0 0,0 0 0,1 0 0,-1 0 0,0 0 0,1 0 0,-1 0 0,1 0 0,-1 0 0,0 0 0,1 0 0,0 0 0,15 3 493,3-3-62,-2 0 1,0 0-1,0-2 0,25-6 1,-27 5-463,-1 0 1,1 1-1,0 1 1,1 0-1,-1 1 1,17 3-1,-31-3-185,1 1-1,-1-1 0,1 1 1,-1 0-1,1 0 1,-1 0-1,-1 0 0,2 0 1,-1 1-1,0-1 0,2 2 1,-3-3-111,1 1 0,0 0 0,-1 0 0,1 0 0,0-1 1,-1 1-1,1 1 0,0-2 0,0 1 0,0-1 0,0 1 0,0-1 1,1 1-1,-2-1 0,1 0 0,0 1 0,0-1 0,0 0 0,0 0 1,0 0-1,1 0 0,-1 0 0,1 0 0,0-1-1001</inkml:trace>
  <inkml:trace contextRef="#ctx0" brushRef="#br0" timeOffset="3831.99">1495 166 504,'0'-1'411,"0"0"-84,0-1 0,-1 0 0,1 0 0,0 1 0,0-2 0,1 1 0,-1-1 0,0 2 0,1-1 0,-1 0 0,1 1 0,-1-1 0,1 0 0,0 1 0,-1-1 0,1 1 0,0-1 0,0 1 0,2-2 0,7-5 836,2-2 3120,-11 11-4160,-1 0-1,1 0 1,-1-1 0,1 1-1,-1 0 1,0 0 0,1 0-1,-1 0 1,0-1 0,1 1-1,-1 0 1,0 0 0,0 0 0,0 0-1,0 0 1,0 0 0,0 0-1,0 0 1,0 0 0,-1-1-1,14 328 2056,-5-177-2191,-6-113-133,14 69 0,-1-48-3169,-15-56-784,-5-8 1959,-11-24 1135,1 0-14,7 16 332,0 1 1,0 3 0,-1-4-1,0 2 1,-17-13-1,14 15-198</inkml:trace>
  <inkml:trace contextRef="#ctx0" brushRef="#br0" timeOffset="4182.26">1313 557 28,'-1'-1'207,"1"1"-1,-1 0 1,0 0-1,0-1 1,1 0 0,-1 1-1,0-1 1,1 0-1,-1 0 1,1 0 0,-1 0-1,1 0 1,-1 0-1,1 0 1,0 0 0,0 0-1,0 0 1,-1 0-1,1 0 1,0 0 0,0-1-1,0 1 1,0 0-1,1-1 1,-1 1 0,0-1-1,2 1-78,0 0 1,-1 0-1,1 1 0,0-2 0,0 1 1,-1 1-1,1 0 0,-1-1 0,1 1 0,0 0 1,0 0-1,-1 0 0,1 0 0,0 0 1,0 0-1,2 1 0,334 24 4851,-333-25-5028,1 1 0,-1 0 1,0 0-1,0 0 0,1 1 1,-1-2-1,5 4 1,6 7-3406,-13-11 1669,0-2-2267,-2 1 2527</inkml:trace>
  <inkml:trace contextRef="#ctx0" brushRef="#br0" timeOffset="5174.71">2200 1 64,'0'0'689,"6"7"4559,-8-6-5039,-1-1 0,1 1 0,0 0 0,1 0-1,-1 0 1,-1 1 0,1-1 0,0 1 0,0-1 0,1 1 0,-1-1 0,0 2 0,0-1 0,1 0 0,-3 4 0,-22 34 188,17-16-253,0 1-1,2-2 1,0 4 0,-3 27-1,2-9-106,-3 4-13,2 1 0,3-2 0,-1 86 0,11-87-37,2-2-1,2 4 0,3-2 0,17 53 1,-27-96-295,1 0 1,-1-1 0,1 1 0,0-1 0,0 1 0,0-1 0,0 0 0,1 0-1,-1 0 1,1 1 0,3 2 0,-6-2-852</inkml:trace>
  <inkml:trace contextRef="#ctx0" brushRef="#br0" timeOffset="6911.65">2478 591 180,'-8'-4'7007,"8"48"-6306,2-1 0,2 2 0,17 78-1,-19-114-703,1 0 0,1 0 0,0 1 1,0-1-1,6 10 0,-8-17 8,-1-1 0,0 1 0,1 0 0,-1 0 0,1-1-1,0 2 1,-1-2 0,1 1 0,0-1 0,0 0 0,0 0 0,3 2 0,-3-3 9,-1 0 0,0 1 0,1-1-1,-1 0 1,0 0 0,1 0 0,-1 0 0,0 0-1,1-1 1,-1 1 0,0 0 0,1-1 0,-1 1-1,0-1 1,0 1 0,1-1 0,-1 1 0,1-1-1,-1 0 1,0 0 0,0 1 0,0-1-1,1-1 1,3-4 105,-1 1 1,0-1-1,0 1 0,0 0 0,-1-1 0,0 1 0,0-2 1,-1 0-1,4-10 0,-3 4 201,0-1-1,-1 2 1,0 2 0,0-21 0,-16-65 1054,12 74-1073,2 38-129,9 29-187,1-3 1,19 49-1,-17-50-346,-2-7-2063,-8-10-4252</inkml:trace>
  <inkml:trace contextRef="#ctx0" brushRef="#br0" timeOffset="-210570.9">2908 747 232,'8'-36'5347,"-8"36"-5158,8-10-195,-7 9 41,0 0 0,-1 0 0,1 0 0,-1 1 1,1-1-1,0 0 0,0 0 0,-1 0 0,1 1 0,0-1 0,0 0 0,0 1 1,0-1-1,0 1 0,0-1 0,0 1 0,0-1 0,0 1 0,0 0 0,0-1 1,0 1-1,1 0 0,-1 0 0,0 0 0,0 0 0,0 0 0,0 0 0,0 0 1,2 1-1,43 7-2,-25-3 49,6-1-74,0 2 1,30 10 0,-57-16-16,1 0 1,-1 0-1,1 0 1,0 0-1,0 0 0,0 0 1,0 0-1,0 0 1,0 0-1,0 0 1,0 0-1,0 0 1,0 0-1,0 0 1,-1 0-1,1 0 1,0 0-1,0-1 1,0 1-1,0-1 1,-1 1-1,1-1 1,0 1-1,-1-1 0,1 0 1,0 1-1,-1-1 1,1 0-1,-1 1 1,1-1-1,-1 0 1,1 0-1,-1 0 1,1 0-1,-1 1 1,0-1-1,1-1 1,-1 1-1,0 0 1,0 0-1,0 0 0,0-2 1,-16-15-4062,14 14 3349,2-1-146</inkml:trace>
  <inkml:trace contextRef="#ctx0" brushRef="#br0" timeOffset="-209179.75">3120 441 116,'-7'-2'3121,"5"2"193,1 12-3206,10 76 260,-2-25-211,2 75-45,-1-95-104,-8-42-15,-2 0 2,2-1-2,-6-33-17,5 17 28,-1 2 1,1-3-1,-8-21 1,5 22-1,1 3 1,0-1-1,-1-25 1,4 29-6,0-8 0,1 17 1,-1 1 0,0 0 1,0 0-1,0 0 0,0 0 0,0 0 0,0-1 0,1 1 0,-1 0 0,0-1 0,0 1 0,0 0 0,1-1 0,-1 1 0,0 0 0,1-1 0,-1 1 0,0 0 1,1 0-1,-1-1 0,0 1 0,1 0 0,-1 0 0,1 0 0,-1 0 0,0-1 0,1 1 0,-1 0 0,1 0 0,-1 0 0,0 0 0,1 0 0,0 1 3,0-1 0,0 1 0,-1-1 0,1 1 0,-1-1 0,1 1 0,0 0 0,-1-1 0,1 1 0,-1-1 0,1 0 0,-1 0 0,0 1 0,1 0-1,-1 0 1,0-1 0,0 1 0,1 0 0,-1 0 0,0 0 0,0 1 0,4 31 3,-3-22-5,8 54 12,-8-44-16,2 1 0,6 20 0,9 58 3,-17-87-1196,-2-25-344,1 9 1301,0 1-1,-1-1 1,1 1 0,-1 0-1,1-1 1,-1 1 0,0 0-1,0-1 1,0 0 0,0 0-1,-1 1 1,1 0-1,0 0 1,-4-4 0,-1 3-528</inkml:trace>
  <inkml:trace contextRef="#ctx0" brushRef="#br0" timeOffset="-208555.17">2960 761 412,'0'0'949,"25"-6"871,-5 2-1477,0 0-1,1 1 1,0 1-1,-2 2 1,1 0 0,29 4-1,-9 2-260,0-2 0,50-1 0,-158-10 328,-75 7-421,149 4-475,9 1 262,39 4-3867,-50-9 3112</inkml:trace>
  <inkml:trace contextRef="#ctx0" brushRef="#br0" timeOffset="-207667.37">3634 251 56,'-2'-4'1154,"1"4"-1007,1-1-1,-1 1 1,1-1 0,-1 1-1,1-1 1,0 0 0,-1 1-1,1-1 1,0 0 0,-1 1-1,1-1 1,0 0 0,0 1 0,0-1-1,-1 0 1,1 1 0,0-2-1,0 1 1,0 0 0,0 1-1,0-1 1,0 0 0,1 0-1,-1 1 1,0-1 0,0 0-1,0 1 1,1-1 0,-1 0 0,0 1-1,1-1 1,0 0 0,-1 0 417,6 38 687,-8 43-933,4 87 483,3-135-801,0 23 0,-5-54-9,-10-34-3484,9 29 3173,1 2 0,-1-1 0,1 0 0,-1 0 0,0-1 1,0 1-1,-1 0 0,1-2 0,-1 2 0,0-1 0,0 1 1,-2-3-1,0 3-565</inkml:trace>
  <inkml:trace contextRef="#ctx0" brushRef="#br0" timeOffset="-207327.68">3563 577 592,'2'2'280,"0"0"-1,1-1 1,-1 1-1,0-1 1,1 0-1,-1 1 1,1 0-1,-1-2 1,1 1-1,-1 0 1,0 0-1,1-1 1,-1 0-1,1 1 1,0-1-1,-1 0 1,1 0-1,3-1 1,5 1 80,41-9 748,-44 7-1011,0 0 1,0 1-1,0-1 1,0 1-1,-1 1 1,1 0-1,0 0 1,13 4-1,-19-4-298,0 1-1,-1 0 1,1-1-1,0 0 1,0 1-1,-1-1 1,1 0-1,0 0 1,0 0-1,-1 0 1,1 0-1,0 0 1,0 0-1,-1 0 1,1-1-1,0 1 1,0-1-1,-1 1 1,1-1-1,-1 0 1,1-1-1,-1 1 1,5-2-1,-6 3-308</inkml:trace>
  <inkml:trace contextRef="#ctx0" brushRef="#br0" timeOffset="-206723.97">3591 874 448,'0'-3'365,"0"1"0,0 0 0,1-1 0,0 1 0,-1 0-1,1 0 1,0-1 0,0 1 0,2-3 0,1-1-157,0-1-1,1 0 1,0 2-1,0-1 1,0 1-1,0 2 1,1-1-1,8-6 1,-10 8-158,-1-1 0,0 2 0,1-1 0,0 1 0,-1 0 0,1 0 1,0 0-1,0 0 0,0 1 0,0 0 0,0 0 0,0 0 1,0 0-1,0 0 0,0 1 0,0 0 0,0 0 0,4 1 1,-6-1-43,0 1 1,0-1-1,0 1 1,0 0 0,0-1-1,-1 1 1,0 0-1,1 0 1,-1-1 0,1 1-1,-1 0 1,0-1 0,0 1-1,0 0 1,0-1-1,0 1 1,0 0 0,0 1-1,-1-1 1,1 0-1,-1 1 1,0-1 0,0 0-1,0 2 1,0-1 0,0-1-1,0 1 1,0-1-1,-1 0 1,-1 5 0,-2 8 12,-1 1-1,0-3 1,-1 1 0,-1 1 0,0-1 0,-1-1 0,-1 2 0,0-2 0,-1-4 0,0 2-1,-1 2 1,1-2 0,-2 0 0,-25 17 0,25-23 41,-4 9 349,16-13-403,-1-1 1,1 1 0,0 0-1,0 0 1,0 0 0,0-1-1,0 2 1,0-1-1,0 0 1,0 0 0,1 0-1,-1-1 1,0 1 0,0 0-1,1 0 1,-1-1 0,0 1-1,1 0 1,-1 0 0,1-1-1,-1 1 1,1-1-1,-1 1 1,1 0 0,1 0-1,3 5-6,0 0-1,1 0 1,0-1-1,0 2 1,1-2-1,0-1 0,0 1 1,0-1-1,0-2 1,1 2-1,13 3 1,-4-4 30,0 1 0,0-1 0,0-1 0,28-1 0,-44-1-140,0 0 1,0-1-1,0 1 1,0 0-1,-1-1 1,1 1-1,0-1 1,0 1 0,-1-2-1,1 2 1,0-1-1,-1 1 1,1-1-1,1 0 1,-2 1-1,1-1 1,-1 0-1,1 1 1,-1-1-1,0 0 1,1 1-1,-1-1 1,0 1-1,1-1 1,-1 0-1,0 0 1,0-1 0,4-28-3518,-4 23 2334</inkml:trace>
  <inkml:trace contextRef="#ctx0" brushRef="#br0" timeOffset="-204883.99">4259 812 12,'-6'-8'207,"1"0"0,1-2 1,-2 3-1,0-2 0,-11-9 0,9 8 50,-43-56 2195,48 66-181,4 11-1582,-1-11-712,64 247 1991,-47-193-1712,-11-32-161,-5-15-60,1 2 0,0-2 1,0 0-1,4 9 0,11-44 151,-9-7 82,52-172 582,-44 159-783,1 2 0,34-62 0,-40 93-3,-18 29-642,6-13 268,0 0 0,0 0-1,1 0 1,-1 2 0,0-2 0,0 1 0,1-1 0,-1 0-1,1 1 1,-1-1 0,1 1 0,-1-1 0,1 1 0,0-1-1,0 1 1,0-1 0,0 1 0,0 0 0,0-1 0,0 1-1,1-1 1,-1 1 0,0-1 0,1 1 0,0 0 0,-1-1-1,2 4 1,2-1-1064</inkml:trace>
  <inkml:trace contextRef="#ctx0" brushRef="#br0" timeOffset="-204367.81">4734 641 164,'0'0'117,"0"0"0,-1 0-1,1 0 1,0 0 0,0 0 0,-1 0-1,1 0 1,0 0 0,0 0 0,-1 0 0,1 0-1,0 0 1,0 0 0,-1 0 0,1 0-1,0 0 1,0 0 0,-1 0 0,1 0-1,0 0 1,0 0 0,-1 0 0,1 0 0,0 0-1,0 0 1,-1 0 0,1 0 0,0 0-1,0 0 1,0 0 0,-1 0 0,1 0-1,0-1 1,0 1 0,0 0 0,0 0 0,-1 0-1,1-1 1,0 1 0,0 0 0,0 0-1,0-1 1,12-5 1668,25-4-380,1 1 152,-13 2-849,3 1 0,-1 1 1,40-2-1,-67 7-786,1 0 0,-1 0 0,0 2 0,1-2 1,-1 0-1,0 0 0,1 0 0,-1 0 0,0 1 0,1-1 0,-1 0 0,0 0 0,1 1 0,-1-1 0,0 0 0,0 1 0,0-1 0,1 0 0,-1 0 1,0 1-1,0-1 0,0 0 0,0 1 0,0-1 0,0 1 0,0-1 0,0 0 0,0 1 0,0-1 0,0 0 0,0 1 0,0 0 0,-2 1-3396,-4-10 990,4 3 89</inkml:trace>
  <inkml:trace contextRef="#ctx0" brushRef="#br0" timeOffset="-204022.77">5266 229 152,'10'-11'2795,"-8"8"-2479,-1 2-1,2-1 0,-1 0 0,0-1 1,0 1-1,1 0 0,-1 0 0,1 1 1,-1-1-1,6-3 0,-7 8-170,0 0 0,-1-1-1,1 0 1,-1 1 0,1-1 0,-1 1-1,1-1 1,-1 0 0,0-1 0,0 2-1,-1 0 1,1 2 0,-18 129 1725,8-76-1624,-2 92 0,14-136 52,-4-7-3891,-6-10-1642,8 3 5109,-2-1-1093</inkml:trace>
  <inkml:trace contextRef="#ctx0" brushRef="#br0" timeOffset="-203683.22">5121 687 772,'4'4'645,"2"0"0,-1-1 0,1 0 0,-1 0-1,1 1 1,0-2 0,0 0 0,1 1 0,-1-1 0,0-1 0,11 2-1,11-1-423,39-2 0,-37 0 299,-25 0-576,0 0 1,0 0-1,0-1 0,0 0 0,0 0 1,0 0-1,0 0 0,7-3 0,-12 4 24,0 0 0,0-2 0,0 2 0,0 0-1,0 0 1,0 0 0,0 0 0,0 0 0,0 0 0,1 0 0,-1 0-1,0 0 1,0 0 0,0 0 0,0 0 0,0 0 0,0-1 0,0 1-1,0 0 1,0 0 0,0 0 0,0 0 0,0 0 0,0 0-1,0 0 1,0 0 0,0 0 0,0 0 0,0-1 0,0 1 0,0 0-1,0 0 1,0 0 0,0 0 0,0 0 0,0 0 0,0 0 0,0 0-1,0 0 1,0-1 0,0 1 0,0 0 0,0 0 0,0 0 0,-1 0-1,1 0 1,0 0 0,0 0 0,0 0 0,0 0 0,0 0-1,0 0 1,0 0 0,0 0 0,0 0 0,0 0 0,0 0 0,-1 0-1,1 0 1,0 0 0,0-1 0,0 1 0,0 0 0,-11 0-1727,-11 2-1597,14 2 1866</inkml:trace>
  <inkml:trace contextRef="#ctx0" brushRef="#br0" timeOffset="-203249.96">5096 1014 312,'32'-23'3350,"-19"16"-2994,0-1 0,1 0 0,1-2 0,-1 3 1,1 1-1,0 0 0,22-4 0,-36 9-322,-1 1-1,1 0 0,0-1 1,0 1-1,0 0 0,0 0 0,1 0 1,-2 0-1,1 0 0,0 0 1,0 0-1,0 0 0,0 0 1,0 1-1,0-1 0,0 0 1,0 1-1,0-1 0,0 0 1,-1 1-1,1-1 0,0 1 1,0-1-1,0 1 0,-1 0 1,1-1-1,1 2 0,-2 0-6,0-1-1,0 0 1,0 1 0,0-1-1,0 0 1,0 1-1,0-1 1,0 1-1,-1-1 1,1 0 0,0 0-1,-1 1 1,1-1-1,-1 0 1,0 0-1,-1 4 1,-4 5 14,0-1-1,-1-2 1,-12 14 0,-36 30 1,41-41 1,0 1 1,1 3-1,0-1 1,1 0-1,2 2 0,-15 19 1,24-33-37,0 0 0,1 0 0,-1 0 1,1 2-1,-1-2 0,1 0 0,-1 1 1,1-1-1,0 0 0,-1 1 0,1-1 0,0 0 1,0 1-1,0-1 0,0 1 0,0-1 1,0 0-1,1 1 0,-1-1 0,0 0 1,1 1-1,-1-1 0,1 0 0,-1 1 0,2 0 1,0 2-3,0-2 1,0 0-1,0 0 1,1-1-1,-1 2 1,0-1-1,1-1 1,-1 1-1,1-1 1,0 0-1,3 2 1,5 0 4,0 0 0,1-1 1,0 0-1,23-1 0,-2 0 264,-23-1-534,1 1 1,-1-1-1,1-1 0,18-1 0,-26 2 36,1-1 0,-1-1 0,0 1-1,0 0 1,0-1 0,0 0-1,0 0 1,0 0 0,0 0-1,0 0 1,-1 0 0,1-2-1,-1 2 1,0-1 0,0 1 0,0-2-1,0 1 1,3-5 0,5-13-1365,-6 11 538</inkml:trace>
  <inkml:trace contextRef="#ctx0" brushRef="#br0" timeOffset="-202685.34">5538 754 400,'10'-17'3276,"-10"17"-3228,0 0 0,0 0 0,0 0 0,0 0 0,0 0 0,0 0 0,0 0 0,0 0 0,0 0 1,0 1-1,0-1 0,0 0 0,0 0 0,0 0 0,0 0 0,0 0 0,0 0 0,0 0 0,0 0 1,0 0-1,1 0 0,-1 0 0,0 0 0,0 0 0,0 0 0,0 0 0,0 0 0,0 0 0,0 0 1,0 0-1,0 0 0,0 0 0,0 0 0,0 0 0,0 0 0,0 0 0,0 0 0,0 0 0,1 0 1,-1 0-1,0 0 0,0 0 0,0 0 0,0 0 0,0 0 0,0 0 0,0 0 0,0 0 0,0 0 1,0 0-1,-8 32 2659,0-5-2680,1 6 182,1 6-1,-2 61 1,8-79-199,1 4 0,2-1 0,0 1 0,1-3 0,8 31 0,-10-48-13,-1 0 1,1 0 0,0-3-1,1 3 1,-1-1-1,1-1 1,0 1-1,0 1 1,0-1-1,0-1 1,1 1 0,0-1-1,3 3 1,-5-5 1,-1 0 1,1 0 0,0 0 0,-1 0-1,1-1 1,0 1 0,0-1-1,0 1 1,0-1 0,0 0 0,0 0-1,-1 0 1,1 0 0,0 0-1,0 0 1,0 0 0,0-1 0,0 1-1,0-1 1,-1 1 0,1-1-1,0 0 1,0 1 0,-1-1 0,1 0-1,0 0 1,-1 0 0,1-1-1,-1 1 1,1 0 0,-1 0 0,0-1-1,0 1 1,1-1 0,-1 1-1,1-3 1,7-10 186,0 2-1,-1-4 1,0 0-1,-2 1 0,1-1 1,-2-1-1,0 3 1,-1-4-1,-1 2 1,0-1-1,-1-1 1,-2-23-1,0 40-112,0-1-1,0 1 1,0-1-1,0 1 1,0-1-1,0 1 1,0-1-1,0 1 1,-1-1-1,0 1 1,1-1 0,-2-1-1,-1 5 433,1 12-384,3 11-122,2-5 1,0 3-1,9 33 0,5 31-2212,-17-62-5,0-16-4636,0-10 5498</inkml:trace>
  <inkml:trace contextRef="#ctx0" brushRef="#br0" timeOffset="-200044.26">5822 386 324,'2'-5'1246,"-2"4"-1065,0-1-1,1 1 0,-1-1 1,0 1-1,1-1 1,-1 1-1,1 0 0,-1-1 1,1 1-1,0 0 0,0-2 1,-1 2-1,1 0 1,0 0-1,0 0 0,0 0 1,0 0-1,0 0 0,3-2 1,-4 3 111,3 2 391,0-1 0,0 1 0,-1 0 0,1-1 1,0 1-1,-1 1 0,5 4 0,35 66 1906,58 117-1403,-71-119-1151,31 106 1,-53-151-38,-2 2 0,0 2 0,-2-6 1,-1 6-1,-1-1 0,-2-4 0,-5 45 1,-1-31-383,-16 57 0,18-82-131,0 2 1,-1-2-1,-1-1 0,0 1 1,-1-1-1,-15 25 0,21-36 372,1 0-1,-1 0 0,0-1 0,0-1 0,1 2 1,-1 0-1,0-1 0,-1 1 0,1-1 1,0 0-1,0 0 0,0 0 0,-1 0 1,1 0-1,0 0 0,-1 0 0,1-1 1,-1 1-1,1-1 0,-1 0 0,1 0 1,-1 0-1,-2 0 0,2-1-39,1 0-1,0 0 1,0 0 0,0 0 0,0 0-1,0 0 1,0-1 0,1 1-1,-1-1 1,0 1 0,1-1-1,-1 1 1,1 1 0,-1-2 0,1 0-1,0 0 1,0 0 0,0 0-1,0 0 1,0 0 0,0-1-1,1 0 1,-1 0 0,1 1 0,-1-3-1,-1-7-1112</inkml:trace>
  <inkml:trace contextRef="#ctx0" brushRef="#br0" timeOffset="-197418.2">6356 696 188,'-2'0'515,"1"0"-399,0 0 0,0 1 1,0-1-1,0 0 0,1 0 0,-1 0 1,0 0-1,0 0 0,0 0 0,0 0 0,0-1 1,0 1-1,0 0 0,1 0 0,-1-1 1,1 1-1,-1 0 0,0-1 0,1 1 1,-1-1-1,0 1 0,0-1 0,1 1 1,-1-1-1,0 1 0,1-1 0,-1 0 0,0-1 1,1 2 91,15-20 2439,-10 19-2418,1-1 0,-1 0 0,0 1 0,1 0 0,-1 1 0,1-1 0,-1 1 0,1 0 0,-1 1 0,8 0 0,24 2 351,-24-6-514,0 3 0,0 0 0,0 0 0,0 1 0,0 2 0,25 4 0,-38-6-103,1-1 0,-1 0 0,1 1 1,-1-1-1,1 0 0,0 0 0,-1 0 0,1 1 1,0-1-1,-1 0 0,1 0 0,0 0 1,-1 0-1,1 0 0,-1 0 0,1 0 1,0 0-1,-1-1 0,1 1 0,0 0 1,-1 0-1,1 0 0,-1-1 0,1 1 0,0 0 1,-1-1-1,1 1 0,-1 0 0,1-1 1,-1 1-1,1-1 0,-1 1 0,0-1 1,1 1-1,-1-1 0,0 1 0,1-1 0,-1 1 1,0-1-1,1 0 0,-1 1 0,0-1 1,0 1-1,0-2 0,0 1 0,1 1 1,-1-1-1,0 0 0,0 1 0,0-1 0,-1 1 1,1-1-1,0 0 0,0 1 0,0-1 1,0 0-1,0 1 0,-1-1 0,1 1 1,0-1-1,-1 0 0,0-2-251,1 1 1,-1 0-1,0 0 0,1 1 1,-1 1-1,0-2 0,0 0 0,0 1 1,-1-1-1,1 0 0,0 1 1,-1 0-1,1 0 0,-1 0 0,1 0 1,-1 0-1,1-1 0,-1 1 1,0 0-1,-2-1 0,-2 1-1208</inkml:trace>
  <inkml:trace contextRef="#ctx0" brushRef="#br0" timeOffset="-197079.92">6386 798 1288,'1'1'203,"1"0"0,-1 0 0,0-1 0,1 1 0,-1-1-1,0 1 1,1-1 0,-1 0 0,1 1 0,-1-1 0,1 0 0,-1 0 0,1 0-1,-1 0 1,1 0 0,-1-1 0,3 1 0,29-9 605,-16 4-273,9-1-68,1 2 0,44-2-1,-54-3-1091,-17 9 519,1 0-1,-1 0 1,1-1-1,-1 1 1,0 0-1,1 0 1,-1-1-1,0 1 0,1 0 1,-1-1-1,0 1 1,0 0-1,1-1 1,-1 1-1,0-1 1,0 1-1,1 0 1,-1-1-1,0 1 1,0-1-1,0 1 1,0-1-1,0 1 0,0-1 1,0 1-1,0-1 1,0 1-1,0 0 1,0-1-1,0 1 1,0-1-1,0 1 1,0-1-1,-1 1 1,1 0-1,0-1 1,0 1-1,0-1 0,-1-1 1,-1 1-1227</inkml:trace>
  <inkml:trace contextRef="#ctx0" brushRef="#br0" timeOffset="-195942.72">7026 400 648,'2'24'7126,"2"19"-4138,10 118-1271,-11-108-1344,28 322 438,-23-351-759,-7-19-165,1 1 1,-1-2-1,0 0 0,0 0 1,0 1-1,1 4 1,-6-3-2171,-3-12 480,-3-8 48,-10-25-693,14 25 1655,-1 0-1,-1 1 1,0-1 0,-13-13-1,13 18 331</inkml:trace>
  <inkml:trace contextRef="#ctx0" brushRef="#br0" timeOffset="-195600.44">6928 908 96,'-17'-10'1233,"15"10"-1012,1-1 0,-1 0 0,0 0 1,0 0-1,0 0 0,1 0 1,-1 0-1,1 0 0,-1-1 0,1 1 1,-1 0-1,1-1 0,0 1 0,-2-4 1,8 2 83,-1 1 1,1 1 0,0-1-1,0 1 1,8-1 0,-6 0-37,-3 1-148,130-26 2607,-119 24-2641,0 1 0,-1 1 0,0 1 0,1 1 0,-1 1 0,0 1 0,19 4 0,-32-7-67,26 9-2128,-15-1-4082</inkml:trace>
  <inkml:trace contextRef="#ctx0" brushRef="#br0" timeOffset="-187656.37">7851 886 56,'-8'-58'784,"8"34"-624,-1-10 403,2 0 0,7-41 0,-11 37 570,2 29-1074,-7-36-78,2-68 3220,-4 107-3026,11 0-182,0 5 7,0-1 0,-1 1 0,1-1 0,-1 0 0,0 1 0,1-1 0,-1 1-1,0-1 1,0 0 0,0 1 0,0-1 0,0 0 0,0 1 0,0-1-1,-1 1 1,1-1 0,-1 1 0,1-1 0,-1 1 0,0-3 0,0 3 0,21 178 940,-14-20-1712,-22-147-4529,12-8 4321</inkml:trace>
  <inkml:trace contextRef="#ctx0" brushRef="#br0" timeOffset="-186711.36">7724 955 364,'0'0'1081,"12"-13"2414,-3 9-2931,0 1 0,0-1 0,17-3 1,61-10 495,19 1 17,-104 15-1068,3 0 4,1 1 1,-1-1-1,1 1 0,-1 0 0,0 0 0,0 0 1,0 1-1,0 0 0,1 0 0,-1 0 0,9 5 1,-14-6-103,0 0 0,0 0 1,1 0-1,-1 0 1,0 1-1,0-1 1,0 1-1,0-1 0,0 0 1,0 1-1,0-1 1,0 0-1,0 1 1,0-1-1,0 1 0,0-1 1,0 0-1,0 1 1,-1-1-1,1 0 1,0 1-1,0-1 0,0 0 1,0 1-1,-1-1 1,1 0-1,0 1 1,0-1-1,-1 0 1,1 0-1,0 1 0,-1-1 1,-13 21-2946,4-9 1126,6-7 771</inkml:trace>
  <inkml:trace contextRef="#ctx0" brushRef="#br0" timeOffset="-186105.53">7748 1163 508,'-1'-1'138,"0"0"0,1 0 0,-1-1 0,1 1-1,-1 0 1,1 0 0,-1 1 0,1-1 0,0 0 0,-1-1 0,1 1 0,0 0-1,0-2 1,0 2 0,0-1 0,0 1 0,1 0 0,-1-1 0,0 1 0,1 0-1,-1 0 1,1-1 0,-1 0 0,1 1 0,-1 0 0,1-1 0,0 1 0,0 0-1,-1 0 1,1 0 0,0 0 0,2-1 0,1-3-8,-1 0 1,1 0-1,1 1 0,0 0 1,9-8-1,-10 8-36,12-5 273,0 2 0,23-12 0,-36 18-281,0-1 0,1 1 1,-1 0-1,1 0 0,0 0 1,-1 1-1,1-1 0,0 1 1,0 0-1,0 0 1,0 0-1,0 0 0,0 1 1,0 0-1,0-1 0,-1 1 1,1 1-1,4 1 0,-7-3-44,0 2 0,0-1 0,1 0 0,-1 0 0,0 0 0,0 0 0,0 1 0,0-1 0,0 0 0,0 0 0,0 1-1,0-1 1,-1 1 0,1-1 0,-1 1 0,1-1 0,-1 0 0,1-1 0,-1 4 0,1 0-19,-1 0 1,0 1-1,-1 0 0,1-2 1,-1 1-1,0 0 0,1 0 1,-3 3-1,-1 3-28,0 1 0,-1-2 0,0 2-1,-1-4 1,-6 11 0,-2-4 2,1-1 0,0 2 0,-24 13 0,-3 7 149,39-35-143,1 0 0,0 1 0,0-1 0,0 0 0,0 0 0,0 0 0,0 0 0,0 0 0,0 0 0,-1 1 0,1-1 0,0 0 0,0 0 0,0 0 0,0 0 0,0 0 0,0 1 0,0-1 0,0 0 0,0 0 0,0 0 0,0 0 0,0 1 0,0-1 0,0 0 0,0 0 0,0 0 0,0 0 0,1 0 0,-1 1 0,0-1 0,0 0 0,0 0 0,0 0 0,0 0 0,0 0 0,0 0 0,0 1 0,0-1 0,1 0 0,-1 0 0,0 0 0,0 0 0,0 0 0,0 0 0,0 0 0,1 0 0,-1 0 0,0 0 0,0 0 0,0 1 0,0-1 0,16 4 40,17 2 85,30-1 139,-35-4-348,53 10 0,-73-6-1184,-8-5 1126,0 1 1,1-1 0,-1 1 0,0-1-1,1 0 1,-1 1 0,1-1-1,-1 0 1,1 0 0,-1 0-1,1 0 1,-1 0 0,1 0-1,-1 1 1,1-1 0,-1 0 0,1 0-1,0 0 1,-1 0 0,1 1-1,-1-1 1,1 0 0,0 0-1,-1 0 1,1 0 0,-1 0-1,1 0 1,0 0 0,-1-1 0,1 1-1,-1 0 1,1 0 0,0 0-1,-1-1 1,1 1 0,-1 0-1,1 0 1,-1 0 0,1 0 0,-1 0-1,1 0 1,-1 0 0,0-1-1,1 1 1,-1-1 0,1 1-1,-1-1 1,0 1 0,0-1-1,1 1 1,-1-2 0,1-1-1055</inkml:trace>
  <inkml:trace contextRef="#ctx0" brushRef="#br0" timeOffset="-185051.49">8286 1006 204,'-2'-135'2627,"3"126"-1762,1 13 294,1 18-191,-6 42-195,1-46-686,0-3 0,2 1-1,0 1 1,1 1 0,1 0 0,6 24 0,-6-34-83,1 0 0,0 0 0,0-1-1,1 2 1,6 7 0,-8-14-6,-1-1-1,1 1 1,0 0-1,-1-1 0,0 1 1,1 0-1,0 0 1,0-1-1,0 0 1,0 0-1,1 1 0,-1-1 1,0 0-1,0 0 1,0 1-1,1-1 1,-1-1-1,1 1 0,-1-1 1,6 1-1,-7-1 5,0 0 0,0-1-1,0 1 1,0-1 0,0 1-1,0-1 1,0 1 0,0-2-1,0 2 1,0-1 0,0 0-1,0 0 1,-1 1 0,1-1-1,0 0 1,0 0 0,-1 0-1,1 1 1,0-1 0,-1 0-1,1 0 1,0-2 0,10-28 145,-8 23-94,3-10 44,-1 0 0,0 1 0,-1-2 0,-1 0 1,-1 0-1,-1-1 0,0 5 0,-4-42 0,1 53 1533,1 9-666,0 20-422,5 35-707,1-31-308,2-1 1,1-2-1,13 31 0,-12-34-762,-9-21 881,1-1-1,-1 0 1,1 2-1,-1-2 0,0 0 1,0 1-1,1-1 1,-1 0-1,0 1 1,0-1-1,0 1 0,0-1 1,-1 0-1,1 1 1,0-1-1,-1 2 1</inkml:trace>
  <inkml:trace contextRef="#ctx0" brushRef="#br0" timeOffset="-184204.59">8683 1032 724,'0'-2'250,"0"0"0,0 0 0,0-1 0,1 0 0,-1 1 0,1 0 1,-1 0-1,1-1 0,0 1 0,0 0 0,0 0 0,0-1 0,0 2 0,1-1 0,-1 0 0,1 0 0,-1 0 0,1 1 0,-1-1 0,5 0 0,-2-1-60,0 2 0,2-1-1,-2 0 1,1 0 0,0 1-1,0-1 1,0 1 0,0 0-1,5-1 1,5 1 39,-1 0-1,1 1 1,0 0 0,0 1-1,26 5 1,-33-4-141,0 0-1,0 0 1,0 0 0,0 0-1,0 1 1,7 6 0,-6-8-3,2 1-919,-16 3-932,-16-11-3517,18 6 3899</inkml:trace>
  <inkml:trace contextRef="#ctx0" brushRef="#br0" timeOffset="-183844.77">8848 819 92,'0'-1'77,"0"1"0,-1 0 0,1 0-1,0 0 1,0 0 0,0-1 0,0 1 0,0 0-1,0 0 1,0 0 0,0-1 0,0 1 0,0 0 0,0 0-1,0 0 1,0-1 0,0 1 0,0 0 0,0 0 0,0-1-1,0 1 1,0 0 0,0 0 0,0 0 0,0 0 0,0-1-1,0 1 1,0 0 0,0 0 0,1 0 0,-1-1 0,0 1-1,0 0 1,0 0 0,0 0 0,0 0 0,1 0 0,-1 0-1,0 0 1,0 0 0,0 0 0,1 0 0,-1 0 0,0 0-1,0 0 1,0 0 0,1 0 0,-1 0 0,0 0 0,0 0-1,0 0 1,1 0 0,3 10 1301,-14 134 2234,0-8-1524,10-116-2886,0-8-2746,6-23-1735,-2 7 4022</inkml:trace>
  <inkml:trace contextRef="#ctx0" brushRef="#br0" timeOffset="-183423.7">9225 536 584,'0'-2'226,"0"1"-1,0-1 1,0 1-1,0 0 1,0 0 0,0-1-1,0 0 1,1 1 0,-1 0-1,0 0 1,1 0-1,-1 0 1,1 0 0,0-2-1,0 3-152,-1 0 0,0 0-1,1-1 1,-1 1-1,0 0 1,0 0 0,1 0-1,-1 0 1,0 0 0,1-1-1,-1 1 1,1 0 0,-1 0-1,0 0 1,1 0-1,-1 0 1,0 0 0,1 0-1,-1 0 1,0 0 0,1 0-1,-1 0 1,0 0 0,1 1-1,-1-1 1,0 0 0,1 0-1,-1 0 1,1 1-1,1 0 55,-1 0-1,0 0 0,0 1 1,0-1-1,1 1 0,-1-1 1,0 1-1,0 0 0,0 0 1,0 0-1,0-1 0,0 2 1,0-1-1,-1 0 0,2 3 1,3 29 356,-2 2 1,-2-1-1,-1 1 1,-4 38-1,-1 34-1341,5-107 491,-15-5-4473,12 2 3053,0 2 321</inkml:trace>
  <inkml:trace contextRef="#ctx0" brushRef="#br0" timeOffset="-183079.22">9183 902 1572,'11'3'1087,"0"0"1,-1-1-1,16 1 0,-15-3-971,1 0 0,0-1 0,0-1 0,0 1 0,16-6 0,-15 3-102,27-5 100,-38 8-144,1 1-1,-1-1 1,0 1-1,0 0 1,1 0-1,-2 0 1,1 0-1,1 0 1,-1 1-1,0-1 1,1 1-1,-1-1 1,2 2 0,-3-1-144,0 0 0,-1 0 1,1 0-1,-1 1 1,1-1-1,-1-1 1,1 1-1,-1 1 1,0-1-1,0 0 0,0 0 1,1 1-1,-1-1 1,-1 0-1,1 1 1,0-1-1,0 0 0,0 0 1,-1 1-1,1-1 1,-1 3-1,-1 2-994</inkml:trace>
  <inkml:trace contextRef="#ctx0" brushRef="#br0" timeOffset="-182681.81">9252 1096 440,'46'-32'2821,"-30"21"-2252,31-19 1,-40 26-473,-1 0 52,-1 2-1,1-1 1,0 1-1,10-5 1,-15 7-123,0 0-1,0 0 1,-1 0-1,1 0 1,0 0-1,0 0 1,-1 0-1,1 0 1,0 0-1,-1 0 1,1 0-1,0 0 1,0 1-1,-1-1 1,1 0-1,0 1 1,-1-1 0,1 0-1,-1 2 1,1-2-1,0 1 1,-1-1-1,1 1 1,-1-1-1,1 1 1,-1-1-1,1 1 1,-1-1-1,0 1 1,1 0-1,-1-1 1,0 1-1,1 0 1,-1-1-1,0 1 1,0 0-1,0-1 1,1 1-1,-1 0 1,0 0 0,0-1-1,0 1 1,0 0-1,0-1 1,-1 2-1,1-1 1,0 0-1,0-1 1,0 1-1,-1 0 1,0 1-1,0 6 53,-1 0-1,0 0 0,-1 0 0,0 0 1,0-3-1,-1 2 0,0 2 1,-8 12-1,-6 1 208,-25 26 1,18-20 496,24-27-763,0 0-1,0 0 1,0 0-1,0 0 1,1 0-1,-1 0 1,0 0-1,1 0 1,-1 1-1,0-1 1,1 0-1,-1 0 1,1 0-1,0 0 1,-1 1-1,1-1 1,0 0-1,0 0 1,0 0-1,0 1 1,0-1-1,0 0 1,0 0-1,0 1 1,1-1-1,-1 0 1,0 0-1,1-1 1,-1 0-1,1 2 1,-1-1-1,1 0 1,-1 0-1,1 0 1,0 0-1,0 0 1,0 0-1,-1 0 1,1-1-1,0 1 1,0 0-1,0 0 1,0-1-1,0 1 1,0 0-1,2 0 1,6 3-29,0 1 0,0 0 1,1-1-1,15 3 1,-5-5-221,-1 0 0,0-1 0,2-1 0,33-4 0,-49 4-105,-1-1 0,0 0 0,1 0 0,1 0 0,-1-1 0,-1 0 0,1 0 0,-2 0 0,2-1 0,-1 0 0,0 1 0,0-2-1,0 1 1,0 0 0,-1-1 0,1 1 0,-1-1 0,4-3 0,1-3-863</inkml:trace>
  <inkml:trace contextRef="#ctx0" brushRef="#br0" timeOffset="-182280.2">9826 787 252,'-4'21'1567,"2"-3"0,0 31 1,2-30-1375,1-1 0,1 1 0,1 0 1,1 1-1,6 15 0,-2-6-4,-6-19-35,1 2-1,-1-2 0,2-2 1,0 4-1,0-2 1,1 0-1,0 0 0,1-1 1,12 17-1,-17-26-124,-1 1-1,1 0 1,0-1-1,0 1 1,0-1-1,-1 0 1,1 1 0,0-1-1,0 0 1,0 0-1,0 0 1,0 0-1,0 0 1,0 0 0,0 0-1,0 0 1,0 0-1,0 0 1,0 0-1,-1 0 1,1 0-1,0 0 1,0 0 0,0-1-1,0 1 1,0 0-1,0-1 1,-1 1-1,1-1 1,0 1 0,0-1-1,-1 0 1,2 1-1,-1-1 1,-1 0-1,1 1 1,0-2 0,1 0-1,24-38 956,-19 28-646,53-90 1335,-39 64-1439,3-1 0,45-57-1,-56 87-1666,-2 14-5876,-9-3 6059</inkml:trace>
  <inkml:trace contextRef="#ctx0" brushRef="#br0" timeOffset="-181875.5">10421 390 676,'0'8'1105,"1"2"1,0-2-1,0 0 1,4 12-1,28 60 937,-3-2-1417,-16-26-473,-3 4 0,-2-2-1,-2 0 1,-2 3 0,-3-2-1,-3 0 1,-11 84 0,4-96-339,-1-1 0,-3-1 0,-2 2 0,-1-3 0,-1 0 0,-3-2 0,-2 1 0,0 0 0,-3-3 0,-2-2 0,-41 48 0,52-65 38,-1-5 1,-1 2-1,0 1 0,-1-3 0,0 0 1,-1 0-1,0-2 0,0-3 1,-34 16-1,36-18-220,-1-1 0,1 0-1,0-2 1,0 0 0,-1-1 0,0 0 0,-1-2 0,1 0 0,0-1 0,1 0-1,0-2 1,-20-6 0,14 1-857</inkml:trace>
  <inkml:trace contextRef="#ctx0" brushRef="#br0" timeOffset="-180980.02">8110 175 240,'-20'9'5047,"-22"25"-3862,5-4-836,-167 122 287,191-138-603,1-2 1,1 1 0,0 0 0,2 2 0,-1-3-1,1 4 1,1-2 0,-1 2 0,3 1-1,0-3 1,0 2 0,1 3 0,-4 20 0,-1 23 102,3 1 0,2 80 0,4-126-131,1 245 107,3-199-89,3-2-1,17 75 1,-18-113-38,2 0 0,0-3 0,11 25 0,-15-38-168,1 0 0,-1 0 0,1-1 1,0 0-1,1 0 0,-1-1 1,0 1-1,1 0 0,1-1 0,0 0 1,-1 0-1,1-1 0,11 7 1,-15-11-7,0 1 0,-1 0 0,1-1 0,0 1 0,0-1 0,0 0 0,0 0 0,0 0 0,0 0 0,0 0 0,0 0 0,0 0 0,0 0 0,0-1 0,0 1 0,0-1 0,0 0 1,0 1-1,-1-1 0,1 0 0,0 0 0,2-2 0,2-2-1194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9-30T23:20:48.049"/>
    </inkml:context>
    <inkml:brush xml:id="br0">
      <inkml:brushProperty name="width" value="0.025" units="cm"/>
      <inkml:brushProperty name="height" value="0.025" units="cm"/>
    </inkml:brush>
  </inkml:definitions>
  <inkml:trace contextRef="#ctx0" brushRef="#br0">1 1 24575,'0'298'0,"-1"-293"0,1 0 0,0 1 0,1-1 0,-1 0 0,1 1 0,0-1 0,0 0 0,1 0 0,0 0 0,0 0 0,0 0 0,0-1 0,6 9 0,-5-10 0,0 0 0,1 0 0,-1 0 0,1-1 0,-1 1 0,1-1 0,0 0 0,0 0 0,0-1 0,0 1 0,0-1 0,0 0 0,1 0 0,-1 0 0,0-1 0,1 1 0,6-1 0,176-3 0,9 0 0,-193 3 0,0 0 0,1 1 0,-1-1 0,0 1 0,0 0 0,1 0 0,-1 0 0,0 0 0,0 1 0,0-1 0,0 1 0,0 0 0,0 0 0,-1 0 0,1 0 0,-1 0 0,1 0 0,-1 1 0,0-1 0,0 1 0,0 0 0,0 0 0,0 0 0,-1 0 0,1 0 0,-1 0 0,0 0 0,0 0 0,0 0 0,0 1 0,0 3 0,1 12 0,0 0 0,-1 0 0,-2 0 0,-3 29 0,2-9 0,1-33 0,1 0 0,-1 1 0,0-1 0,0 0 0,-1 0 0,1 0 0,-2 0 0,1 0 0,0 0 0,-1 0 0,0-1 0,-1 1 0,1-1 0,-1 0 0,-7 7 0,2-3 0,-1-1 0,0-1 0,0 0 0,-1 0 0,0-1 0,-23 9 0,17-8-170,-1-1-1,-1 0 0,1-2 1,-1 0-1,1-1 0,-1-1 1,-35-1-1,20-1-6655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9-30T23:20:51.415"/>
    </inkml:context>
    <inkml:brush xml:id="br0">
      <inkml:brushProperty name="width" value="0.025" units="cm"/>
      <inkml:brushProperty name="height" value="0.025" units="cm"/>
    </inkml:brush>
  </inkml:definitions>
  <inkml:trace contextRef="#ctx0" brushRef="#br0">1 1 24575,'54'893'-1359,"-38"-718"1251,21 221 125,47 720 64,-63-701-2,2 200 1211,-10-387-1290,-2-91 0,24 682 0,-19 1170 0,-43-1485 0,-2 232 0,31 271 61,-3-523-1487,1-457-5400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9-30T23:20:54.607"/>
    </inkml:context>
    <inkml:brush xml:id="br0">
      <inkml:brushProperty name="width" value="0.025" units="cm"/>
      <inkml:brushProperty name="height" value="0.025" units="cm"/>
    </inkml:brush>
  </inkml:definitions>
  <inkml:trace contextRef="#ctx0" brushRef="#br0">1 212 24575,'177'13'0,"-68"-2"0,916 30-2125,19-41 4360,-417-4-2345,-139 6 110,527-4 0,-647-6 0,297-5 0,467 14 0,-1076-5 0,0-1 0,81-18 0,-112 17 0,194-36 0,366-23 0,-102 65 0,19-2 0,-101-28 0,76-2 0,413 30 0,-451 4 0,-130-23 0,14-1 0,354 23-1365,-647-1-5461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9-30T23:21:11.949"/>
    </inkml:context>
    <inkml:brush xml:id="br0">
      <inkml:brushProperty name="width" value="0.025" units="cm"/>
      <inkml:brushProperty name="height" value="0.025" units="cm"/>
    </inkml:brush>
  </inkml:definitions>
  <inkml:trace contextRef="#ctx0" brushRef="#br0">1 811 24575,'0'-15'0,"2"0"0,5-23 0,2-18 0,-7 40 0,1 0 0,0 0 0,1 0 0,0 1 0,9-19 0,38-73 0,-30 68 0,16-44 0,-27 58 0,0 0 0,25-42 0,-28 56 0,1 0 0,0 1 0,0 0 0,1 0 0,0 1 0,1 0 0,21-14 0,29-22 0,-44 31 0,1 1 0,0 1 0,33-17 0,-38 24 0,0 1 0,0 1 0,0 0 0,0 0 0,1 1 0,17 0 0,81 4 0,-57 0 0,-23-1-1365,-4-1-5461</inkml:trace>
  <inkml:trace contextRef="#ctx0" brushRef="#br0" timeOffset="2064.21">530 409 24575,'-1'0'-8191</inkml:trace>
  <inkml:trace contextRef="#ctx0" brushRef="#br0" timeOffset="2581.86">530 409 24575,'-1'0'-8191</inkml:trace>
  <inkml:trace contextRef="#ctx0" brushRef="#br0" timeOffset="2920.76">530 409 24575,'-1'0'-8191</inkml:trace>
  <inkml:trace contextRef="#ctx0" brushRef="#br0" timeOffset="3248.21">530 409 24575,'-1'0'-8191</inkml:trace>
  <inkml:trace contextRef="#ctx0" brushRef="#br0" timeOffset="3249.21">530 409 24575,'-1'0'-8191</inkml:trace>
  <inkml:trace contextRef="#ctx0" brushRef="#br0" timeOffset="3578.51">530 409 24575,'-1'0'-8191</inkml:trace>
  <inkml:trace contextRef="#ctx0" brushRef="#br0" timeOffset="8229.44">530 409 24575,'0'21'0,"1"-14"0,-1-1 0,0 1 0,0-1 0,0 1 0,-2 6 0,2-13 0,0 0 0,0 0 0,0 0 0,0 0 0,0-1 0,0 1 0,0 0 0,0 0 0,-1 0 0,1 0 0,0 0 0,0 0 0,0 0 0,0 0 0,0 0 0,0 0 0,0 0 0,0 0 0,0 0 0,0 0 0,0-1 0,-1 1 0,1 0 0,0 0 0,0 0 0,0 0 0,0 0 0,0 0 0,0 0 0,0 0 0,0 0 0,-1 0 0,1 0 0,0 0 0,0 0 0,0 0 0,0 0 0,0 1 0,0-1 0,0 0 0,0 0 0,0 0 0,-1 0 0,1 0 0,0 0 0,0 0 0,0 0 0,0 0 0,0 0 0,0 0 0,0 0 0,0 0 0,0 1 0,-1-15 0,3 11 0,-1 0 0,0 0 0,-1-1 0,1 1 0,0-1 0,-1 1 0,0 0 0,0-1 0,0-4 0,0 7 0,-1 0 0,1 0 0,-1 0 0,1 0 0,-1 0 0,1 0 0,-1 0 0,0 0 0,1 1 0,-1-1 0,0 0 0,0 0 0,0 1 0,1-1 0,-1 1 0,0-1 0,0 0 0,0 1 0,0 0 0,0-1 0,0 1 0,0 0 0,0-1 0,0 1 0,0 0 0,0 0 0,-1 0 0,1 0 0,0 0 0,0 0 0,0 0 0,0 0 0,0 0 0,-2 1 0,2-1 0,0 0 0,-1 1 0,1-1 0,0 0 0,0 1 0,-1-1 0,1 1 0,0-1 0,0 1 0,0-1 0,0 1 0,0 0 0,0 0 0,0-1 0,0 1 0,0 0 0,0 0 0,0 0 0,0 0 0,0 0 0,1 0 0,-1 0 0,1 0 0,-1 1 0,0-1 0,1 0 0,0 0 0,-1 0 0,1 1 0,0-1 0,0 0 0,-1 1 0,1-1 0,0 0 0,1 2 0,-1 0 0,0 0 0,0 0 0,1 0 0,-1 0 0,1 0 0,0 0 0,0 0 0,0-1 0,0 1 0,0 0 0,1-1 0,-1 1 0,1-1 0,3 4 0,-5-5 1,0-1 1,0 0-1,1 0 0,-1 1 0,0-1 1,0 0-1,0 0 0,1 0 0,-1 0 1,0 1-1,0-1 0,1 0 0,-1 0 1,0 0-1,1 0 0,-1 0 0,0 0 0,0 0 1,1 1-1,-1-1 0,0 0 0,1 0 1,-1 0-1,0 0 0,1 0 0,-1-1 1,0 1-1,0 0 0,1 0 0,-1 0 1,0 0-1,1 0 0,-1 0 0,0 0 0,0-1 1,1 1-1,-1 0 0,0 0 0,0 0 1,1 0-1,-1-1 0,0 1 0,0 0 1,0 0-1,0-1 0,1 1 0,-1 0 1,0 0-1,0-1 0,0 1 0,0 0 0,0-1 1,0 1-1,6-18-1253,-6 18 1072,2-18-6646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9-30T23:21:23.246"/>
    </inkml:context>
    <inkml:brush xml:id="br0">
      <inkml:brushProperty name="width" value="0.025" units="cm"/>
      <inkml:brushProperty name="height" value="0.025" units="cm"/>
    </inkml:brush>
  </inkml:definitions>
  <inkml:trace contextRef="#ctx0" brushRef="#br0">1 1 24575,'0'7'0,"0"6"0,0 8 0,0 11 0,0 4 0,0-1 0,0 5 0,0 2 0,0-2 0,0 0 0,0-4 0,0-1 0,0-2 0,0-4 0,0 1 0,0 5 0,0 2 0,0-7-8191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9-30T23:21:27.327"/>
    </inkml:context>
    <inkml:brush xml:id="br0">
      <inkml:brushProperty name="width" value="0.025" units="cm"/>
      <inkml:brushProperty name="height" value="0.025" units="cm"/>
    </inkml:brush>
  </inkml:definitions>
  <inkml:trace contextRef="#ctx0" brushRef="#br0">1 1 24575,'7'0'0,"13"0"0,25 0 0,23 0 0,10 0 0,4 0 0,1 0 0,-10 0 0,-13 0 0,-6 0 0,-5 0 0,-8 0 0,-3 0 0,-8 0-8191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9-30T23:21:30.566"/>
    </inkml:context>
    <inkml:brush xml:id="br0">
      <inkml:brushProperty name="width" value="0.025" units="cm"/>
      <inkml:brushProperty name="height" value="0.025" units="cm"/>
    </inkml:brush>
  </inkml:definitions>
  <inkml:trace contextRef="#ctx0" brushRef="#br0">3 1 24575,'-2'177'0,"4"190"0,8-255 0,1 39 0,-11 29-1365,0-149-5461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9-30T23:21:46.082"/>
    </inkml:context>
    <inkml:brush xml:id="br0">
      <inkml:brushProperty name="width" value="0.025" units="cm"/>
      <inkml:brushProperty name="height" value="0.025" units="cm"/>
    </inkml:brush>
  </inkml:definitions>
  <inkml:trace contextRef="#ctx0" brushRef="#br0">149 1 24575,'0'3'0,"0"6"0,0 4 0,0 7 0,0 4 0,0 5 0,0 1 0,0 3 0,0 7 0,0-1 0,0-2 0,0-9-8191</inkml:trace>
  <inkml:trace contextRef="#ctx0" brushRef="#br0" timeOffset="2567.19">1 467 24575,'7'0'0,"6"0"0,8 0 0,4 0 0,5 0 0,1 0 0,6 0 0,0 0 0,1 0 0,-2 0 0,0 0 0,-2 0 0,-8 0-8191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9-30T23:21:53.640"/>
    </inkml:context>
    <inkml:brush xml:id="br0">
      <inkml:brushProperty name="width" value="0.025" units="cm"/>
      <inkml:brushProperty name="height" value="0.025" units="cm"/>
    </inkml:brush>
  </inkml:definitions>
  <inkml:trace contextRef="#ctx0" brushRef="#br0">79 3 24575,'32'-1'0,"-17"-1"0,0 2 0,0 0 0,0 1 0,22 4 0,-34-4 0,1 0 0,-1 0 0,0 0 0,0 0 0,1 0 0,-1 1 0,0 0 0,0-1 0,-1 1 0,1 0 0,0 1 0,-1-1 0,1 0 0,-1 1 0,0-1 0,1 1 0,-1 1 0,-1-1 0,1 0 0,0 0 0,-1 0 0,1 0 0,-1 0 0,1 5 0,2 16 0,-1 0 0,-1 1 0,-1-1 0,-1 0 0,-4 35 0,0 11 0,4-50 0,-4 33 0,4-51 0,-1 1 0,0 0 0,0-1 0,0 1 0,0-1 0,0 1 0,0-1 0,-1 1 0,1-1 0,-1 0 0,0 0 0,0 0 0,0 0 0,0 0 0,0 1 0,-3 1 0,-6 2 0,-1 1 0,0-2 0,-1 1 0,1-2 0,-1 0 0,0 0 0,0-1 0,-21 2 0,2 1 0,26-5 0,0 0 0,0 1 0,1 0 0,-1 0 0,1 1 0,0 0 0,-1 0 0,1 0 0,0 1 0,1 0 0,-9 8 0,12-12 0,1 0 0,0 1 0,0-1 0,-1 0 0,1 1 0,0-1 0,0 0 0,0 1 0,-1-1 0,1 1 0,0-1 0,0 0 0,0 1 0,0-1 0,0 1 0,0-1 0,0 0 0,0 1 0,0-1 0,0 1 0,0-1 0,0 0 0,0 1 0,0-1 0,0 1 0,0-1 0,1 0 0,-1 1 0,0-1 0,0 0 0,0 1 0,1-1 0,-1 0 0,0 1 0,0-1 0,1 0 0,-1 1 0,0-1 0,1 0 0,-1 0 0,0 1 0,1-1 0,-1 0 0,0 0 0,1 0 0,-1 1 0,1-1 0,-1 0 0,0 0 0,1 0 0,-1 0 0,1 0 0,-1 0 0,0 0 0,1 0 0,-1 0 0,1 0 0,-1 0 0,31 3 0,-30-3 0,212 0 104,-93-2-1573,-91 2-5357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9-30T23:22:00.860"/>
    </inkml:context>
    <inkml:brush xml:id="br0">
      <inkml:brushProperty name="width" value="0.025" units="cm"/>
      <inkml:brushProperty name="height" value="0.025" units="cm"/>
    </inkml:brush>
  </inkml:definitions>
  <inkml:trace contextRef="#ctx0" brushRef="#br0">1 1 24575,'0'528'0,"0"-520"0,0 0 0,1 1 0,0-1 0,3 11 0,-4-19 0,0 1 0,0 0 0,0-1 0,0 1 0,1 0 0,-1-1 0,0 1 0,1-1 0,-1 1 0,0 0 0,1-1 0,-1 1 0,1-1 0,-1 1 0,1-1 0,-1 1 0,1-1 0,-1 0 0,1 1 0,-1-1 0,1 0 0,-1 1 0,1-1 0,0 0 0,0 1 0,0-2 0,0 1 0,1-1 0,-1 1 0,0-1 0,0 1 0,0-1 0,0 0 0,0 0 0,0 1 0,0-1 0,0 0 0,0 0 0,0 0 0,0 0 0,0 0 0,-1 0 0,1 0 0,0-1 0,0 0 0,13-22 0,-2 0 0,0 0 0,-1-2 0,-2 1 0,0-1 0,-2-1 0,-1 1 0,-1-1 0,2-29 0,-7 54 0,0 1 0,0-1 0,1 0 0,-1 0 0,0 1 0,1-1 0,-1 0 0,1 1 0,0-1 0,0 0 0,0 1 0,-1-1 0,1 1 0,1-1 0,-1 1 0,0 0 0,0-1 0,2 0 0,-2 1 0,-1 1 0,1 0 0,-1 0 0,1-1 0,-1 1 0,1 0 0,-1 0 0,1 0 0,-1 0 0,1 0 0,-1 0 0,1 0 0,-1 0 0,1 0 0,-1 0 0,1 0 0,-1 0 0,1 1 0,-1-1 0,1 0 0,-1 0 0,1 0 0,0 1 0,12 16 0,-8-1 0,0 1 0,-1-1 0,-1 0 0,-1 1 0,0 0 0,-1-1 0,-1 1 0,-2 21 0,1-18 0,1 0 0,0 0 0,2 1 0,0-1 0,6 21 0,-8-40 0,1 1 0,-1 0 0,0-1 0,1 1 0,0 0 0,-1-1 0,1 1 0,0-1 0,0 1 0,0-1 0,0 0 0,0 1 0,0-1 0,0 0 0,2 2 0,-2-3 0,-1 0 0,1 0 0,-1 0 0,1 0 0,-1 0 0,1 0 0,0 0 0,-1 0 0,1 0 0,-1 0 0,1 0 0,-1 0 0,1 0 0,-1 0 0,1 0 0,-1-1 0,1 1 0,-1 0 0,1 0 0,-1-1 0,1 1 0,-1 0 0,0-1 0,1 1 0,-1 0 0,1-1 0,-1 1 0,0-1 0,0 1 0,1-1 0,2-4 0,0 1 0,-1-1 0,0 0 0,0 1 0,0-1 0,0-1 0,-1 1 0,2-7 0,3-40 0,-5 37 0,1 0 0,0-1 0,1 1 0,0 0 0,2 0 0,-1 1 0,8-15 0,-7 17 11,0-1 0,0 0 0,-2 0-1,0-1 1,0 1 0,-1-1 0,-1 1-1,0-19 1,6-45-1473,-3 59-5364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9-30T23:22:07.098"/>
    </inkml:context>
    <inkml:brush xml:id="br0">
      <inkml:brushProperty name="width" value="0.025" units="cm"/>
      <inkml:brushProperty name="height" value="0.025" units="cm"/>
    </inkml:brush>
  </inkml:definitions>
  <inkml:trace contextRef="#ctx0" brushRef="#br0">107 1 24575,'-1'7'0,"1"6"0,0 8 0,0 4 0,0 5 0,0 1 0,0-1 0,0 5 0,0 4 0,0-1 0,0-8-8191</inkml:trace>
  <inkml:trace contextRef="#ctx0" brushRef="#br0" timeOffset="2282.23">1 298 24575,'3'-1'0,"5"1"0,9 1 0,4-1 0,7-1 0,1 1 0,0 1 0,2-1 0,6-1 0,1 1 0,1 1 0,-6-1-8191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9-30T23:22:14.078"/>
    </inkml:context>
    <inkml:brush xml:id="br0">
      <inkml:brushProperty name="width" value="0.025" units="cm"/>
      <inkml:brushProperty name="height" value="0.025" units="cm"/>
    </inkml:brush>
  </inkml:definitions>
  <inkml:trace contextRef="#ctx0" brushRef="#br0">118 3 24575,'23'-1'0,"-15"0"0,-1 1 0,1 0 0,0 0 0,0 1 0,-1 0 0,11 3 0,-17-4 0,-1 0 0,1 0 0,0 1 0,-1-1 0,1 0 0,-1 0 0,1 1 0,-1-1 0,1 0 0,0 1 0,-1-1 0,1 0 0,-1 1 0,0-1 0,1 1 0,-1-1 0,1 1 0,-1-1 0,0 1 0,1 0 0,-1-1 0,0 1 0,1-1 0,-1 1 0,0 0 0,0-1 0,0 1 0,0-1 0,0 2 0,0-1 0,0 1 0,0-1 0,-1 1 0,1-1 0,-1 0 0,0 1 0,1-1 0,-1 0 0,0 1 0,0-1 0,1 0 0,-3 2 0,-1 1 0,0 0 0,0 0 0,-1 0 0,0-1 0,-8 6 0,-1-3 0,-1-1 0,1-1 0,-20 4 0,-17 5 0,49-11 0,-1-1 0,0 0 0,1 0 0,-1 1 0,1 0 0,-1-1 0,1 1 0,0 0 0,0 0 0,0 0 0,0 0 0,0 1 0,0-1 0,0 0 0,1 1 0,0 0 0,-1-1 0,1 1 0,0 0 0,0-1 0,-1 5 0,2-5 0,-1 0 0,1 0 0,0 0 0,0 0 0,0 0 0,0 0 0,0 0 0,0 0 0,1 0 0,-1 0 0,1 0 0,-1 0 0,1-1 0,0 1 0,-1 0 0,1 0 0,0 0 0,0-1 0,0 1 0,1-1 0,-1 1 0,0-1 0,1 1 0,-1-1 0,1 1 0,-1-1 0,1 0 0,-1 0 0,1 0 0,0 0 0,0 0 0,2 0 0,8 3-97,0-2 0,0 1 0,0-2-1,0 1 1,1-2 0,21-1 0,-23 1-588,19-1-6141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9-30T23:22:18.023"/>
    </inkml:context>
    <inkml:brush xml:id="br0">
      <inkml:brushProperty name="width" value="0.025" units="cm"/>
      <inkml:brushProperty name="height" value="0.025" units="cm"/>
    </inkml:brush>
  </inkml:definitions>
  <inkml:trace contextRef="#ctx0" brushRef="#br0">452 91 24575,'-2'0'0,"0"1"0,1 0 0,-1 0 0,1 0 0,0 1 0,-1-1 0,1 0 0,0 0 0,0 1 0,-1-1 0,1 1 0,1-1 0,-3 3 0,-4 6 0,-4 0 0,-2 1 0,1-2 0,-17 10 0,1 1 0,17-13 0,-1 0 0,0-1 0,0 0 0,0-1 0,0-1 0,-1 1 0,0-2 0,-16 3 0,10-3 0,0-1 0,-1-1 0,1-1 0,-39-4 0,54 4 0,1-1 0,0 1 0,0-1 0,0 0 0,0 0 0,0 0 0,0-1 0,0 1 0,0-1 0,0 1 0,0-1 0,1 0 0,-1 0 0,1 0 0,0-1 0,-1 1 0,1-1 0,0 1 0,0-1 0,-2-4 0,2 2 0,0 0 0,0 0 0,1 0 0,-1 0 0,1 0 0,1 0 0,-1 0 0,1 0 0,-1 0 0,2-1 0,-1 1 0,1-7 0,1 5 0,-1-1 0,1 1 0,1 0 0,-1-1 0,1 1 0,0 0 0,1 0 0,6-8 0,-8 11 0,1 0 0,0 1 0,0-1 0,0 1 0,0 0 0,1 0 0,-1 0 0,1 0 0,0 1 0,0-1 0,0 1 0,0 0 0,8-3 0,13 1 0,-1 1 0,0 1 0,1 0 0,-1 2 0,26 4 0,-45-3 0,-1 0 0,1 0 0,0 0 0,0 1 0,-1 0 0,1 0 0,-1 0 0,0 0 0,1 1 0,-1 0 0,0 0 0,0 0 0,-1 0 0,1 0 0,-1 1 0,0 0 0,0 0 0,0 0 0,0 0 0,0 0 0,2 8 0,3 5 0,0 0 0,-2 1 0,0 0 0,4 25 0,-4-20-90,8 54-1185,-12-48-5551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9-30T23:23:42.803"/>
    </inkml:context>
    <inkml:brush xml:id="br0">
      <inkml:brushProperty name="width" value="0.025" units="cm"/>
      <inkml:brushProperty name="height" value="0.025" units="cm"/>
    </inkml:brush>
  </inkml:definitions>
  <inkml:trace contextRef="#ctx0" brushRef="#br0">234 1 24575,'0'7'0,"0"6"0,0 5 0,0 6 0,0 3 0,0 5 0,0-1 0,0 7 0,0 0 0,0 0 0,0-2 0,0 0 0,0-2 0,0-8-8191</inkml:trace>
  <inkml:trace contextRef="#ctx0" brushRef="#br0" timeOffset="1649.55">1 431 24575,'7'0'0,"6"0"0,8 0 0,4 0 0,2-8 0,3-5 0,14-2 0,4 4 0,4-5 0,2 0 0,-7 3 0,-6 4 0,-4 4 0,-4 2 0,3 1 0,2 2 0,-1 1 0,-7 0-8191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9-30T23:23:47.640"/>
    </inkml:context>
    <inkml:brush xml:id="br0">
      <inkml:brushProperty name="width" value="0.025" units="cm"/>
      <inkml:brushProperty name="height" value="0.025" units="cm"/>
    </inkml:brush>
  </inkml:definitions>
  <inkml:trace contextRef="#ctx0" brushRef="#br0">87 2 24575,'15'-1'0,"-2"1"0,-1 0 0,0 0 0,1 1 0,-1 1 0,21 5 0,-31-7 0,1 1 0,-1 0 0,0 0 0,0 0 0,0 0 0,0 1 0,0-1 0,0 0 0,-1 1 0,1-1 0,0 1 0,-1 0 0,1 0 0,-1-1 0,1 1 0,-1 0 0,0 0 0,0 0 0,0 1 0,0-1 0,0 0 0,-1 0 0,1 0 0,0 1 0,-1-1 0,0 0 0,0 1 0,1-1 0,-1 0 0,-1 1 0,1-1 0,0 0 0,-1 0 0,1 1 0,-1-1 0,-1 5 0,1-2 0,-1 0 0,0 0 0,0 1 0,0-1 0,-1 0 0,0-1 0,1 1 0,-2 0 0,1-1 0,0 0 0,-1 1 0,0-1 0,-7 5 0,1-2 0,0-1 0,0 0 0,-1 0 0,0-1 0,-13 4 0,-72 41 0,95-50 0,1 0 0,-1 0 0,1 0 0,-1 0 0,1 1 0,-1-1 0,1 0 0,-1 0 0,1 0 0,-1 1 0,1-1 0,-1 0 0,1 1 0,-1-1 0,1 0 0,-1 1 0,1-1 0,0 0 0,-1 1 0,1-1 0,0 1 0,-1-1 0,1 1 0,0-1 0,-1 1 0,1-1 0,0 1 0,0 0 0,15 3 0,39-4 0,-46 0 0,55-2-1365,-34 2-5461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9-30T23:23:52.613"/>
    </inkml:context>
    <inkml:brush xml:id="br0">
      <inkml:brushProperty name="width" value="0.025" units="cm"/>
      <inkml:brushProperty name="height" value="0.025" units="cm"/>
    </inkml:brush>
  </inkml:definitions>
  <inkml:trace contextRef="#ctx0" brushRef="#br0">553 65 24575,'-3'108'0,"1"-33"0,8 79 0,-2-129 0,12 41 0,1 3 0,-16-61 0,1 1 0,1-1 0,-1 0 0,1 0 0,6 13 0,-8-20 0,-1 0 0,1 0 0,-1 0 0,1 0 0,0 0 0,-1 0 0,1 0 0,0-1 0,0 1 0,0 0 0,0 0 0,0 0 0,0 0 0,0-1 0,0 1 0,0 0 0,0-1 0,0 1 0,0-1 0,0 1 0,0-1 0,1 0 0,-1 1 0,0-1 0,0 0 0,1 0 0,-1 0 0,0 0 0,0 0 0,1 0 0,-1 0 0,0 0 0,0 0 0,0-1 0,1 1 0,-1-1 0,0 1 0,0-1 0,0 1 0,0-1 0,0 1 0,0-1 0,0 0 0,0 0 0,0 1 0,0-1 0,1-1 0,7-7 0,-1 0 0,0-1 0,-1 0 0,0 0 0,0-1 0,-1 1 0,-1-2 0,6-12 0,16-34 0,-18 43 0,1 1 0,18-19 0,-17 21 0,-1 0 0,-1-1 0,12-19 0,-18 27 0,-1 1 0,0 0 0,2 0 0,-1 0 0,0 1 0,6-7 0,-9 10 0,1-1 0,-1 1 0,1-1 0,-1 1 0,1 0 0,-1-1 0,1 1 0,0 0 0,-1 0 0,1-1 0,-1 1 0,1 0 0,0 0 0,-1 0 0,1 0 0,-1 0 0,1 0 0,0 0 0,-1 0 0,1 0 0,-1 0 0,1 0 0,0 1 0,0-1 0,0 1 0,0 0 0,0 0 0,0 0 0,0-1 0,0 1 0,-1 0 0,1 0 0,0 0 0,-1 0 0,1 1 0,0-1 0,-1 0 0,0 0 0,1 0 0,0 2 0,2 13 0,0-2 0,-1 2 0,0 0 0,-2 27 0,0-31 0,0-1 0,0 1 0,1 0 0,0 0 0,1-1 0,1 1 0,0 0 0,0-1 0,7 13 0,-10-23 0,0-1 0,0 0 0,0 0 0,0 0 0,0 1 0,0-1 0,0 0 0,0 0 0,0 1 0,0-1 0,1 0 0,-1 0 0,0 0 0,0 1 0,0-1 0,0 0 0,0 0 0,1 0 0,-1 0 0,0 1 0,0-1 0,1 0 0,-1 0 0,0 0 0,0 0 0,0 0 0,1 0 0,-1 0 0,0 0 0,0 0 0,1 0 0,-1 0 0,0 0 0,0 0 0,1 0 0,-1 0 0,0 0 0,0 0 0,1 0 0,-1 0 0,0 0 0,0 0 0,1 0 0,-1 0 0,0 0 0,0 0 0,0-1 0,1 1 0,-1 0 0,0 0 0,0 0 0,1-1 0,8-18 0,2-25 0,-7 24 0,1 0 0,1 2 0,0-1 0,18-33 0,-15 33 0,0 1 0,-2-2 0,0 0 0,7-33 0,-10 24-120,4-26-502,2-67-1,-10 95-6203</inkml:trace>
  <inkml:trace contextRef="#ctx0" brushRef="#br0" timeOffset="2233.58">1 715 24575,'902'0'-1365,"-869"0"-5461</inkml:trace>
  <inkml:trace contextRef="#ctx0" brushRef="#br0" timeOffset="5797.03">362 862 24575,'0'97'0,"-1"108"0,-10-125 0,7-65 0,1-1 0,1 1 0,0 0 0,2-1 0,-1 1 0,2 0 0,4 29 0,-4-40 0,0-1 0,1 1 0,-1-1 0,1 0 0,0 0 0,0 0 0,0 0 0,1 0 0,-1 0 0,1-1 0,-1 1 0,1 0 0,0-1 0,0 0 0,0 0 0,0 0 0,1 0 0,-1 0 0,1-1 0,-1 1 0,1-1 0,-1 0 0,1 0 0,7 1 0,7 0 0,1 0 0,0-1 0,34-3 0,-32 1 0,-14 1-195,1-1 0,-1 1 0,0-1 0,0-1 0,0 1 0,10-4 0,2-6-6631</inkml:trace>
  <inkml:trace contextRef="#ctx0" brushRef="#br0" timeOffset="7494.86">1572 568 24575,'3'0'0,"9"0"0,6 0 0,7 0 0,10 0 0,2 0 0,0 0 0,3 0 0,2 0 0,-2 0 0,0 0 0,-4 0 0,-8 0-8191</inkml:trace>
  <inkml:trace contextRef="#ctx0" brushRef="#br0" timeOffset="9453.84">1338 799 24575,'5'-5'0,"0"1"0,1 0 0,-1 0 0,1 0 0,0 1 0,0 0 0,1 0 0,-1 1 0,1 0 0,-1 0 0,1 0 0,7 0 0,13-1 0,49 1 0,-2-1 0,340-13 0,-384 16-1365,-4 1-5461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9-30T23:24:04.407"/>
    </inkml:context>
    <inkml:brush xml:id="br0">
      <inkml:brushProperty name="width" value="0.025" units="cm"/>
      <inkml:brushProperty name="height" value="0.025" units="cm"/>
    </inkml:brush>
  </inkml:definitions>
  <inkml:trace contextRef="#ctx0" brushRef="#br0">1 1 24575,'0'820'-1365,"0"-785"-5461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9-30T23:24:07.802"/>
    </inkml:context>
    <inkml:brush xml:id="br0">
      <inkml:brushProperty name="width" value="0.025" units="cm"/>
      <inkml:brushProperty name="height" value="0.025" units="cm"/>
    </inkml:brush>
  </inkml:definitions>
  <inkml:trace contextRef="#ctx0" brushRef="#br0">1 1 24575,'3'0'0,"5"0"0,9 0 0,4 0 0,3 0 0,4 0 0,1 0 0,3 0 0,-4 0-8191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9-30T23:24:11.291"/>
    </inkml:context>
    <inkml:brush xml:id="br0">
      <inkml:brushProperty name="width" value="0.025" units="cm"/>
      <inkml:brushProperty name="height" value="0.025" units="cm"/>
    </inkml:brush>
  </inkml:definitions>
  <inkml:trace contextRef="#ctx0" brushRef="#br0">108 445 24575,'-2'4'0,"0"0"0,1 1 0,-1-1 0,-1 0 0,1 0 0,0 0 0,-1 0 0,0 0 0,0-1 0,0 1 0,-4 3 0,-12 16 0,12-13 0,0 0 0,1 1 0,0 0 0,1 0 0,0 0 0,1 1 0,0 0 0,1 0 0,0 0 0,1 0 0,-1 14 0,3-19 0,-1 1 0,1 0 0,0-1 0,1 1 0,0 0 0,0-1 0,1 1 0,3 11 0,-3-16 0,-1-1 0,1 1 0,0 0 0,0-1 0,0 1 0,0-1 0,0 0 0,0 0 0,1 0 0,-1 0 0,1 0 0,-1 0 0,1-1 0,0 1 0,-1-1 0,1 0 0,0 1 0,0-1 0,0-1 0,0 1 0,0 0 0,0-1 0,0 0 0,4 1 0,8 0 0,0 0 0,0-1 0,0 0 0,0-1 0,25-5 0,-36 5 0,1 0 0,-1-1 0,1 1 0,-1-1 0,0 0 0,1 0 0,-1-1 0,0 1 0,-1-1 0,1 0 0,0 0 0,-1 0 0,0-1 0,1 1 0,-1-1 0,-1 1 0,1-1 0,0 0 0,-1 0 0,0-1 0,0 1 0,2-6 0,4-14 0,1-2 0,-1 0 0,0-1 0,-3 0 0,0-1 0,1-27 0,-5 41 0,-1 5 0,0-1 0,0 0 0,0 1 0,-4-18 0,3 25 0,0-1 0,1 1 0,-1 0 0,0 0 0,0 0 0,0 0 0,0 0 0,-1 0 0,1 0 0,-1 0 0,1 1 0,-1-1 0,1 0 0,-1 1 0,0-1 0,0 1 0,0 0 0,0-1 0,0 1 0,0 0 0,0 0 0,0 1 0,0-1 0,0 0 0,-4 0 0,-4-1 24,0 1 0,1 0 0,-1 0 0,-18 2 0,24 0-138,0-1 0,-1 1-1,1 0 1,0 0 0,-1 0 0,1 1-1,0 0 1,0-1 0,0 1 0,0 1-1,0-1 1,-5 5 0,-5 8-6712</inkml:trace>
  <inkml:trace contextRef="#ctx0" brushRef="#br0" timeOffset="1473.05">320 445 24575,'-1'7'0,"1"6"0,1 4 0,-1 7 0,-1 3 0,1 4 0,1 0 0,-1 2 0,-1 7 0,1-1 0,1-6-8191</inkml:trace>
  <inkml:trace contextRef="#ctx0" brushRef="#br0" timeOffset="3428.39">447 318 24575,'0'7'0,"0"6"0,0 8 0,0 4 0,0 5 0,0 1 0,0-1 0,0 5 0,0 4 0,0-2 0,0 1 0,0-3 0,0 1 0,0-4 0,0-6-8191</inkml:trace>
  <inkml:trace contextRef="#ctx0" brushRef="#br0" timeOffset="6032.22">447 445 24575,'20'-18'0,"-8"6"0,0 4 0,0 0 0,0 1 0,1 1 0,-1 0 0,2 0 0,14-3 0,-24 7 0,1 1 0,-1 1 0,0-1 0,1 1 0,-1-1 0,1 1 0,0 1 0,-1-1 0,1 1 0,-1-1 0,0 1 0,1 0 0,-1 1 0,0-1 0,1 1 0,-1 0 0,0 0 0,0 0 0,0 1 0,-1-1 0,1 1 0,6 6 0,-4-1 5,1 0-1,-1 0 0,-1 0 1,1 1-1,-2 0 1,1 0-1,-1 1 0,0-1 1,-1 1-1,0 0 0,-1-1 1,0 1-1,1 14 0,0 16-134,-2 1 0,-5 42 0,1-19-906,3-36-5790</inkml:trace>
  <inkml:trace contextRef="#ctx0" brushRef="#br0" timeOffset="8177.06">1124 1 24575,'-5'5'0,"1"0"0,1 1 0,-1 0 0,1 0 0,0 0 0,-4 11 0,-4 9 0,-3 6 0,1 2 0,1-1 0,-7 38 0,-5 13 0,8-38 0,9-28 0,1 1 0,0 0 0,2 0 0,-5 37 0,6-9 0,1 1 0,11 93 0,-6-127 20,1-1 0,0 0 0,1 0 0,0-1 0,13 23 0,-14-28-155,1 1 0,0-1 0,0 0 0,1 0 0,-1-1 0,2 0 0,-1 0 0,1 0 0,-1-1 0,9 5 0,5-1-6691</inkml:trace>
  <inkml:trace contextRef="#ctx0" brushRef="#br0" timeOffset="9740.11">1294 106 24575,'0'3'0,"0"9"0,0 6 0,0 7 0,0 3 0,0 3 0,0 1 0,0 6 0,0-1 0,0 1 0,0-2 0,0-1 0,0-5-8191</inkml:trace>
  <inkml:trace contextRef="#ctx0" brushRef="#br0" timeOffset="12065.12">1209 530 24575,'3'0'0,"9"0"0,6 0 0,7 0 0,2 0 0,5 0 0,0 0 0,-2 0 0,-6-8 0,0-2 0,-3-2 0,-3-1 0,-4 4-8191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9-30T23:24:27.708"/>
    </inkml:context>
    <inkml:brush xml:id="br0">
      <inkml:brushProperty name="width" value="0.025" units="cm"/>
      <inkml:brushProperty name="height" value="0.025" units="cm"/>
    </inkml:brush>
  </inkml:definitions>
  <inkml:trace contextRef="#ctx0" brushRef="#br0">36 858 24575,'29'-2'0,"44"-6"0,-55 4 0,1 1 0,0 1 0,1 1 0,-1 1 0,0 0 0,19 3 0,-36-2 0,0-1 0,1 0 0,-1 1 0,0-1 0,0 1 0,0 0 0,0 0 0,0 0 0,0 0 0,0 0 0,0-1 0,0 2 0,0-1 0,-1 0 0,1 1 0,0 0 0,-1-1 0,1 1 0,-1 0 0,0 0 0,0 0 0,0 0 0,0 0 0,0 0 0,0 0 0,0 0 0,0 0 0,-1 0 0,1 0 0,-1 1 0,0-1 0,0 0 0,0 0 0,0 1 0,0-1 0,0 0 0,-1 4 0,0 1 0,-1-1 0,0 1 0,0-2 0,-1 1 0,0 0 0,0 0 0,0 0 0,-1 0 0,1 0 0,-2-1 0,-5 6 0,-67 58 0,71-64 0,-1-1 0,0 1 0,-1-2 0,1 1 0,-1-1 0,1 0 0,-1 0 0,0-1 0,0 0 0,0 0 0,0-1 0,0 0 0,-12-1 0,10 1 0,0-1 0,-1 2 0,1-1 0,0 1 0,0 0 0,-18 9 0,27-11 0,1 0 0,-1 0 0,1 0 0,-1 0 0,1 0 0,-1 0 0,1 1 0,-1-1 0,1 0 0,-1 0 0,1 1 0,0-1 0,-1 0 0,1 1 0,-1-1 0,1 0 0,0 1 0,-1-1 0,1 0 0,0 1 0,0-1 0,-1 1 0,1-1 0,0 1 0,0-1 0,0 1 0,-1-1 0,1 1 0,0-1 0,0 1 0,0-1 0,0 1 0,15 7 0,26-4 0,242-5 0,-257-2-1365,-6-2-5461</inkml:trace>
  <inkml:trace contextRef="#ctx0" brushRef="#br0" timeOffset="2696.65">948 628 24575,'-6'3'0,"1"0"0,0 1 0,0 0 0,0 0 0,0 1 0,1-1 0,0 1 0,-7 10 0,-27 49 0,12-17 0,12-27 0,0-1 0,0-1 0,-2-1 0,0 0 0,-1-1 0,-28 20 0,36-29 0,-2 0 0,1-1 0,-1 0 0,0 0 0,-1-1 0,1-1 0,-1 0 0,0 0 0,-1-1 0,1-1 0,-1 0 0,1 0 0,-23-1 0,32-2 0,1 1 0,-1-1 0,0 1 0,0-1 0,1 0 0,-1 0 0,0 0 0,1-1 0,-1 1 0,1-1 0,-1 1 0,1-1 0,0 0 0,0 0 0,0 0 0,0 0 0,0 0 0,0 0 0,1-1 0,-1 1 0,1 0 0,-1-1 0,1 1 0,0-1 0,0 0 0,0 1 0,0-1 0,0 0 0,1 0 0,-1-4 0,-1-12 0,1 0 0,0 0 0,4-32 0,-1 23 0,-2-63 0,0 41 0,5-51 0,-5 98 0,1-1 0,-1 1 0,1 0 0,0 0 0,0-1 0,1 2 0,-1-1 0,0 0 0,1 0 0,0 0 0,0 1 0,0-1 0,0 0 0,0 1 0,0-1 0,1 1 0,-1 0 0,1 0 0,0 0 0,0 0 0,-1 0 0,1 0 0,0 1 0,1 0 0,-1-1 0,0 1 0,0 0 0,5 0 0,8-2 0,0 1 0,0 1 0,2 1 0,25 2 0,-16-1 0,-7 0 0,-7-1 0,1 0 0,-1 1 0,26 6 0,-35-6 0,1 1 0,0 0 0,-1 0 0,0 0 0,1 0 0,-1 1 0,0 0 0,0 0 0,0 0 0,-1 0 0,1 1 0,-1-1 0,0 1 0,5 5 0,0 3 0,0 1 0,-1 0 0,0 1 0,-1-1 0,-1 0 0,0 1 0,-1 1 0,0-1 0,-1 1 0,-1 0 0,0-1 0,-1 28 0,-3 159-1365,1-171-5461</inkml:trace>
  <inkml:trace contextRef="#ctx0" brushRef="#br0" timeOffset="4201.49">885 650 24575,'-1'-8'0,"1"-5"0,8-8 0,1-3 0,4 1 0,-1-2 0,5 4 0,-1 1 0,-2 0 0,0 4 0,-3 5-8191</inkml:trace>
  <inkml:trace contextRef="#ctx0" brushRef="#br0" timeOffset="5526.55">1224 1 24575,'7'4'0,"0"0"0,0 1 0,-1 0 0,1 1 0,-1-1 0,-1 1 0,1 0 0,8 12 0,34 61 0,-30-46 0,145 238 0,-155-259 0,0 3 0,-2-1 0,0 1 0,0 0 0,-2-1 0,0 2 0,0-1 0,2 30 0,-4 5 0,-6 72 0,-1-18 0,5 35-1365,0-109-5461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9-30T23:24:38.981"/>
    </inkml:context>
    <inkml:brush xml:id="br0">
      <inkml:brushProperty name="width" value="0.025" units="cm"/>
      <inkml:brushProperty name="height" value="0.025" units="cm"/>
    </inkml:brush>
  </inkml:definitions>
  <inkml:trace contextRef="#ctx0" brushRef="#br0">1 1 24575,'-1'682'0,"2"-673"0,-1 0 0,1 0 0,1 0 0,-1-1 0,2 1 0,4 12 0,-7-19 0,0-1 0,1 1 0,-1-1 0,1 1 0,0-1 0,-1 1 0,1-1 0,0 0 0,0 0 0,0 0 0,0 0 0,0 0 0,0 0 0,0 0 0,0 0 0,0 0 0,1 0 0,-1 0 0,0-1 0,1 1 0,-1 0 0,1-1 0,-1 1 0,0-1 0,1 1 0,-1-1 0,1 0 0,-1 0 0,1 1 0,0-1 0,-1 0 0,1 0 0,-1-1 0,1 1 0,-1 0 0,1 0 0,-1-1 0,1 1 0,-1-1 0,1 1 0,-1-1 0,0 0 0,1 0 0,-1 1 0,2-3 0,3-1 0,-1 0 0,0-1 0,0 0 0,0 0 0,-1 0 0,0-1 0,0 0 0,0 0 0,-1 0 0,4-7 0,25-73 0,-24 64 0,0-5 0,-1 0 0,4-39 0,-2 11 0,-8 51 0,0 0 0,0 0 0,1 0 0,0 1 0,0-1 0,0 0 0,0 1 0,1-1 0,-1 1 0,1-1 0,0 1 0,0 0 0,7-5 0,-9 7 0,0 0 0,0 0 0,1 0 0,-1 0 0,0 0 0,1 1 0,-1-1 0,1 0 0,-1 1 0,1-1 0,-1 1 0,1 0 0,0-1 0,-1 1 0,1 0 0,-1 0 0,1 0 0,-1 0 0,1 0 0,0 1 0,-1-1 0,1 0 0,-1 1 0,1-1 0,-1 1 0,1-1 0,-1 1 0,1 0 0,-1 0 0,0 0 0,1-1 0,-1 1 0,0 1 0,0-1 0,0 0 0,0 0 0,0 0 0,0 0 0,1 2 0,4 9 0,0 0 0,0-1 0,-2 1 0,1 1 0,-2 0 0,0 0 0,0 0 0,-1 0 0,-1-1 0,1 18 0,-1-9 0,1-1 0,1 0 0,6 23 0,1-10 0,0-3 0,12 31 0,-21-59 0,0 0 0,0 0 0,0 0 0,0-1 0,1 1 0,-1 0 0,1 0 0,-1-1 0,1 1 0,-1 0 0,1-1 0,0 0 0,0 1 0,0-1 0,0 0 0,0 0 0,0 0 0,0 0 0,0 0 0,4 1 0,-2-2 0,0 1 0,0-1 0,1 0 0,-1 0 0,0-1 0,0 1 0,0-1 0,1 0 0,-1 0 0,6-2 0,4-4 0,1 0 0,-1 1 0,0-2 0,22-18 0,-25 16 0,-1 1 0,0-1 0,-1-1 0,0 1 0,-1-1 0,0 0 0,-1-1 0,9-20 0,-2 2 0,-2-2 0,11-43 0,-18 49-273,-1 0 0,-1 2 0,-2-2 0,-1-28 0,0 20-6553</inkml:trace>
  <inkml:trace contextRef="#ctx0" brushRef="#br0" timeOffset="1672.41">1081 274 24575,'3'0'0,"9"0"0,6 0 0,6 0 0,4 0 0,0 0 0,3 0 0,-1 0 0,-5 0-8191</inkml:trace>
  <inkml:trace contextRef="#ctx0" brushRef="#br0" timeOffset="3210.53">1102 525 24575,'7'0'0,"6"0"0,8 0 0,4 0 0,1 0 0,4 0 0,0 0 0,6 0 0,4 0 0,-2 0 0,1 0 0,-7-4 0,-8-5 0,-9 0-8191</inkml:trace>
  <inkml:trace contextRef="#ctx0" brushRef="#br0" timeOffset="6283.46">1631 147 24575,'43'-9'0,"-9"2"0,-29 7 0,15-2 0,-1-1 0,1 0 0,33-11 0,-41 9 0,1 0 0,0 2 0,1-1 0,-1 2 0,1 0 0,-1 0 0,1 1 0,0 1 0,17 2 0,-28-2 0,-1 1 0,0 0 0,1 0 0,-1 0 0,0 0 0,0 1 0,0-1 0,0 1 0,0-1 0,0 1 0,0 0 0,-1-1 0,1 1 0,-1 0 0,1 0 0,-1 0 0,1 0 0,-1 1 0,0-1 0,0 0 0,0 1 0,-1-1 0,1 0 0,0 1 0,-1-1 0,1 1 0,-1 1 0,1 11 0,0 0 0,-1 0 0,-3 23 0,2-16 0,0 75 0,-4 47 0,4-136 0,-1-1 0,0-1 0,0 2 0,0-1 0,-1 0 0,0 0 0,-1 0 0,0-1 0,0 1 0,0-1 0,0 0 0,-1 0 0,0-1 0,-1 1 0,-9 7 0,-8 3 0,1 0 0,-49 25 0,69-40 0,-18 9 0,-1 0 0,2 2 0,0 1 0,-27 23 0,38-30 0,1 0 0,-1-1 0,0-1 0,0 0 0,0 0 0,-1 0 0,0 0 0,1-1 0,-1-1 0,0 1 0,-1-1 0,1-1 0,0 0 0,0 0 0,-1-1 0,-15-1 0,71 1 0,-7-1 0,51 7 0,67 7-1365,-132-13-5461</inkml:trace>
  <inkml:trace contextRef="#ctx0" brushRef="#br0" timeOffset="8187.18">2287 84 24575,'-1'847'0,"1"-846"0,0 0 0,0 0 0,-1 0 0,1 0 0,0 0 0,0 0 0,0 0 0,0 0 0,0 0 0,0 0 0,1 0 0,-1 0 0,0 0 0,0 0 0,1 0 0,-1 0 0,0 0 0,1-1 0,-1 1 0,1 0 0,0 0 0,-1 0 0,1-1 0,-1 0 0,1 1 0,0 0 0,0-1 0,-1 1 0,3 0 0,-1-1 0,0 0 0,0-1 0,1 1 0,-1-1 0,0 0 0,0 0 0,0 1 0,0-1 0,0 0 0,3-2 0,1 0 0,6-3 0,0 0 0,1 1 0,0 0 0,0 1 0,0 1 0,22-4 0,3 4 0,38 1 0,-48 2 0,-1-1 0,1-1 0,-1-1 0,29-7 0,-53 9-50,0 0-1,1-1 1,-1 1-1,0-1 0,0 1 1,0-1-1,0 0 1,0-1-1,-1 1 1,1 0-1,-1-1 0,1 1 1,-1 0-1,0-1 1,0 0-1,0 0 1,0 0-1,-1 0 0,1 0 1,-1 0-1,0-1 1,0 1-1,0 0 1,0-1-1,-1 1 1,1-5-1,2-16-6775</inkml:trace>
  <inkml:trace contextRef="#ctx0" brushRef="#br0" timeOffset="10148.34">3028 43 24575,'-1'841'-1365,"2"-810"-5461</inkml:trace>
  <inkml:trace contextRef="#ctx0" brushRef="#br0" timeOffset="12096.24">2901 316 24575,'7'0'0,"6"0"0,8 0 0,4 0 0,1 0 0,4 0 0,0 0 0,6 0 0,-3-4 0,-1-1 0,-5 1-8191</inkml:trace>
  <inkml:trace contextRef="#ctx0" brushRef="#br0" timeOffset="16514.87">3451 504 24575,'-7'0'0,"0"0"0,0 1 0,1 0 0,-1 0 0,0 1 0,1 0 0,0 0 0,-1 1 0,1 0 0,0 0 0,-6 4 0,-5 5 0,1 0 0,-20 20 0,-26 20 0,57-48 0,0 0 0,0 1 0,0 0 0,0 0 0,1 0 0,0 1 0,0-1 0,0 1 0,1-1 0,0 1 0,0 1 0,0-1 0,1 0 0,0 1 0,0 0 0,1-1 0,-2 11 0,1 12 0,0 1 0,5 51 0,-1-36 0,-2-31 0,0-1 0,1 1 0,1 0 0,0 0 0,7 23 0,-7-34 0,-1 0 0,1 0 0,-1 0 0,1 0 0,0 0 0,0 1 0,0-1 0,1 0 0,-1-1 0,1 1 0,-1-1 0,1 1 0,0-1 0,0 0 0,0 0 0,0-1 0,0 1 0,1 0 0,-1-1 0,0 0 0,1 0 0,-1 0 0,1 0 0,-1-1 0,1 1 0,-1-1 0,1 0 0,3 0 0,-1-1 0,0 1 0,-1-1 0,1-1 0,-1 1 0,1-1 0,-1 0 0,0 0 0,0-1 0,0 0 0,0 0 0,0 0 0,-1 0 0,1-1 0,-1 1 0,0-2 0,0 1 0,0-1 0,0 1 0,-1 1 0,0-2 0,4-8 0,6-9 0,-2-1 0,-1 0 0,11-32 0,-16 37 0,-1 0 0,0 1 0,1-35 0,-4 35 0,1 1 0,0-1 0,1 0 0,7-20 0,0-2 0,4-10 0,-9 47 0,0 9 0,0 11 0,3 16 0,19 48 0,-18-57 0,-4-14 0,0-1 0,1 1 0,0 0 0,0-1 0,10 10 0,-9-10 0,0-1 0,0 0 0,-1 1 0,-1 1 0,6 11 0,2 10-1365,-8-25-5461</inkml:trace>
  <inkml:trace contextRef="#ctx0" brushRef="#br0" timeOffset="19893.66">3769 630 24575,'0'513'0,"-1"-536"0,1 0 0,0 0 0,6-37 0,-5 54 0,0-1 0,1 1 0,0 0 0,0 0 0,0 0 0,1 1 0,0-1 0,0 0 0,0 1 0,1 1 0,0-1 0,0 0 0,0 0 0,7-5 0,26-21 0,-4 2 0,1 3 0,1 0 0,2 1 0,0 4 0,43-21 0,-77 41 0,0-1 0,0 1 0,1 0 0,-1 0 0,1 0 0,-1 0 0,1 1 0,-1-1 0,1 1 0,0 0 0,-1 0 0,1 0 0,-1 1 0,1-1 0,-1 1 0,7 2 0,-7-1 0,-1-1 0,1 1 0,-1 0 0,0 0 0,0 0 0,0 0 0,0 1 0,0-1 0,0 0 0,-1 1 0,1 0 0,-1-1 0,0 1 0,0 0 0,0-1 0,0 1 0,0 0 0,0 0 0,-1 0 0,1-1 0,-1 4 0,4 42 23,-2 0-1,-6 59 1,0-8-1456,4-66-5393</inkml:trace>
  <inkml:trace contextRef="#ctx0" brushRef="#br0" timeOffset="22028.4">4615 105 24575,'-2'15'0,"-1"1"0,0-1 0,-1 0 0,0 1 0,-1-1 0,-1 0 0,-9 15 0,-4 16 0,-12 63 0,25-84 0,-1 0 0,-1 1 0,-1-1 0,-14 27 0,18-42 0,1 0 0,0 1 0,0-2 0,1 2 0,0 0 0,1 0 0,-1 20 0,4 80 0,0-61 0,-1 2 0,-1-24 0,1 0 0,6 42 0,-5-62 0,1 0 0,-1 0 0,2-1 0,-1 1 0,1-1 0,0-1 0,1 1 0,0 1 0,0-1 0,0 0 0,1-1 0,0 0 0,9 9 0,106 104 0,-90-74-1365,-25-40-5461</inkml:trace>
  <inkml:trace contextRef="#ctx0" brushRef="#br0" timeOffset="23624.28">4785 274 24575,'-1'7'0,"1"6"0,1 8 0,-1 3 0,-1 6 0,1 1 0,1-2 0,-1 5 0,-1 4 0,1 0 0,1 0 0,-1-4 0,-1 2 0,1-3 0,1-9-8191</inkml:trace>
  <inkml:trace contextRef="#ctx0" brushRef="#br0" timeOffset="25330.23">4658 735 24575,'3'0'0,"5"0"0,5 0 0,7 0 0,5 0 0,4 0 0,1 0 0,-1 0 0,5 0 0,5 0 0,-1 0 0,-8-8 0,0-1 0,-7 0-8191</inkml:trace>
</inkml:ink>
</file>

<file path=xl/ink/ink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9-30T23:25:07.792"/>
    </inkml:context>
    <inkml:brush xml:id="br0">
      <inkml:brushProperty name="width" value="0.025" units="cm"/>
      <inkml:brushProperty name="height" value="0.025" units="cm"/>
    </inkml:brush>
  </inkml:definitions>
  <inkml:trace contextRef="#ctx0" brushRef="#br0">1 26 24575,'0'-1'0,"0"0"0,1 0 0,-1 0 0,0 0 0,1 0 0,0 1 0,-1-1 0,1 0 0,-1 1 0,1-1 0,0 0 0,-1 1 0,1-1 0,0 0 0,0 1 0,0 0 0,-1-1 0,1 1 0,0-1 0,0 1 0,0 0 0,0-1 0,0 1 0,0 0 0,0 0 0,1 0 0,31-4 0,-28 4 0,-1-1 0,25-2 0,1 1 0,0 2 0,-1 0 0,41 7 0,-68-6 0,0-1 0,0 0 0,0 1 0,0-1 0,0 1 0,0 0 0,0 0 0,-1 0 0,1 0 0,0 0 0,-1 0 0,1 0 0,-1 0 0,1 1 0,-1-1 0,3 3 0,-3-2 0,-1-1 0,1 0 0,-1 0 0,0 1 0,1-1 0,-1 0 0,0 1 0,0-1 0,0 0 0,0 1 0,0-1 0,0 0 0,0 0 0,-1 1 0,1-1 0,0 0 0,-1 1 0,1-1 0,-1 2 0,-4 5 0,-1 1 0,1-1 0,-2 0 0,1 0 0,-11 9 0,8-6 0,-2-1 0,0 0 0,0-1 0,-21 13 0,-9 7 0,24-18 0,-1 0 0,0-2 0,0 0 0,-29 10 0,372-23-638,-287 4-89,-12 0-6099</inkml:trace>
</inkml:ink>
</file>

<file path=xl/ink/ink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9-30T23:25:11.004"/>
    </inkml:context>
    <inkml:brush xml:id="br0">
      <inkml:brushProperty name="width" value="0.025" units="cm"/>
      <inkml:brushProperty name="height" value="0.025" units="cm"/>
    </inkml:brush>
  </inkml:definitions>
  <inkml:trace contextRef="#ctx0" brushRef="#br0">541 691 24575,'-2'5'0,"0"0"0,1 1 0,-2-1 0,1 1 0,-1-1 0,1 0 0,-1 0 0,-1 0 0,1 0 0,-7 6 0,2 0 0,0-2 0,-2 1 0,0-1 0,0 0 0,0-1 0,-19 13 0,19-14 0,-1 0 0,1 0 0,0 1 0,1 1 0,0 0 0,-11 14 0,16-18 0,0 0 0,-1 0 0,0-1 0,0 0 0,0 1 0,-1-1 0,1-1 0,-1 1 0,-1-1 0,1 0 0,0 0 0,0-1 0,-1 0 0,1 0 0,-1 0 0,-8 0 0,-13 2 0,1-2 0,-45-2 0,65 0 0,1 0 0,0 0 0,1 0 0,0-1 0,0 0 0,0 0 0,0 0 0,0-1 0,0 1 0,1-1 0,-9-5 0,11 5 0,-1 0 0,0 0 0,1 0 0,0-1 0,-1 1 0,1-1 0,0 0 0,0 1 0,0-1 0,1 0 0,-1 1 0,1-1 0,0-1 0,0 1 0,0 0 0,0 0 0,-1-6 0,0-3 0,1 0 0,-1 0 0,2 0 0,0 1 0,1-16 0,0 24 0,-1 0 0,0 1 0,1-1 0,-1 0 0,1 0 0,0 1 0,0-1 0,0 1 0,0-1 0,1 1 0,-1-1 0,1 1 0,-1 0 0,1 0 0,0 0 0,0 0 0,0 0 0,0 1 0,0-1 0,0 0 0,0 1 0,1-1 0,-1 1 0,1-1 0,-1 1 0,1 0 0,-1 0 0,6 0 0,21-3 0,2 2 0,-1 2 0,43 4 0,0 0 0,13-5 0,50 3 0,-132-1 0,0-1 0,0 1 0,-1-1 0,1 1 0,0 0 0,-1 1 0,1-1 0,-1 1 0,0-1 0,1 1 0,-1 0 0,0 0 0,0 0 0,0 0 0,0 0 0,-1 1 0,1 0 0,-1 0 0,1 0 0,2 5 0,2 4 0,-1 1 0,0 0 0,-2 0 0,6 17 0,8 22 0,-7-27-1365,-1-3-5461</inkml:trace>
  <inkml:trace contextRef="#ctx0" brushRef="#br0" timeOffset="1488.42">775 1 24575,'7'13'0,"2"1"0,0-2 0,17 20 0,9 11 0,45 78 0,13 18 0,-77-117 0,0 0 0,-3 1 0,0 1 0,-1-1 0,-1 2 0,-1 0 0,-2 0 0,-1 1 0,0 0 0,-2 0 0,-1 0 0,-1 1 0,-2 42 0,-4 253-1365,3-305-5461</inkml:trace>
</inkml:ink>
</file>

<file path=xl/ink/ink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9-30T23:20:39.245"/>
    </inkml:context>
    <inkml:brush xml:id="br0">
      <inkml:brushProperty name="width" value="0.025" units="cm"/>
      <inkml:brushProperty name="height" value="0.025" units="cm"/>
    </inkml:brush>
  </inkml:definitions>
  <inkml:trace contextRef="#ctx0" brushRef="#br0">11742 1 24575,'-88'52'0,"38"-23"0,-113 65 0,-74 35-837,-91 23-2513,-79 17 1993,-71 26-723,-62 21 1196,-52 24-572,-54 26 531,-2825 1250-3439,3349-1460 4359,-1044 490-217,24 20 873,-287 243 3720,962-535-2313,140-62 3739,310-201-4879,-34 18 1,46-27-782,-11 8 94,16-9-221,0 0-1,0 0 1,0 0 0,0-1-1,0 1 1,1 0-1,-1 0 1,0-1 0,0 1-1,0 0 1,1-1 0,-1 1-1,0 0 1,1 0 0,-1-1-1,1 1 1,-1-1 0,0 1-1,1 0 1,0-1-1,-1 1 1,1-1 0,-1 1-1,1-1 1,0 0 0,-1 1-1,1-1 1,0 1 0,-1-1-1,1 0 1,0 0 0,1 1-1,92 43 71,135 54-80,179 58-904,176 57-2712,139 53 1880,1728 620-5199,-139-104 4149,-909-302 2720,1009 321 297,-2162-724-113,1017 291 904,-881-275 776,511 58 1,-770-137 827,248-4 0,-333-14-4994</inkml:trace>
  <inkml:trace contextRef="#ctx0" brushRef="#br0" timeOffset="1992.61">4376 3613 24575,'14'7'0,"1"0"0,-1 2 0,-1 0 0,1 1 0,-2 0 0,24 23 0,-26-24 0,408 420 0,-382-387 0,-2 0 0,-2 2 0,-2 2 0,-2 2 0,-2 0 0,-2 0 0,-2 3 0,-2-1 0,-3 3 0,-2-2 0,-3 2 0,11 97 0,-16 418 0,-13-283 0,7 1650-1873,-1-1904-4445</inkml:trace>
  <inkml:trace contextRef="#ctx0" brushRef="#br0" timeOffset="4131.91">3529 5146 24575,'180'73'0,"-175"-73"0,-2 1 0,1 0 0,0 1 0,0-1 0,0 1 0,-1 0 0,1 0 0,0 0 0,-1 0 0,0 1 0,0-1 0,0 1 0,0 0 0,0 0 0,0 0 0,-1 0 0,1 1 0,-1-1 0,0 1 0,0-1 0,0 1 0,-1 0 0,1 0 0,-1 0 0,0-1 0,1 9 0,2 31 0,-1 0 0,-5 60 0,-18 88 0,0-58 0,-5-2 0,-6-1 0,-69 180 0,33-155 0,67-155 0,0 1 0,0 0 0,-1 0 0,1-1 0,-1 1 0,1 0 0,0 0 0,-1-1 0,1 1 0,-1-1 0,0 1 0,1 0 0,-1-1 0,1 1 0,-1-1 0,0 1 0,1-1 0,-1 0 0,0 1 0,-1 0 0,2-2 0,0 0 0,1 1 0,-1-1 0,0 0 0,0 1 0,0-1 0,0 0 0,1 1 0,-1-1 0,0 0 0,1 1 0,-1-1 0,0 1 0,1-1 0,-1 1 0,1-1 0,-1 1 0,1-1 0,-1 1 0,1-1 0,-1 1 0,1 0 0,-1-1 0,2 1 0,8-8 0,1 1 0,0 0 0,1 0 0,0 1 0,0 0 0,0 1 0,1 0 0,0 1 0,13-2 0,22-4 0,52-2 0,-99 12 0,84-8 0,137 7 0,-219 1 0,1 0 0,-1 0 0,0 0 0,0 0 0,0 1 0,1-1 0,-1 1 0,0 0 0,0 0 0,0 0 0,0 1 0,0-1 0,-1 1 0,1-1 0,0 1 0,-1 0 0,1 0 0,-1 0 0,1 0 0,-1 1 0,0-1 0,0 1 0,0-1 0,0 1 0,-1 0 0,1-1 0,-1 1 0,1 0 0,-1 0 0,0 0 0,0 0 0,-1 1 0,1-1 0,0 0 0,-1 0 0,0 4 0,1 2 0,0-1 0,-1 0 0,0 0 0,-1 1 0,0-1 0,0 0 0,-1 1 0,0-1 0,0 0 0,-1 0 0,0 0 0,-5 8 0,0-3 0,-2 2 0,0-2 0,0 1 0,-1-1 0,-14 12 0,-26 27 0,36-34 0,-1-1 0,-1 0 0,0-1 0,-1-1 0,-1-1 0,0 0 0,-33 16 0,24-19 19,0-1 1,-1-2-1,-1-1 0,1-1 0,-52 4 0,-150-7-1348,222-3 1178,-20-1-6675</inkml:trace>
  <inkml:trace contextRef="#ctx0" brushRef="#br0" timeOffset="5430.74">4249 5461 24575,'25'0'0,"55"0"0,32 0 0,8 0 0,-6 0 0,-1 0 0,-15 0 0,-18 0 0,-19 0 0,-20 0-8191</inkml:trace>
  <inkml:trace contextRef="#ctx0" brushRef="#br0" timeOffset="56383.03">1010 5524 24575,'13'243'0,"-1"-92"0,6 593 0,-13-614 0,24 143 0,-9-113 0,33 719 0,-53 8 0,-3-389 0,4 1632 0,1-1999 0,7-1 0,5-1 0,32 132 0,16 138 0,-59-371 0,1-1 0,2 0 0,1 0 0,1 0 0,1-2 0,1 1 0,25 43 0,-26-49 27,0 0-1,-1 1 0,-1-1 1,3 22-1,-4-19-525,1 0 0,15 35 0,-12-38-6327</inkml:trace>
  <inkml:trace contextRef="#ctx0" brushRef="#br0" timeOffset="58899.56">1010 5545 24575,'-6'3'0,"0"1"0,0 0 0,1 0 0,0 1 0,0 0 0,0 0 0,1 0 0,-1 0 0,-4 10 0,-31 56 0,38-67 0,-34 79 0,-6 15 0,-12 0 0,3-16 0,41-64 0,0 1 0,1-1 0,1 2 0,1-1 0,-6 30 0,5-22 0,0-1 0,-16 34 0,21-56 0,1 0 0,0 0 0,1 0 0,-1 1 0,1-1 0,0 1 0,-1 6 0,2-11 0,0 2 0,0-1 0,0 0 0,0 0 0,1 0 0,-1 1 0,0-1 0,1 0 0,-1 0 0,1 0 0,-1 0 0,1 0 0,-1 0 0,1 0 0,0 0 0,0-1 0,-1 1 0,1 0 0,0 0 0,0-1 0,0 1 0,0 0 0,0-1 0,0 1 0,0-1 0,0 1 0,0-1 0,0 1 0,0-1 0,0 0 0,1 0 0,-1 1 0,2-1 0,9 2 0,0-1 0,0 0 0,0 0 0,1-2 0,-1 1 0,16-4 0,76-19 0,-49 9 0,19-1 0,2 2 0,0 4 0,114 2 0,-170 5 0,0 0 0,0-1 0,0-1 0,0-1 0,-1-1 0,21-9 0,31-7 0,-68 21 0,0 0 0,-1 1 0,1-1 0,0 0 0,-1 0 0,1 0 0,-1-1 0,1 1 0,-1-1 0,0 1 0,0-1 0,0 0 0,0 0 0,0 0 0,0 0 0,0 0 0,0 0 0,-1 0 0,1-1 0,-1 1 0,0-1 0,0 1 0,2-5 0,-3 3 0,1 0 0,-1 0 0,0 0 0,0 0 0,-1 0 0,1 0 0,-1 0 0,0 0 0,0 0 0,0 1 0,0 0 0,-1-1 0,1 0 0,-1 1 0,0-1 0,-3-3 0,-4-6 0,-1 0 0,0 1 0,-1 1 0,0-1 0,-15-10 0,-70-45 0,64 46 0,-55-46 0,33 19 0,-30-29 0,75 67 0,0 1 0,1-2 0,0 0 0,1 0 0,0-1 0,-6-16 0,9 19 0,0 0 0,0 0 0,0 2 0,-1-2 0,0 1 0,-1 0 0,0 0 0,0 1 0,-1 0 0,1 0 0,-2 0 0,1 1 0,-12-8 0,1 2-1365,1 3-5461</inkml:trace>
  <inkml:trace contextRef="#ctx0" brushRef="#br0" timeOffset="62078.18">2174 10501 24575,'-89'-2'0,"-103"5"0,182-2 0,0 0 0,0 0 0,0 2 0,0-1 0,0 1 0,0 0 0,1 1 0,0 0 0,0 1 0,0 0 0,-12 9 0,16-10 0,0 1 0,0 0 0,0 1 0,1-1 0,0 1 0,0 0 0,0-1 0,0 1 0,1 1 0,0-1 0,1 1 0,0 0 0,0-1 0,0 1 0,0 0 0,1 0 0,0 9 0,0 186 0,3-104 0,-2-87 0,0 0 0,2-1 0,-1 1 0,1 0 0,1-1 0,0 1 0,0-1 0,1 0 0,8 14 0,-10-18 0,1-2 0,1 0 0,-1 1 0,1-1 0,-1 1 0,1-1 0,0 0 0,1 0 0,-1-1 0,1 1 0,0-1 0,-1 0 0,1 0 0,1 0 0,-1-1 0,0 0 0,1 0 0,-1 0 0,9 1 0,3-1 0,-1 0 0,1-1 0,0-1 0,24-2 0,-35 1 0,1-1 0,0 1 0,-1-1 0,1 0 0,-1 0 0,1-1 0,-1 0 0,0 0 0,0 0 0,0-1 0,-1 0 0,1 0 0,7-9 0,8-8 0,-1-3 0,30-45 0,-42 57 0,-1-1 0,0-1 0,-1 0 0,-1 0 0,0-1 0,-1 1 0,4-25 0,-4 9 0,-2 8 0,1 2 0,0-1 0,2 0 0,12-33 0,-12 42-341,0-2 0,-1-1-1,4-19 1,-5 10-6485</inkml:trace>
  <inkml:trace contextRef="#ctx0" brushRef="#br0" timeOffset="64233.36">1560 11215 24575,'8'-15'0,"2"1"0,0 0 0,21-23 0,7-9 0,134-163 0,-17 24 0,-73 64 0,-61 85 0,2 2 0,1 1 0,44-48 0,-44 60 0,-1-2 0,-2-1 0,0 0 0,-2 0 0,21-37 0,-32 47-341,0 0 0,0 2-1,15-18 1,-10 17-6485</inkml:trace>
  <inkml:trace contextRef="#ctx0" brushRef="#br0" timeOffset="65819.92">2513 10375 24575,'0'520'0,"1"-496"0,2 0 0,0 0 0,11 34 0,-8-36 0,-1 0 0,-1 0 0,-1 0 0,0 23 0,-3-43 7,0-1 0,0 0 0,0 0 0,0 0 0,0 1 0,-1-1 0,1 0-1,0 0 1,-1 0 0,1 0 0,-1 1 0,1-1 0,-1 0 0,1 0 0,-2 1 0,2-2-45,-1 0 0,1 0 0,-1 0 0,1 1 0,0-1 1,-1 0-1,1 0 0,-1 0 0,1 0 0,-1 0 0,1 0 1,0 0-1,-1 0 0,1 0 0,-1-1 0,1 1 0,-1 0 1,1 0-1,0 0 0,-1 0 0,1-1 0,-1 1 0,1 0 0,0 0 1,-1-1-1,1 1 0,0 0 0,-1 0 0,1-1 0,0 1 1,0 0-1,-1-1 0,1 1 0,0-1 0,0 1 0,0 0 1,-1-1-1,1 0 0,-9-14-6788</inkml:trace>
  <inkml:trace contextRef="#ctx0" brushRef="#br0" timeOffset="67904.11">2513 10501 24575,'3'-6'0,"1"1"0,0 0 0,0 0 0,0 0 0,1 1 0,0-1 0,0 1 0,0 0 0,6-4 0,10-8 0,7-7 0,1 1 0,0 2 0,2 0 0,0 2 0,1 2 0,58-21 0,-77 33 0,-1 1 0,1 0 0,0 1 0,0 1 0,0 0 0,0 0 0,15 3 0,-22-2 0,0 1 0,0 0 0,-1 0 0,1 1 0,0 0 0,-1 0 0,0 0 0,1 1 0,-1 0 0,0 0 0,0-1 0,0 1 0,-1 1 0,1 0 0,-1 0 0,0 0 0,6 9 0,6 12 0,-1 0 0,-1 1 0,-1 0 0,-2 1 0,-1 1 0,-1-1 0,-1 1 0,-1 1 0,3 38 0,-2 28 0,-7 145 0,-4-109 0,4-89 0,0-5 0,-7 62 0,4-87 0,0 0 0,-1-1 0,-1 1 0,0 0 0,0-1 0,-1 1 0,0-1 0,-1 0 0,-9 12 0,1-4 0,-2 0 0,0-1 0,0-1 0,-2 0 0,0-3 0,-27 20 0,31-25 0,0-1 0,0-1 0,0 0 0,-1-1 0,1-1 0,-2 0 0,1-1 0,0 0 0,-1-1 0,-26 1 0,-188-9 0,224 5 20,-1-1 0,1 0 0,-1 0 0,0-1 0,-10-3 0,15 4-94,-1 0-1,1-1 1,0 1 0,1 0 0,-1 0-1,0-1 1,0 1 0,0-1 0,1 0-1,-1 1 1,1-1 0,-1 0 0,1 0-1,0 0 1,0 0 0,0 0 0,0 0-1,0 0 1,-1-4 0,-2-14-6752</inkml:trace>
</inkml:ink>
</file>

<file path=xl/ink/ink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9-30T23:35:28.888"/>
    </inkml:context>
    <inkml:brush xml:id="br0">
      <inkml:brushProperty name="width" value="0.025" units="cm"/>
      <inkml:brushProperty name="height" value="0.025" units="cm"/>
    </inkml:brush>
  </inkml:definitions>
  <inkml:trace contextRef="#ctx0" brushRef="#br0">1 1 24575</inkml:trace>
</inkml:ink>
</file>

<file path=xl/ink/ink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9-30T23:35:32.313"/>
    </inkml:context>
    <inkml:brush xml:id="br0">
      <inkml:brushProperty name="width" value="0.025" units="cm"/>
      <inkml:brushProperty name="height" value="0.025" units="cm"/>
    </inkml:brush>
  </inkml:definitions>
  <inkml:trace contextRef="#ctx0" brushRef="#br0">1 1 24575,'609'0'0,"-591"1"5,0 1 0,0 0-1,0 2 1,22 7-1,7 1-1392,-21-6-5438</inkml:trace>
  <inkml:trace contextRef="#ctx0" brushRef="#br0" timeOffset="1947.56">170 43 24575,'0'3'0,"0"8"0,3 3 0,2 3 0,-1 5 0,4-1 0,-1-2 0,7 2 0,0 3 0,-2 1 0,1-4 0,-3 6 0,-2 5 0,-3 0 0,-2 3 0,-1-1 0,-2-5 0,0-4-8191</inkml:trace>
  <inkml:trace contextRef="#ctx0" brushRef="#br0" timeOffset="4076.57">467 1 24575,'0'7'0,"0"6"0,0 8 0,0 3 0,0 6 0,0 1 0,0-2 0,0 5 0,0 5 0,0-2 0,0 1 0,0-4 0,0 1 0,0-6-8191</inkml:trace>
</inkml:ink>
</file>

<file path=xl/ink/ink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9-30T23:35:48.255"/>
    </inkml:context>
    <inkml:brush xml:id="br0">
      <inkml:brushProperty name="width" value="0.025" units="cm"/>
      <inkml:brushProperty name="height" value="0.025" units="cm"/>
    </inkml:brush>
  </inkml:definitions>
  <inkml:trace contextRef="#ctx0" brushRef="#br0">276 1 24575,'2'0'0,"0"1"0,1-1 0,-1 1 0,1 0 0,0 0 0,-1 0 0,0 0 0,0 0 0,0 1 0,0-1 0,0 1 0,0-1 0,0 1 0,-1 0 0,1 0 0,0-1 0,-1 1 0,1 0 0,-1 1 0,0-1 0,0 0 0,1 3 0,22 56 0,-21-53 0,1 4 0,0 3 0,-1-1 0,-1 0 0,0 0 0,-1 0 0,-1 26 0,0-34 0,-1 0 0,0 0 0,0 0 0,0 0 0,0-2 0,-1 2 0,0 0 0,-1-1 0,1 1 0,-1-1 0,0 0 0,0 0 0,0 0 0,-1 0 0,0-1 0,0 1 0,0-1 0,-10 6 0,10-7 0,-4 1 0,1 1 0,0-1 0,0 1 0,1 0 0,-1 1 0,1-1 0,1 1 0,-1 1 0,1-1 0,0 1 0,-7 12 0,11-10-1365,6-4-5461</inkml:trace>
  <inkml:trace contextRef="#ctx0" brushRef="#br0" timeOffset="2599.12">1 418 24575,'539'0'-1365,"-507"0"-5461</inkml:trace>
  <inkml:trace contextRef="#ctx0" brushRef="#br0" timeOffset="6401.11">404 544 24575,'-2'2'0,"0"1"0,0-1 0,0 1 0,0-2 0,-1 2 0,1-1 0,-1 0 0,1 0 0,-1 0 0,0 0 0,1-1 0,-7 3 0,3 0 0,-9 5 0,-1-1 0,0 0 0,-1-1 0,-30 7 0,44-12 0,-1-1 0,1 0 0,-1 1 0,1-1 0,-1 0 0,1 1 0,0 1 0,0-1 0,0 0 0,0 1 0,0-1 0,1 1 0,-1 0 0,1 0 0,0 0 0,-1 0 0,2 1 0,-1-1 0,0 1 0,1-1 0,-1 1 0,1-1 0,0 1 0,-1 5 0,0 4 0,1 0 0,0 1 0,1 0 0,0-1 0,4 21 0,-4-30 0,0 0 0,1 0 0,0 0 0,0 0 0,0 0 0,0 0 0,1 0 0,0-1 0,0 1 0,0 0 0,0-1 0,0 0 0,0 1 0,1-2 0,0 1 0,0 0 0,0-1 0,0 1 0,0 0 0,0-1 0,1 0 0,-1 0 0,1 0 0,-1 0 0,1 0 0,0-1 0,0 0 0,5 1 0,9 1 0,1-1 0,-1 0 0,0-2 0,1 0 0,20-4 0,21 1 0,-57 3 0,0 0 0,1 0 0,-1 0 0,1 1 0,-1-1 0,0 1 0,1 0 0,-1 0 0,0 0 0,0 0 0,0 0 0,0 1 0,0-1 0,0 1 0,0 0 0,0 0 0,0 0 0,4 5 0,-5-3 0,1 1 0,-1-1 0,1 1 0,-1-1 0,-1 1 0,1 0 0,-1 0 0,0 0 0,0 0 0,0 0 0,0 10 0,-2 89-1365,-1-72-5461</inkml:trace>
</inkml:ink>
</file>

<file path=xl/ink/ink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9-30T23:35:57.396"/>
    </inkml:context>
    <inkml:brush xml:id="br0">
      <inkml:brushProperty name="width" value="0.025" units="cm"/>
      <inkml:brushProperty name="height" value="0.025" units="cm"/>
    </inkml:brush>
  </inkml:definitions>
  <inkml:trace contextRef="#ctx0" brushRef="#br0">175 152 24575,'-2'12'0,"0"0"0,0 1 0,-1-1 0,-6 15 0,4-12 0,-2 11 0,2 0 0,1 0 0,2 0 0,0 0 0,3 36 0,0-27 0,-2 1 0,-5 35 0,4-64 0,0 0 0,0 1 0,-1-2 0,-1 1 0,1 0 0,-1-1 0,-5 8 0,-15 31 0,-22 107 0,40-134 0,0 0 0,2-1 0,0 1 0,1 1 0,-1 25 0,5 95 0,1-63 0,-3-29 0,0-27 0,1-1 0,1 2 0,5 34 0,-6-54-52,1 2-1,-1-1 1,1 0-1,0 0 1,0 0-1,0 0 1,0 0-1,0 0 1,0 0-1,1 0 1,-1 0-1,1 0 1,-1-1-1,1 1 1,0 0-1,-1-1 1,1 1-1,0-1 1,0 0-1,0 0 1,0 0-1,0 0 0,0 0 1,1 0-1,2 0 1,15 3-6774</inkml:trace>
  <inkml:trace contextRef="#ctx0" brushRef="#br0" timeOffset="1675.25">323 320 24575,'2'33'0,"2"2"0,1-2 0,18 61 0,4 24 0,-16-43 0,3 150 0,-15-161-1365,1-38-5461</inkml:trace>
  <inkml:trace contextRef="#ctx0" brushRef="#br0" timeOffset="3781.95">281 320 24575,'7'-1'0,"12"1"0,-1 0 0,1 1 0,-1 1 0,0 0 0,1 1 0,16 6 0,50 15 0,-48-14 0,-1 2 0,45 20 0,37 12 0,-48-19 0,-64-22 0,-1-1 0,0 1 0,0 1 0,0-1 0,0 1 0,0 0 0,-1 0 0,0-1 0,0 1 0,0 1 0,0 0 0,-1 0 0,0 0 0,0 0 0,0 0 0,-1 1 0,1-1 0,-1 1 0,0 0 0,-1-1 0,0 1 0,2 10 0,-1 9 0,0 0 0,-2 1 0,-6 48 0,5-61 0,-1-1 0,0 1 0,-1-2 0,0 1 0,-1 0 0,0 0 0,-1-1 0,-1 0 0,0 1 0,0-2 0,-1 0 0,0 0 0,-1 0 0,0-1 0,-18 17 0,-3 2 0,14-14 0,-34 28 0,44-38 0,-2-1 0,1 1 0,0-1 0,0 0 0,0 0 0,0-1 0,-1 0 0,1 0 0,-1-1 0,-9 2 0,-133-3 0,88-2 0,53 2-227,0 0-1,0-1 1,0 0-1,1 0 1,-14-4-1,0-5-6598</inkml:trace>
  <inkml:trace contextRef="#ctx0" brushRef="#br0" timeOffset="7002.57">855 5 24575,'108'-3'0,"-32"1"0,79 8 0,-152-6 0,1 1 0,-1 0 0,1 0 0,-1 0 0,1 0 0,-1 0 0,1 1 0,-1 0 0,0 0 0,0-1 0,0 2 0,0-1 0,0 0 0,-1 1 0,1-1 0,-1 1 0,1 0 0,-1 0 0,0 0 0,0 0 0,0-1 0,-1 1 0,1 0 0,-1 1 0,0-1 0,0 1 0,0-1 0,0 1 0,0-1 0,0 7 0,-1-2 0,1-1 0,-1 1 0,0-1 0,-1 1 0,0-1 0,0 1 0,-1-2 0,0 1 0,0 1 0,0-1 0,-1 0 0,0-1 0,-1 1 0,-6 10 0,1-6 0,0-1 0,-1-1 0,0 1 0,0-1 0,-1 0 0,0-1 0,-1 0 0,1-1 0,-2-1 0,1 0 0,-1 0 0,0-1 0,0-1 0,0 0 0,0 0 0,-1-2 0,-1 0 0,1 0 0,1-2 0,-1 0 0,-15 0 0,140-6 0,174 6 0,-277 1-227,0-2-1,-1 1 1,1-1-1,-1 0 1,13-4-1,1-4-6598</inkml:trace>
  <inkml:trace contextRef="#ctx0" brushRef="#br0" timeOffset="8395.34">1407 676 24575,'7'-1'0,"6"1"0,8 1 0,4-1 0,1-1 0,4 1 0,0 1 0,6-1 0,5-1 0,-3 1 0,1 1 0,-3-1 0,-8-1-8191</inkml:trace>
</inkml:ink>
</file>

<file path=xl/ink/ink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9-30T23:36:09.286"/>
    </inkml:context>
    <inkml:brush xml:id="br0">
      <inkml:brushProperty name="width" value="0.025" units="cm"/>
      <inkml:brushProperty name="height" value="0.025" units="cm"/>
    </inkml:brush>
  </inkml:definitions>
  <inkml:trace contextRef="#ctx0" brushRef="#br0">326 447 24575,'-76'-1'0,"-88"2"0,160-1 0,1 0 0,-1 0 0,1 1 0,-1-1 0,1 1 0,-1 0 0,1-1 0,-1 2 0,1-1 0,0 0 0,0 1 0,0-1 0,0 1 0,0 0 0,0 0 0,0 0 0,0 1 0,1-1 0,-1 0 0,1 1 0,0 0 0,0 0 0,0 0 0,0 0 0,0 0 0,1 0 0,-1 0 0,1 0 0,0 1 0,0-1 0,0 0 0,0 1 0,0-1 0,1 1 0,0-1 0,0 7 0,2 112 0,0-69 0,-1-44 0,0 0 0,0 0 0,1 0 0,0-1 0,0 1 0,1 0 0,0-1 0,1 0 0,6 12 0,3 0 0,2 0 0,16 20 0,-12-18 0,18 29 0,-31-42 0,-1-1 0,1 0 0,1 0 0,8 8 0,-14-15 0,-1 0 0,1 0 0,0 0 0,-1-1 0,1 1 0,0 0 0,0 0 0,0-1 0,-1 1 0,1-1 0,0 1 0,0-1 0,0 1 0,0-1 0,0 0 0,0 1 0,0-1 0,0 0 0,0 0 0,0 0 0,1 1 0,-1-1 0,0 0 0,0-1 0,0 1 0,0 0 0,0 0 0,0 0 0,0-1 0,0 1 0,0 0 0,0-1 0,0 1 0,0-1 0,0 1 0,0-1 0,-1 0 0,1 1 0,0-1 0,0 0 0,0 1 0,-1-1 0,1 0 0,0 0 0,-1 0 0,1 0 0,-1 0 0,1 0 0,-1 0 0,1 0 0,-1 0 0,0 0 0,1-1 0,5-22 0,0 0 0,-1-1 0,-2 1 0,1-41 0,-2 36 0,3-371 0,-7 217 0,2-41 0,-1 256 0,1 8 0,6 55 0,-4-82 0,0 0 0,1 0 0,1 0 0,0 0 0,0-1 0,2 1 0,-1-1 0,10 14 0,-10-17 0,0 0 0,0 0 0,-1 1 0,0 0 0,-1 0 0,0 0 0,0 0 0,1 17 0,-2 7 0,-1 45 0,-3-56 0,2 0 0,1-1 0,0 1 0,2 0 0,6 24 0,-2-21-273,0 1 0,-2 0 0,-1 0 0,0 38 0,-4-38-6553</inkml:trace>
</inkml:ink>
</file>

<file path=xl/ink/ink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9-30T23:36:12.706"/>
    </inkml:context>
    <inkml:brush xml:id="br0">
      <inkml:brushProperty name="width" value="0.025" units="cm"/>
      <inkml:brushProperty name="height" value="0.025" units="cm"/>
    </inkml:brush>
  </inkml:definitions>
  <inkml:trace contextRef="#ctx0" brushRef="#br0">1 3 24575,'26'-1'0,"-11"0"0,1 1 0,0 0 0,-1 1 0,1 1 0,-1 0 0,0 1 0,0 0 0,0 1 0,26 12 0,-33-12 0,-1 0 0,1 0 0,-1 0 0,0 2 0,-1-1 0,1 1 0,-1 0 0,0 0 0,-1 1 0,1 0 0,-1 0 0,-1 0 0,1 0 0,-1 1 0,-1 0 0,1 0 0,-1-1 0,-1 1 0,0 0 0,0 1 0,2 13 0,-4-16 0,4 13 0,-2-1 0,0 2 0,-1-1 0,-3 22 0,2-37 0,0-1 0,-1 1 0,1 0 0,-1 0 0,0 0 0,-1 0 0,1 0 0,-1-1 0,1 1 0,-1 0 0,0-1 0,-1 1 0,1-1 0,0 0 0,-1 0 0,0 0 0,0 0 0,0 0 0,0-1 0,0 1 0,0-1 0,-1 0 0,1 1 0,-1-2 0,-7 4 0,-5-1 0,1-1 0,-1 0 0,-1-2 0,0 0 0,1 0 0,0-1 0,0-1 0,-27-6 0,85 6 0,-15-1 0,292 3-1365,-292-1-5461</inkml:trace>
  <inkml:trace contextRef="#ctx0" brushRef="#br0" timeOffset="1907.65">599 212 24575,'5'7'0,"0"0"0,0-1 0,0 2 0,-1 0 0,4 12 0,9 14 0,11 7 0,-19-29 0,-1 0 0,0 1 0,0 0 0,5 14 0,11 31 0,-16-40 0,0 0 0,-1 1 0,-1 0 0,-1 0 0,-1 1 0,0-2 0,0 22 0,-5 270 0,-1-110 0,3-188 20,-2-1 0,0 0 0,0 0 0,-1 0 0,-4 13 0,6-22-60,-1 0 0,1 0 0,-1 0-1,0 0 1,0-1 0,0 1 0,0 0 0,0 0 0,0 0 0,0-1-1,0 1 1,-1-1 0,1 1 0,-1-1 0,1 1 0,-1-1 0,1 0 0,-1 0-1,0 0 1,0 0 0,0 0 0,1 0 0,-1 0 0,0-1 0,0 1-1,0-1 1,0 1 0,0-1 0,0 0 0,-1 0 0,1 0 0,0 0 0,0 0-1,-1 0 1,1 0 0,-2-1 0,-13-6-6786</inkml:trace>
</inkml:ink>
</file>

<file path=xl/ink/ink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9-30T23:36:53.349"/>
    </inkml:context>
    <inkml:brush xml:id="br0">
      <inkml:brushProperty name="width" value="0.025" units="cm"/>
      <inkml:brushProperty name="height" value="0.025" units="cm"/>
    </inkml:brush>
  </inkml:definitions>
  <inkml:trace contextRef="#ctx0" brushRef="#br0">600 65 24575,'0'6'0,"0"7"0,0 8 0,0 3 0,0 3 0,0 2 0,0 0 0,0 7 0,0 4 0,0-2 0,0 0 0,0-3 0,0-4 0,0 1 0,0-2 0,0-7-8191</inkml:trace>
  <inkml:trace contextRef="#ctx0" brushRef="#br0" timeOffset="2148.4">1001 546 24575,'-30'0'0,"0"0"0,0-2 0,1-2 0,-36-7 0,18 1 0,1 4 0,0 1 0,-76 1 0,39 2 0,-43-8 0,-46-1 0,27 11-1365,115 0-5461</inkml:trace>
  <inkml:trace contextRef="#ctx0" brushRef="#br0" timeOffset="7806">748 608 24575,'-1'6'0,"0"0"0,0 1 0,-1-1 0,1 0 0,-1 0 0,0-1 0,-1 1 0,0 0 0,0 0 0,0 0 0,-6 7 0,-6 8 0,-27 26 0,33-36 0,-38 45 0,29-34 0,-1 0 0,-26 25 0,43-46 0,1-1 0,-1 1 0,1 0 0,0 0 0,0 0 0,0 0 0,0 0 0,0 1 0,0-1 0,0 0 0,0 1 0,0-1 0,1 1 0,-1-1 0,0 1 0,0 3 0,2-4 0,-1 0 0,1 0 0,-1 0 0,1-1 0,0 1 0,-1 0 0,1 0 0,0-1 0,0 1 0,-1-1 0,1 1 0,0-1 0,0 1 0,0-1 0,0 0 0,0 1 0,0-1 0,0 0 0,0 0 0,0 1 0,0-1 0,0 0 0,0 0 0,0 0 0,0 0 0,0 0 0,1-1 0,96-1 0,-67 0 0,54 3 0,-81-1 0,-1 1 0,1 0 0,-1 0 0,0 0 0,0 0 0,1 0 0,-1 0 0,0 1 0,0 0 0,0 0 0,-1-1 0,1 1 0,0 0 0,-1 0 0,1 1 0,-1-1 0,0 1 0,0-1 0,0 1 0,0 0 0,0 0 0,0 0 0,-1 0 0,0 0 0,0 1 0,1-1 0,-2 0 0,1 0 0,0 4 0,2 13 0,-1-2 0,-1 1 0,-1 0 0,-3 22 0,2-15 0,-2 39-1365,2-39-5461</inkml:trace>
  <inkml:trace contextRef="#ctx0" brushRef="#br0" timeOffset="9483.84">1190 608 24575,'7'0'0,"6"0"0,12 0 0,15 0 0,6 0 0,3 0 0,3 0 0,-4 0 0,-8 0 0,-3 0 0,-4 0 0,0 0 0,-3 0 0,-3 0 0,10 0 0,1 0 0,-6 0-8191</inkml:trace>
  <inkml:trace contextRef="#ctx0" brushRef="#br0" timeOffset="12487.14">1275 588 24575,'-1'7'0,"1"5"0,1 9 0,-1 3 0,-1 7 0,1-1 0,1-1 0,-1 7 0,-1 1 0,1 1 0,1-1 0,-1-3 0,-1-5-8191</inkml:trace>
  <inkml:trace contextRef="#ctx0" brushRef="#br0" timeOffset="15170.16">1506 608 24575,'0'3'0,"0"5"0,0 5 0,0 7 0,0 5 0,0 3 0,0 2 0,0 3 0,0 5 0,0 1 0,0-3 0,0-1 0,0 0 0,0-3 0,0-5-8191</inkml:trace>
  <inkml:trace contextRef="#ctx0" brushRef="#br0" timeOffset="17758.52">2033 1 24575,'0'28'0,"-5"123"0,3-129 0,-1 1 0,-1-2 0,-2 2 0,-12 34 0,7-23 0,2 0 0,1 1 0,2 1 0,-2 61 0,7-81 0,-5 371 0,9-219 0,-4-160-227,2 1-1,-1 1 1,1-1-1,1 0 1,2 9-1,4 5-6598</inkml:trace>
</inkml:ink>
</file>

<file path=xl/ink/ink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9-30T23:37:21.878"/>
    </inkml:context>
    <inkml:brush xml:id="br0">
      <inkml:brushProperty name="width" value="0.025" units="cm"/>
      <inkml:brushProperty name="height" value="0.025" units="cm"/>
    </inkml:brush>
  </inkml:definitions>
  <inkml:trace contextRef="#ctx0" brushRef="#br0">46 1 24575,'-18'52'0,"0"147"0,9-83 0,9 141 0,2-112 0,-2-132-273,0-3 0,1 2 0,1 0 0,2 11 0,6 4-6553</inkml:trace>
</inkml:ink>
</file>

<file path=xl/ink/ink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9-30T23:38:11.689"/>
    </inkml:context>
    <inkml:brush xml:id="br0">
      <inkml:brushProperty name="width" value="0.025" units="cm"/>
      <inkml:brushProperty name="height" value="0.025" units="cm"/>
    </inkml:brush>
  </inkml:definitions>
  <inkml:trace contextRef="#ctx0" brushRef="#br0">0 6 524,'70'-3'876,"1"1"-412,-1 5-212,0 3-124,2-1-64,1 4-48,1 2-28,2-1-44,3-1-60,-1-2-80,-2-1-116,3-1-180,-3 0-284</inkml:trace>
</inkml:ink>
</file>

<file path=xl/ink/ink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9-30T23:38:47.337"/>
    </inkml:context>
    <inkml:brush xml:id="br0">
      <inkml:brushProperty name="width" value="0.025" units="cm"/>
      <inkml:brushProperty name="height" value="0.025" units="cm"/>
    </inkml:brush>
  </inkml:definitions>
  <inkml:trace contextRef="#ctx0" brushRef="#br0">224 11 28,'0'0'167,"0"0"1,0-1-1,0 1 0,0 0 0,-1-1 1,1 1-1,0 0 0,0-1 1,0 1-1,0 0 0,0-1 1,1 1-1,-1-1 0,0 1 0,0 0 1,0-1-1,0 1 0,0 0 1,0-1-1,0 1 0,1 0 0,-1 0 1,0-1-1,0 1 0,0 0 1,1-1-1,-1 1 0,0 0 0,1 0 1,-1 0-1,0-1 0,0 1 1,1 0-1,-1 0 0,1 0 1,10 8 1939,7 22-645,-15-11-847,0 0 1,-1 0-1,-1 1 0,-3 36 1,-16 81 1265,11-91-1312,-5 19 33,7-46-551,1 1 0,0 1 0,2-1 0,0 0 1,2 1-1,0-1 0,3 24 0,-2-42-2844,0-5 704,-1-13-737,-4-22-2770,0 30 3906</inkml:trace>
  <inkml:trace contextRef="#ctx0" brushRef="#br0" timeOffset="336.39">0 602 48,'66'6'6787,"29"19"-3825,-64-16-2610,60 10 1,-61-23-737,-11 1-2483,-35 1-2033,10 4 3609</inkml:trace>
  <inkml:trace contextRef="#ctx0" brushRef="#br0" timeOffset="675.89">128 710 600,'-32'30'6943,"-1"5"-4378,27-29-2410,1 1 0,0 0 0,0 0 0,0 1 0,1-1 0,0 1-1,1 0 1,-5 14 0,8-21-152,0-1 0,0 1-1,0-1 1,0 1-1,0-1 1,0 1 0,0-1-1,0 1 1,0-1 0,0 0-1,0 1 1,0-1-1,0 1 1,0-1 0,1 1-1,-1-1 1,0 1 0,0-1-1,0 1 1,1-1-1,-1 0 1,0 1 0,1-1-1,-1 1 1,0-1 0,1 0-1,-1 1 1,0-1-1,1 0 1,-1 0 0,1 1-1,19 2 38,20-9 22,-29 3-4,-1 0 1,1 1 0,0 0 0,0 1-1,20 0 1,-28 1-3,-1 0 1,1 0-1,-1 1 1,0-1-1,1 1 0,-1 0 1,0 0-1,1 0 1,-1 0-1,0 0 0,0 0 1,0 0-1,0 1 1,0-1-1,0 1 0,0-1 1,0 1-1,-1 0 1,1 0-1,-1 0 0,1 0 1,-1 0-1,0 0 1,0 0-1,0 1 0,0-1 1,0 0-1,0 0 1,-1 1-1,1-1 0,-1 1 1,1 3-1,0 4 241,-1 0-1,1 0 0,-2 0 0,0 0 1,0-1-1,0 1 0,-2 0 1,1 0-1,-6 13 0,-4 5 462,-28 46 0,19-38-720,10-21-414,4-13-2505,-3-23-5509,4 3 4902,4 13 1913</inkml:trace>
  <inkml:trace contextRef="#ctx0" brushRef="#br0" timeOffset="1337.23">590 627 252,'0'0'2164,"5"3"2820,14 6-3105,3-10-1001,1-1 1,-1-2 0,32-8-1,-29 5-428,1 2-1,30-3 1,-29 6-196,-8 0-91,-1 1 0,0 1 0,1 0 0,24 5 0,-43-5-183,0 0-1,0 0 1,1 0 0,-1 0 0,0 0 0,0 0-1,0 0 1,0 0 0,1 0 0,-1 0 0,0 0-1,0 0 1,0 0 0,0 0 0,1 0 0,-1 0 0,0 0-1,0 0 1,0 0 0,0 1 0,0-1 0,1 0-1,-1 0 1,0 0 0,0 0 0,0 0 0,0 0-1,0 1 1,0-1 0,0 0 0,0 0 0,0 0 0,0 0-1,0 1 1,0-1 0,0 0 0,0 0 0,0 0-1,0 0 1,0 1 0,0-1 0,0 0 0,0 0-1,0 0 1,0 0 0,0 1 0,0-1 0,0 0 0,0 0-1,0 0 1,0 0 0,0 1 0,0-1 0,-12 10-1134,-18 7-1006,30-16 2092,-24 10-2147,0-1 0,-1 0 0,-28 6 0,37-13 448</inkml:trace>
  <inkml:trace contextRef="#ctx0" brushRef="#br0" timeOffset="1663.81">622 713 104,'-7'11'1501,"1"0"0,0 1-1,1 0 1,-6 20 0,6-12-918,0-1 1,2 1-1,0 0 0,0 30 0,3-48-584,0 1 0,0 0 1,1 0-1,-1-1 0,1 1 0,-1 0 0,1-1 0,0 1 0,0-1 0,0 1 0,0-1 0,1 1 0,-1-1 0,1 0 1,-1 1-1,1-1 0,0 0 0,0 0 0,0 0 0,2 1 0,-2-2-87,-1-1-1,0 1 0,1 0 1,-1-1-1,0 0 1,1 1-1,-1-1 1,0 0-1,1 0 1,-1 0-1,1 0 1,-1 0-1,0 0 0,1 0 1,-1 0-1,0-1 1,1 1-1,-1 0 1,0-1-1,1 1 1,-1-1-1,0 0 1,1 1-1,-1-1 0,0 0 1,0 0-1,0 0 1,0 1-1,0-1 1,0-1-1,0 1 1,0 0-1,0 0 1,-1 0-1,1 0 0,0 0 1,-1-1-1,1 1 1,0-2-1,5-9-852,-1 0 0,-1 0 0,0 0 0,3-14 0,-5 13-257</inkml:trace>
  <inkml:trace contextRef="#ctx0" brushRef="#br0" timeOffset="2017.66">754 729 884,'3'4'520,"0"-1"0,0 1 1,0 0-1,-1 0 0,0 0 0,0 0 0,0 0 0,0 0 0,0 0 1,-1 1-1,0-1 0,0 1 0,0-1 0,0 6 0,1 11 548,-2 39 0,-1-31 50,-6 99 1042,0 1-4406,-4-158-6041,8 20 6488</inkml:trace>
  <inkml:trace contextRef="#ctx0" brushRef="#br0" timeOffset="2564.44">1404 112 1244,'-9'14'5783,"-2"1"-4469,-54 149 5277,27-73-4163,-51 185 0,87-265-2376,-41 211 676,37-183-863,3 1 0,1-1 1,6 68-1,-3-101-186,0 0-1,0 0 0,1 0 1,-1 0-1,1-1 0,1 1 1,-1-1-1,1 1 0,0-1 1,0 0-1,1 0 1,4 5-1,-7-9 64,0 1-1,1-1 1,-1 0-1,1 0 1,0 1 0,-1-1-1,1 0 1,0-1 0,-1 1-1,1 0 1,0 0 0,0-1-1,0 1 1,0-1 0,0 0-1,3 1 1,-2-2 9,-1 1 0,1 0 0,-1-1 0,1 0 0,-1 0 1,1 0-1,-1 0 0,0 0 0,1 0 0,-1 0 0,0-1 0,0 1 0,0-1 0,0 0 0,0 0 1,1-2-1,37-39-5277,-34 31 3839</inkml:trace>
</inkml:ink>
</file>

<file path=xl/ink/ink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9-30T23:38:53.557"/>
    </inkml:context>
    <inkml:brush xml:id="br0">
      <inkml:brushProperty name="width" value="0.025" units="cm"/>
      <inkml:brushProperty name="height" value="0.025" units="cm"/>
    </inkml:brush>
  </inkml:definitions>
  <inkml:trace contextRef="#ctx0" brushRef="#br0">19 44 1300,'3'-8'3937,"2"16"-1690,5 18-236,-8 48 311,-2 1 0,-18 130 0,6-92-1591,6-17-222,5-66-937,0-24-363,1-8-532,16-306-12600,-16 290 13401,0 2 84</inkml:trace>
  <inkml:trace contextRef="#ctx0" brushRef="#br0" timeOffset="341.87">17 260 176,'0'-15'625,"0"0"0,1-1 0,0 1 0,2 0 0,0 0 0,8-25 0,-9 36-460,-1 0-1,1 0 1,0 1 0,0-1 0,1 1 0,-1-1 0,1 1 0,0 0 0,0 0 0,0 0 0,0 0 0,0 0 0,1 1 0,-1-1-1,1 1 1,-1 0 0,1 0 0,0 0 0,0 1 0,0 0 0,0-1 0,0 1 0,0 0 0,1 1 0,-1-1 0,0 1-1,0 0 1,0 0 0,6 1 0,-2 0 113,-1 1 0,1 0 0,-1 0 0,0 0 0,0 1 0,0 0 0,0 1-1,0 0 1,0 0 0,-1 0 0,0 1 0,0-1 0,9 10 0,-1 2 248,0-1-1,0 2 1,18 30 0,-28-39-342,0 0 0,-1 0 0,0 0 0,-1 1-1,0-1 1,0 1 0,0-1 0,-1 1 0,-1 0 0,0 0 0,0-1-1,0 1 1,-1 0 0,-3 14 0,-2 1 641,0 0-1,-2 0 1,-20 43 0,16-42-329,-1-1 0,-2-1 0,-19 25 0,26-37-440,0-1 0,-1-1 0,-1 0 1,1 0-1,-2 0 0,1-1 0,-1-1 0,-19 11 0,28-17-142,0 0 0,0 0 0,-1 0 0,1-1 0,0 1 0,0 0 0,0-1 0,-1 1-1,1-1 1,0 0 0,0 0 0,-1 1 0,1-2 0,0 1 0,0 0 0,-1 0 0,1-1 0,0 1 0,0-1 0,-3-1-1,4 1-279,-1 0-1,1-1 0,0 1 0,0-1 0,0 1 0,0-1 0,0 1 0,1-1 0,-1 0 0,0 0 0,1 1 0,-1-1 0,1 0 1,-1 0-1,1 1 0,0-1 0,0 0 0,0 0 0,0 0 0,0 0 0,0 1 0,1-1 0,-1 0 0,0 0 0,2-2 1,-1-1-922,0 0 1,1 0 0,-1 0 0,1 1 0,1-1 0,-1 0 0,5-7 0</inkml:trace>
  <inkml:trace contextRef="#ctx0" brushRef="#br0" timeOffset="4183.86">391 629 540,'-4'-12'2757,"-1"1"1613,4 24-1757,-1 22-246,-10 57-1,4-35-2699,4-4-3493,5-56 3297,0 1 0,0 0 0,1-1 0,-1 1 0,1 0 0,0 0 0,-1 0 0,1 0 0,2-1 1,4-6-2755</inkml:trace>
  <inkml:trace contextRef="#ctx0" brushRef="#br0" timeOffset="5669.16">475 48 400,'-1'-1'185,"1"0"0,-1 0 0,1 1 0,0-1 1,-1 0-1,1 0 0,0 0 0,-1 0 0,1 0 0,0 1 0,0-1 0,0 0 0,0 0 0,0 0 1,0 0-1,0 0 0,0 0 0,0 0 0,0 0 0,1 1 0,-1-1 0,0 0 0,0 0 1,1 0-1,-1 0 0,1 1 0,-1-1 0,2-1 0,-1 0-29,1 1 1,0-1-1,0 1 0,0 0 0,0-1 1,1 1-1,-1 0 0,0 0 0,0 1 1,5-2-1,4-1 163,0 2 1,1-1-1,16 1 1,-25 1-227,0 0 0,-1 0 1,1 0-1,0 0 0,0 1 0,-1-1 1,1 1-1,0 0 0,0 0 0,-1 0 1,1 0-1,-1 0 0,1 0 0,-1 1 1,4 2-1,-5-2-33,0-1 1,0 0-1,0 1 1,-1-1-1,1 0 1,0 1-1,-1-1 1,1 1-1,-1-1 1,0 1-1,1-1 1,-1 1 0,0 0-1,0-1 1,0 1-1,0-1 1,0 1-1,-1-1 1,1 1-1,0 0 1,-1-1-1,1 1 1,-1-1-1,1 0 1,-1 1-1,0-1 1,0 1-1,-1 1 1,-7 11 378,-1 0 0,0-1 0,-1 0 0,0-1 1,-18 15-1,-19 20 715,47-46-1139,0 0 0,1 0 0,-1-1 0,0 1 0,0 0 0,1 0 0,-1 0 0,1 0 0,-1 0 0,1 0 0,-1 0 0,1 0 0,0 0 0,-1 0 0,1 0 0,0 0 0,0 0 0,0 0 0,0 0 0,0 0 0,0 0 0,0 0 0,0 0 0,0 0 0,1 2 0,0-1-6,0-1 0,0 0 0,0 1 0,0-1-1,0 0 1,0 0 0,1 0 0,-1 0 0,0 0 0,1 0-1,-1 0 1,1 0 0,-1 0 0,3 0 0,3 1-4,-1 0 0,1 0 0,0 0 1,0-1-1,0 0 0,13-1 0,96-2 62,-70 3-1003,-38-1-1072,-7 1 1633,0-1 0,-1 0 0,1 0 1,0 0-1,0 0 0,-1 0 0,1 0 0,0 0 0,0 0 1,-1 0-1,1 0 0,0-1 0,0 1 0,-1 0 1,1 0-1,0-1 0,0 1 0,-1-1 0,1 1 1,0 0-1,-1-1 0,1 1 0,-1-1 0,1 1 1,-1-1-1,1 0 0,0 0 0,1-1-1829</inkml:trace>
  <inkml:trace contextRef="#ctx0" brushRef="#br0" timeOffset="8264.84">743 368 1008,'-4'-6'4354,"6"4"-4302,-2 3-15,0-1 1,0 0-1,0 0 1,0 0-1,0 0 1,0 0-1,0 0 1,0 0-1,0 0 1,0 1-1,0-1 1,0 0-1,0 0 1,1 0-1,-1 0 1,0 0-1,0 0 1,0 0-1,0 0 1,0 0-1,0 0 1,0 0-1,0 1 1,0-1-1,0 0 1,0 0-1,1 0 1,-1 0-1,0 0 1,0 0-1,0 0 1,0 0-1,0 0 1,0 0-1,0 0 1,0 0-1,1 0 1,-1 0 0,0 0-1,0 0 1,0 0-1,0 0 1,0 0-1,0 0 1,0 0-1,0 0 1,0 0-1,1 0 1,-1 0-1,0-1 1,0 1-1,0 1 152,10 4-158,-10-5-10,0 0-15,0 2-6,2-2-4,-2 0 27,-9-2 750,44 4 1049,-25-1-1428,1 0 0,-1-1 0,1 0 0,13-2 0,-7-1-200,1 2 0,-1 0 0,1 0-1,-1 2 1,18 2 0,-33-2-297,0-1 1,0 1-1,0-1 1,0 1-1,0 0 0,0 0 1,0 0-1,-1 0 1,1 0-1,2 2 0,-19-14-6857,5 4 3378,6 5 1967</inkml:trace>
  <inkml:trace contextRef="#ctx0" brushRef="#br0" timeOffset="8596.84">913 148 568,'-2'30'5764,"-1"0"-3582,-2 31-22,-5 207 844,11-258-3852,1-9-1285,4-17-3117,-1 3 3281,-3 8 421,0-2-150</inkml:trace>
</inkml:ink>
</file>

<file path=xl/ink/ink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9-30T23:39:08.392"/>
    </inkml:context>
    <inkml:brush xml:id="br0">
      <inkml:brushProperty name="width" value="0.025" units="cm"/>
      <inkml:brushProperty name="height" value="0.025" units="cm"/>
    </inkml:brush>
  </inkml:definitions>
  <inkml:trace contextRef="#ctx0" brushRef="#br0">107 151 444,'0'-1'227,"0"0"0,0-1 1,1 1-1,-1 0 0,1 0 0,-1 0 0,1 0 1,-1 0-1,1 0 0,-1 0 0,1 0 0,0 0 1,-1 0-1,2-1 0,-1 1 84,0 0 0,0 0-1,0 0 1,0 0 0,-1 0 0,1 0-1,0 0 1,-1 0 0,1-1 0,-1 1-1,1 0 1,-1 0 0,0-1 0,1-1-1,-3 85 4098,-10 43-2754,-66 388-2,75-499-2005,0-13-1092,-4-22-2018,4 7 2800,-1-2-771,1 0 0,0 0-1,0-26 1,2 17-454,-1 12 470</inkml:trace>
  <inkml:trace contextRef="#ctx0" brushRef="#br0" timeOffset="387.47">49 250 1040,'6'-9'690,"1"1"0,-1-1 0,2 1 0,-1 1 0,1 0 0,0 0 0,13-8 0,-16 11-552,1 1-1,0 0 1,1 0 0,-1 0 0,1 1 0,-1-1 0,1 2 0,0-1 0,-1 1-1,1 0 1,0 0 0,10 1 0,-12 0-42,-1 1 1,1 0-1,0 0 0,-1 0 1,1 0-1,-1 1 0,0-1 1,0 1-1,1 1 0,-1-1 1,0 0-1,-1 1 0,1 0 1,5 4-1,-4-1 99,1 0 1,-1 1-1,-1-1 1,1 1-1,-1 0 1,0 0-1,5 14 1,-2-1 288,-1 2 0,-1-1 1,-1 1-1,0 0 0,0 26 1,-4-17-154,-2-1 0,0 1-1,-2-1 1,-2 0 0,0 0 0,-2 0 0,-1-1 0,-2 0 0,-1-1 0,-22 41 0,29-62-397,0 0 1,0 0-1,0 0 0,-1 0 1,0-1-1,0 0 0,-1 0 1,0 0-1,0-1 1,0 0-1,0-1 0,-1 0 1,0 0-1,0 0 0,0-1 1,0 0-1,0 0 0,-1-1 1,1-1-1,-1 1 0,0-1 1,1-1-1,-16 0 0,21 0-295,0 0-1,0-1 0,0 0 0,-1 0 1,1 1-1,0-2 0,0 1 0,1 0 0,-1-1 1,0 1-1,0-1 0,1 0 0,-4-3 0,4 4-47,1 0-1,0-1 0,0 1 0,0 0 0,0-1 0,0 1 0,1-1 0,-1 0 1,0 1-1,1-1 0,-1 1 0,1-1 0,-1 0 0,1 0 0,0 1 0,0-3 0</inkml:trace>
  <inkml:trace contextRef="#ctx0" brushRef="#br0" timeOffset="728.19">441 833 580,'1'2'360,"1"0"1,-1-1-1,0 1 0,0 0 0,0 0 1,0 0-1,0 0 0,0 0 0,-1 0 1,1 1-1,-1-1 0,1 0 0,-1 0 1,0 0-1,0 1 0,0-1 0,0 3 1,-7 45 992,4-30-389,-7 47 730,-4 43 338,10-39-4898,12-119-1635,-2 18 2052,-4 16 968,2 0-150</inkml:trace>
  <inkml:trace contextRef="#ctx0" brushRef="#br0" timeOffset="1374.94">661 316 280,'-9'33'4703,"2"19"-3120,3-17-1006,2-23-456,1 1-1,0-1 0,0 1 0,4 23 0,-3-32-80,1 1 0,0 0-1,0-1 1,1 1 0,-1-1-1,1 0 1,0 1-1,0-1 1,1 0 0,-1 0-1,1-1 1,0 1 0,0 0-1,0-1 1,0 0-1,5 4 1,56 36 235,-40-28 125,44 36-1,-67-50-397,3 3 69,1 1 1,1-1-1,-1 0 0,1 0 0,-1 0 0,12 4 0,-15-7-29,0 0-1,0-1 0,0 0 0,0 1 0,0-1 1,0 0-1,0 0 0,1 0 0,-1-1 0,0 1 1,0 0-1,0-1 0,0 1 0,0-1 0,0 0 1,0 0-1,0 0 0,0 0 0,0 0 0,-1 0 1,1 0-1,0-1 0,-1 1 0,1 0 0,2-4 1,3-3 125,0-1 1,0 0-1,-1 0 1,-1-1-1,1 1 1,-2-1-1,1 0 1,-1-1-1,-1 1 1,3-15-1,3-16 192,3-57 0,-9 70-225,-1 10-69,0 8-24,-1 1-1,0-1 1,-1 1 0,1-1 0,-2 0 0,0 1-1,-3-16 1,3 23-321,0 0 0,0 1 0,-1-1 1,1 0-1,-1 1 0,0-1 0,1 1 0,-1 0 0,0 0 0,0-1 0,-3 0 0,5 1-179,-1 1 1,0-1-1,0 1 1,0 0-1,0-1 0,0 1 1,0 0-1,0 0 1,0 0-1,0-1 0,0 1 1,0 0-1,0 0 1,0 0-1,-2 1 0</inkml:trace>
  <inkml:trace contextRef="#ctx0" brushRef="#br0" timeOffset="2733.27">1355 421 1312,'7'-10'5078,"24"0"-2986,23 5-998,-37 6-537,1 0 1,24 7 0,-25-5-1065,0 0-1,26 0 1,-43-2 427,1-1 1,-1 0 0,0 0-1,1 0 1,-1 0-1,1 0 1,-1 0-1,1 0 1,-1 0 0,1 0-1,-1 0 1,0 0-1,1 0 1,-1 0-1,1 0 1,-1 0 0,1-1-1,-1 1 1,0 0-1,1 0 1,-1 0-1,1-1 1,-1 1 0,0 0-1,1 0 1,-1-1-1,0 1 1,1 0-1,-1-1 1,0 1 0,0 0-1,1-1 1,-1 0-1,-12-12-3952,7 10 2634</inkml:trace>
  <inkml:trace contextRef="#ctx0" brushRef="#br0" timeOffset="3061.23">1461 187 604,'-1'1'400,"0"1"0,0 0 0,0-1 0,1 1 0,-1 0 0,0-1 0,1 1-1,-1 0 1,1 0 0,0-1 0,0 1 0,0 0 0,-1 0 0,2 0 0,-1-1 0,0 1 0,1 3 0,7 36-3,-6-32 306,4 16-24,0-1-413,-1-1 0,-1 1 0,0 0 0,-2 0 0,-2 30 0,-4-29-345,0-4-1801,3-7-4823</inkml:trace>
  <inkml:trace contextRef="#ctx0" brushRef="#br0" timeOffset="4267.96">1985 30 348,'0'0'111,"0"0"0,-1 0 0,1 0 0,0 0 1,0 0-1,0-1 0,0 1 0,0 0 0,-1 0 0,1 0 0,0 0 0,0 0 0,0 0 1,0 0-1,-1 0 0,1 0 0,0 0 0,0 0 0,0 0 0,-1 0 0,1 0 0,0 0 1,0 0-1,0 0 0,0 0 0,-1 0 0,1 0 0,0 0 0,0 0 0,0 0 0,0 0 1,-1 0-1,1 1 0,0-1 0,0 0 0,0 0 0,0 0 0,0 0 0,0 0 0,-1 0 1,1 1-1,0-1 0,0 0 0,0 0 0,0 0 0,-4 13 1754,1 13-647,8 2-56,1 0 1,14 37-1,-15-49-1061,-4-10-36,1 1 0,-1 0 0,0-1 0,-1 1 0,1-1 0,-1 1 0,-2 8 0,-5 8-2345,3-18-256,0-3-2136,1 0 3130</inkml:trace>
  <inkml:trace contextRef="#ctx0" brushRef="#br0" timeOffset="4595.25">1877 392 320,'6'5'5580,"8"4"-4000,1-6-1149,-1-2-1,0 0 1,0-1 0,19-2 0,-15 1-339,0 1 0,22 2 1,-28-3-123,0 1-149,-12 0 129,0 0-1,0 0 1,1 0 0,-1 0 0,0 0-1,0 0 1,0 0 0,0 0-1,0 0 1,0 1 0,0-1-1,0 0 1,1 0 0,-1 0 0,0 0-1,0 0 1,0 0 0,0 0-1,0 0 1,0 0 0,0 0 0,0 1-1,0-1 1,0 0 0,0 0-1,0 0 1,0 0 0,0 0-1,0 0 1,0 0 0,0 0 0,0 1-1,0-1 1,0 0 0,0 0-1,0 0 1,0 0 0,0 0-1,0 0 1,0 0 0,0 1 0,0-1-1,0 0 1,0 0 0,0 0-1,0 0 1,0 0 0,0 0-1,0 0 1,0 0 0,0 0 0,0 1-1,0-1 1,-1 0 0,1 0-1,0 0 1,0 0 0,0 0 0,0 0-1,0 0 1,0 0 0,0 0-1,0 0 1,-1 0 0,1 0-1,0 0 1,0 0 0,0 0 0,0 0-1,-17 21-4055,10-17 2691</inkml:trace>
  <inkml:trace contextRef="#ctx0" brushRef="#br0" timeOffset="4923.36">1995 473 580,'-3'0'5119,"-4"7"-3487,-5 8-796,-12 20 667,16-24-1251,0 0 0,1 0 0,0 0 0,1 1 0,0 0-1,1 0 1,-4 15 0,9-26-250,-1 0 0,1 0-1,0-1 1,0 1 0,-1 0 0,1 0-1,0 0 1,0 0 0,0 0 0,0 0-1,0 0 1,0 0 0,0 0 0,1 0-1,-1 0 1,0 0 0,1 0 0,-1 0-1,0 0 1,1-1 0,-1 1 0,1 0-1,-1 0 1,1 0 0,-1-1 0,1 1-1,0 0 1,-1-1 0,1 1 0,0 0-1,0-1 1,0 1 0,-1-1 0,1 1-1,0-1 1,0 1 0,0-1 0,0 0-1,0 0 1,0 1 0,0-1 0,0 0-1,1 0 1,6 0 0,0 0 1,-1-1-1,1 0 0,14-5 1,7 1 127,-27 5-84,0 0 1,1 0-1,-1 0 0,0 0 1,0 0-1,0 1 1,0-1-1,0 1 0,0-1 1,0 1-1,0 0 1,0 0-1,0 0 0,0 0 1,0 0-1,-1 0 1,1 1-1,0-1 1,-1 0-1,1 1 0,-1-1 1,1 1-1,-1 0 1,0 0-1,0-1 0,0 1 1,0 0-1,0 0 1,0 0-1,0 0 0,-1 0 1,1 0-1,-1 0 1,1 0-1,-1 1 0,0-1 1,0 0-1,0 0 1,0 0-1,0 0 1,-1 3-1,-1 11 261,0 0 0,-2 0 0,0 0-1,-8 21 1,7-22-206,-6 27 188,9-29-591,-1-1 1,-1 0 0,0-1-1,-6 13 1,8-20-2584,1-6 530,-2-3-4211,1 5 4930</inkml:trace>
  <inkml:trace contextRef="#ctx0" brushRef="#br0" timeOffset="6809.82">2341 295 896,'-20'35'2146,"2"2"-1,-13 38 1,24-56-1930,2 1 1,0 1 0,1-1-1,1 1 1,0 37 0,9 58 273,-5-104-515,1 0 0,0-1 1,1 1-1,0-1 0,1 0 0,0 0 1,11 19-1,-14-28 0,1 0 0,-1 0 1,0 0-1,1 0 0,-1 0 1,1-1-1,0 1 0,0-1 0,0 1 1,-1-1-1,1 1 0,1-1 0,-1 0 1,0 0-1,0 0 0,0 0 1,0-1-1,1 1 0,-1 0 0,0-1 1,1 0-1,-1 0 0,1 1 1,-1-1-1,0 0 0,1-1 0,-1 1 1,0 0-1,1-1 0,-1 1 1,0-1-1,0 0 0,3-1 0,8-4 5,-1-1 0,0 0 0,-1-1-1,20-16 1,4-2 33,-28 21 48,0 1 0,-1 1 0,2 0 0,-1 0 0,0 0 0,1 1 0,-1 0 0,1 0 0,0 1 0,-1 0 0,1 0 0,0 1 0,0 0 0,0 0 0,-1 1 0,1 0 0,0 1 0,0-1 0,7 4 0,-7-3 104,8 2 203,1 0 0,0-1 1,0-1-1,30 1 0,-43-3-312,0-1 1,0 1-1,0-1 0,0 1 0,0-1 1,0-1-1,0 1 0,-1 0 0,1-1 1,0 0-1,-1 0 0,1 0 0,-1 0 1,1 0-1,-1-1 0,0 0 0,0 1 1,0-1-1,-1 0 0,1-1 0,-1 1 1,0 0-1,1-1 0,-1 1 0,2-8 0,0 1 98,0 0 0,-1-1-1,-1 1 1,0-1 0,0 1-1,-1-1 1,0 0 0,-1-12-1,-3-2 5,-1 0 0,-9-32 0,10 42-617,0 0 1,-1 1 0,-1 0-1,-1 0 1,0 0 0,0 0 0,-15-20-1,13 21-1243,-3-2-4938,8 13 4956</inkml:trace>
  <inkml:trace contextRef="#ctx0" brushRef="#br0" timeOffset="7197.08">2927 7 1232,'7'-2'607,"1"0"1,0 1-1,0 0 0,0 1 0,0 0 0,0 0 1,-1 0-1,1 1 0,9 2 0,-15-2-567,1-1 0,-1 0 0,0 1 0,0 0 0,0-1 1,0 1-1,0 0 0,0 0 0,0 0 0,0 0 0,0 0 0,-1 1 0,1-1 0,0 0 0,-1 1 0,1 0 0,-1-1 0,1 1 0,-1 0 1,0 0-1,0-1 0,0 1 0,0 0 0,0 0 0,0 0 0,-1 0 0,1 0 0,0 1 0,-1-1 0,0 0 0,1 0 0,-1 0 0,0 0 1,0 1-1,0-1 0,-1 0 0,0 4 0,-1 0 153,-1-1 0,1 1 0,-1-1 0,0 0 0,0 0 1,-1 0-1,0 0 0,-6 6 0,4-4 266,0-1 1,1 1 0,-9 15-1,13-20-405,0 0 0,0 0 0,0 0 0,1 0-1,-1-1 1,1 1 0,0 0 0,-1 0 0,1 0-1,0 0 1,0 1 0,0-1 0,0 0 0,1 0 0,-1 0-1,0 0 1,1 0 0,-1-1 0,1 1 0,0 0-1,1 2 1,-1-2-40,1-1 0,0 1 0,-1-1 0,1 1 0,0-1 0,-1 0 0,1 0 0,0 0 0,0 0 0,0 0 0,0-1 0,0 1 0,0-1 0,0 1 0,0-1 0,0 1 0,3-1 0,43 2 47,-41-3-24,2 1 87,8 1-529,-1-2 0,28-3 0,-38 2-146,0 1-1,0-1 0,0 0 1,0-1-1,-1 1 0,1-1 0,-1 0 1,0 0-1,0-1 0,8-6 0,5-6-2901,-14 12 1809</inkml:trace>
  <inkml:trace contextRef="#ctx0" brushRef="#br0" timeOffset="8497.67">3143 478 1032,'-4'4'1087,"0"0"1186,6-5-493,24-11 1704,25 9 83,-36 3-3139,0-1 1,0-1-1,15-2 1,-16 1-331,0 1 0,0 1 0,18 0 0,-19 1-438,1 0 1,0-1-1,20-4 1,-9-5-3038,-24 10 3103,-1 0 0,1-1 1,0 1-1,0-1 0,0 0 1,0 1-1,-1-1 0,1 0 1,0 0-1,0 1 1,-1-1-1,1 0 0,-1 0 1,1 0-1,-1 0 0,1 0 1,-1 1-1,0-1 0,1 0 1,-1 0-1,0 0 0,1-2 1</inkml:trace>
</inkml:ink>
</file>

<file path=xl/ink/ink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9-30T23:39:23.291"/>
    </inkml:context>
    <inkml:brush xml:id="br0">
      <inkml:brushProperty name="width" value="0.025" units="cm"/>
      <inkml:brushProperty name="height" value="0.025" units="cm"/>
    </inkml:brush>
  </inkml:definitions>
  <inkml:trace contextRef="#ctx0" brushRef="#br0">117 246 968,'-2'2'443,"1"0"0,-1 0 0,1 1 1,0-1-1,0 0 0,0 1 0,0-1 0,0 1 0,0-1 0,1 1 1,-1-1-1,1 1 0,0-1 0,-1 0 0,2 5 0,3 48 710,-2-39 4,0 34 452,-2-1 1,-13 90 0,1-12-834,12-22-1254,-6-122-3345,12-147-4840,-6 149 7246</inkml:trace>
  <inkml:trace contextRef="#ctx0" brushRef="#br0" timeOffset="387.97">83 304 192,'2'-3'354,"1"-1"-1,-1 1 1,1 0-1,0-1 1,0 1 0,0 1-1,0-1 1,1 1-1,-1 0 1,1 0 0,0 0-1,0 0 1,-1 0-1,1 0 1,1 1 0,4-2-1,-3 2-164,0 1 1,0-1-1,0 1 0,0 0 1,1 1-1,-1-1 0,0 1 1,0 0-1,0 1 0,8 3 1,-3-1-58,0 1-1,0-1 1,0 2 0,-1 1 0,0 0 0,0 0 0,0 1 0,-1 0 0,-1 0 0,15 18 0,-17-18 28,-1-1 1,0 2-1,-1-1 1,0 1-1,-1-1 1,1 1-1,-1 0 0,-1 0 1,0 0-1,0 0 1,-1 0-1,0 1 1,-1-1-1,0 1 1,0-1-1,-1 1 0,-1-2 1,1 1-1,-1 0 1,-1 1-1,0-1 1,0-1-1,-1 1 0,-6 12 1,-7 10 379,-1 0 0,-1-2 0,-34 41 0,44-61-407,-1 1 0,1-1 0,-2 0-1,0 0 1,0-1 0,0 0 0,-1-1 0,0-1 0,0 0-1,-1-1 1,0 0 0,-14 3 0,-12-6 48,35-2-216,-1 0 0,0 0 1,0 0-1,0 1 0,0-1 1,0 1-1,-6 2 0,10-3-37,1 1-1,0-1 0,0 0 0,-1 0 1,1 0-1,0 0 0,0 0 0,0 1 1,-1-1-1,1 0 0,0 0 1,0 0-1,0 1 0,-1-1 0,1 0 1,0 0-1,0 0 0,0 1 0,0-1 1,0 0-1,0 0 0,0 1 1,-1-1-1,1 0 0,0 1 0,0-1 1,0 0-1,0 0 0,0 1 0,0-1 1,0 0-1,0 0 0,0 1 0,1 0 1,6 10-9801</inkml:trace>
  <inkml:trace contextRef="#ctx0" brushRef="#br0" timeOffset="1241.4">496 861 1464,'2'29'5179,"-9"20"-3368,4-26-1140,-7 51 171,-23 83 0,39-205-4850,16-40-992,-19 70 3451</inkml:trace>
  <inkml:trace contextRef="#ctx0" brushRef="#br0" timeOffset="1861.02">580 31 388,'0'-1'205,"1"0"0,-1-1 0,1 1 0,0 0 0,-1 0 0,1 0 0,0 0-1,0 0 1,0 0 0,0 0 0,0 0 0,0 0 0,0 0 0,0 0 0,0 0 0,0 1 0,0-1 0,1 0 0,-1 1 0,0-1 0,0 1 0,1 0-1,1-1 1,33-7 637,-33 7-776,-1 1 0,0 0-1,0 0 1,1-1 0,-1 1 0,0 0 0,1 1-1,-1-1 1,0 0 0,0 1 0,1-1 0,-1 1-1,0 0 1,0 0 0,0 0 0,0 0 0,0 0-1,0 0 1,0 0 0,0 1 0,0-1 0,0 1-1,-1-1 1,1 1 0,-1 0 0,1 0 0,-1 0-1,2 3 1,-1 0 59,0 0 0,-1-1-1,1 2 1,-1-1 0,-1 0 0,1 0-1,-1 1 1,0-1 0,0 1-1,0-1 1,-2 9 0,-2 5 823,-13 36 1,0 3 1026,17-57-1949,0 0 1,0 1-1,-1-1 0,1 0 0,1 1 0,-1-1 0,0 1 0,0-1 1,0 0-1,1 0 0,-1 1 0,1-1 0,-1 0 0,1 0 0,-1 1 1,1-1-1,0 0 0,-1 0 0,1 0 0,0 0 0,0 0 1,0 0-1,0 0 0,0 0 0,0 0 0,0 0 0,0-1 0,1 1 1,-1 0-1,0-1 0,3 1 0,4 3-9,0-2 0,0 1 1,17 1-1,-20-3 3,0-2-235,-1 1 0,0-1 0,1 1 1,-1 0-1,1-1 0,-1-1 0,0 1 0,0-1 1,0 0-1,0 0 0,0 0 0,0 0 1,0-1-1,-1 0 0,5-3 0,-5 2-590,-1 3 473,-1 0-1,1-1 0,-1 1 0,0 0 1,1-1-1,-1 1 0,0-1 0,0 1 1,0-1-1,0 1 0,0-1 0,-1 0 1,1 1-1,0-1 0,-1 0 0,1 0 1,-1 1-1,0-1 0,1 0 0,-1 0 1,0-2-1,-2 2-1384</inkml:trace>
</inkml:ink>
</file>

<file path=xl/ink/ink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9-30T23:39:28.540"/>
    </inkml:context>
    <inkml:brush xml:id="br0">
      <inkml:brushProperty name="width" value="0.025" units="cm"/>
      <inkml:brushProperty name="height" value="0.025" units="cm"/>
    </inkml:brush>
  </inkml:definitions>
  <inkml:trace contextRef="#ctx0" brushRef="#br0">1 220 312,'2'-14'4674,"0"27"-1608,-2-13-2987,-1 1 0,1 0 0,0-1 0,0 1-1,0-1 1,0 1 0,0 0 0,0-1 0,1 1 0,-1-1 0,0 1-1,0-1 1,0 1 0,1 0 0,-1-1 0,0 1 0,0-1 0,1 1-1,-1-1 1,0 1 0,1-1 0,-1 1 0,1-1 0,-1 0 0,1 1 0,-1-1-1,0 1 1,2-1 0,16-1 974,-5-1-746,49-7 1251,-29 4-1103,52-3 0,-82 8-457,-1 0-1396,-4 0 1053,1 0-1,0-1 0,0 1 0,-1 0 1,1-1-1,0 1 0,0-1 0,0 1 1,0-1-1,0 0 0,0 0 0,0 1 0,-1-2 1,-16-20-5807,16 18 4529</inkml:trace>
  <inkml:trace contextRef="#ctx0" brushRef="#br0" timeOffset="372.45">103 1 1304,'0'0'293,"1"1"0,-1-1 0,1 1 0,0 0 0,-1-1-1,0 1 1,1 0 0,-1 0 0,1-1 0,-1 1 0,0 0 0,0 0 0,1 0 0,-1 0-1,0-1 1,0 1 0,0 0 0,0 0 0,0 0 0,0 1 0,2 28 686,-2-19-247,8 260 2975,-8-260-3747,-6 11-484,1-15-1442,-1-12-3432,3 0 2619,1 2 1153</inkml:trace>
</inkml:ink>
</file>

<file path=xl/ink/ink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9-30T23:39:32.861"/>
    </inkml:context>
    <inkml:brush xml:id="br0">
      <inkml:brushProperty name="width" value="0.025" units="cm"/>
      <inkml:brushProperty name="height" value="0.025" units="cm"/>
    </inkml:brush>
  </inkml:definitions>
  <inkml:trace contextRef="#ctx0" brushRef="#br0">23 414 24,'16'-1'8125,"-26"133"-2625,18 384-2806,-13-525-6312,0-13 1725,-3-109-5993,8 115 6420</inkml:trace>
  <inkml:trace contextRef="#ctx0" brushRef="#br0" timeOffset="436.27">1 421 548,'2'-3'416,"1"0"0,0 0 0,0-1 0,0 2 0,1-1 0,-1 0 0,0 1 0,1-1 0,0 1 0,0 0 0,4-1 0,44-15 566,-47 17-871,0 0 1,0 1-1,0-1 0,-1 1 1,1 0-1,0 1 0,0-1 1,0 1-1,0 0 0,-1 0 1,1-1-1,0 1 0,-1 1 1,1-1-1,-1 2 0,0-1 0,0 0 1,0 1-1,0 0 0,0 0 1,0 0-1,-1 1 0,1-1 1,4 7-1,3 3 259,-1 0-1,-1 1 1,-1 0 0,0 0-1,12 30 1,-11-18-43,-1 1 0,-1-1-1,-2 0 1,0 2 0,-2-1 0,-1 0-1,-2 1 1,0 0 0,-6 33 0,3-48-266,0 0 0,0-1 0,-2 1 0,0 0 0,0-2 0,-1 1 0,-14 22 0,15-26-71,-1-1-1,1 0 1,-1 0 0,0-1-1,-1 1 1,0-2-1,0 1 1,0-2 0,-1 1-1,0 0 1,0-1-1,-13 6 1,17-9-231,0 0-1,0-1 1,1 1 0,-1-1-1,0 0 1,0 0-1,0 0 1,0 0 0,0 0-1,1-1 1,-1 0-1,0 0 1,0 0 0,1 0-1,-5-2 1,3 0-1292,0 0-1,0 0 1,0 0 0,0 0-1,-5-4 1</inkml:trace>
  <inkml:trace contextRef="#ctx0" brushRef="#br0" timeOffset="792.53">484 1042 1560,'1'1'258,"0"1"1,1 0-1,-1 0 0,0 0 1,0 0-1,0 0 0,0 0 1,0 0-1,-1 0 0,1 1 1,-1-1-1,1 0 0,-1 0 1,0 1-1,0-1 0,0 0 1,0 5-1,-9 41 1067,6-31-756,-29 124 1522,-5 29-1294,35-152-1280,2-16 19,1-4-103,5-28-2049,0 2 1078,5-3-775,-6 15 774</inkml:trace>
  <inkml:trace contextRef="#ctx0" brushRef="#br0" timeOffset="1320.39">712 758 980,'1'8'3470,"-6"18"-3108,3-18-4,0 5-247,-4 67 494,6-74-514,0-1 0,0 1-1,1 0 1,0 0 0,0 0-1,0 0 1,1 0 0,0-1 0,0 1-1,6 10 1,-7-15-81,-1 0 1,1 0-1,0-1 1,0 1-1,0 0 1,0 0-1,0 0 0,0-1 1,0 1-1,0-1 1,0 1-1,0-1 1,0 1-1,0-1 1,0 1-1,0-1 0,0 0 1,1 0-1,-1 1 1,0-1-1,0 0 1,0 0-1,1 0 0,-1 0 1,0-1-1,0 1 1,0 0-1,0 0 1,1-1-1,0 0 1,41-21-4,-39 19 22,1 0-1,-1 0 1,1 1-1,0 0 1,0-1 0,5 0-1,17-4 484,-23 6-381,0 0 1,0 0 0,0 0-1,0 1 1,-1-1-1,1 1 1,0 0-1,0 0 1,6 1-1,-8-1-102,0 0 0,1 0 0,-1 0 0,0 0 1,0 0-1,0 0 0,1-1 0,-1 1 0,0 0 0,0-1 0,0 0 0,0 0 0,0 1 0,0-1 0,0-1 0,0 1 0,0 0 1,0 0-1,-1-1 0,1 1 0,0-1 0,-2 1 0,2-1 0,-1 0 0,0 1 0,1-1 0,-1 0 0,0 1 0,0-1 0,0 0 0,-1 0 1,1 0-1,0 0 0,0-3 0,1-3 109,0 0 0,-1 1 0,0 0 0,0-1 0,-1 0 0,0 0 0,0 0 0,-3-12 0,-17-131-16,16 50-3916,4 100 3562,0 0 1,0 0-1,0-1 0,0 1 0,-1 0 0,1 0 1,0 0-1,0 0 0,-1 0 0,1 0 1,-1 0-1,1 0 0,-1 0 0,1 0 0,-1 0 1,0 0-1,1 0 0,-1 1 0,0-1 1,0 0-1,1 0 0,-1 1 0,-1-2 1,-2 2-1297</inkml:trace>
  <inkml:trace contextRef="#ctx0" brushRef="#br0" timeOffset="3844.53">1187 709 892,'0'0'1208,"6"-2"3384,21-9-1966,-18 9-2033,0 0 0,0 1-1,0 0 1,0 0 0,1 1-1,13 1 1,37-2 1051,-26-1-1346,1 1 0,-1 1 1,1 1-1,48 8 0,-62-8-1681,-35 1-3108,-23 8-3685,31-8 6396</inkml:trace>
  <inkml:trace contextRef="#ctx0" brushRef="#br0" timeOffset="7066.27">1970 456 72,'-3'1'4116,"-8"5"-2913,3 4-875,1 0 0,0 2 0,1-1 0,0 1 0,1 0 0,-7 22 0,5-15 30,6-18-348,-5 15 302,0 1 0,-4 23 0,10-37-275,-1 0 1,0 0-1,1 1 0,0-1 0,-1 0 0,1 0 1,1 1-1,-1-1 0,0-1 0,1 1 1,0 1-1,-1-1 0,1 0 0,0 0 1,1 0-1,-1 0 0,1 0 0,-1 0 0,1-1 1,3 5-1,-4-7-37,0 1 0,0-1 0,0 0 0,-1 1 0,1-1 0,0 0 0,0 0 0,0 1 0,0-1 0,0 0 0,0 0 0,0 0 0,0 0 0,0-1 0,0 1 0,0 0-1,0 0 1,0-1 0,0 1 0,0 0 0,0-1 0,1 0 0,27-15 1,-15 8 2,-13 7-3,0 1 0,0 0 1,0-1-1,1 1 1,-1 0-1,0 0 1,1 0-1,-1 0 1,0 0-1,0 0 1,1 0-1,-1 0 0,0 0 1,0 1-1,1-1 1,-1 1-1,0-1 1,0 1-1,0-1 1,1 1-1,-1-1 1,0 1-1,0 0 0,0 0 1,0 0-1,0-1 1,-1 1-1,2 1 1,26 38-33,-4-6 104,-22-32-33,-1 0 0,1 0 0,0 0-1,1 0 1,-1-1 0,1 0 0,-1 0 0,1 1 0,-1-1 0,1 0 0,0 0 0,0 0 0,-1 0-1,1-1 1,0 1 0,3-1 0,-3 0 36,0-1 1,0 0-1,0 0 0,0 0 0,0 0 1,0 0-1,0-1 0,0 1 0,-1 0 0,1-1 1,-1 0-1,1 0 0,-1 0 0,0 0 1,3-3-1,0-2 56,1-1 0,-2 1 0,1-1 0,0 0 0,-1 0 1,0 0-1,-1-1 0,0 0 0,0 1 0,-1-1 0,3-15 0,-2 1-133,-1 1-1,-1 0 1,-4-38-1,3 50-797,-1 0 0,-1 0 0,0 0 0,0 0-1,-1 0 1,-6-14 0,10 15-1150,-1 9 1845,0 0-1,0 0 1,0 0-1,0-1 0,1 1 1,-1 0-1,0-1 1,0 1-1,0 0 1,0 0-1,0-1 1,0 1-1,0 0 1,0-1-1,0 1 0,0 0 1,0 0-1,0-1 1,0 1-1,0 0 1,0 0-1,-1-1 1,1 1-1,0 0 1,0 0-1,0-1 0,0 1 1,0 0-1,-1 0 1,1-1-1,-2-1-1480</inkml:trace>
  <inkml:trace contextRef="#ctx0" brushRef="#br0" timeOffset="8570.06">2290 296 608,'0'0'1206,"-3"2"2893,-2 5-2205,4-6-1839,1-1 1,0 1-1,0-1 1,0 1-1,0-1 1,0 1 0,0 0-1,0-1 1,0 1-1,0-1 1,0 1-1,0-1 1,0 1-1,1 0 1,-1-1-1,0 1 1,0-1-1,0 1 1,1-1 0,-1 1-1,0-1 1,1 1-1,-1-1 1,1 0-1,-1 1 1,0-1-1,1 1 1,-1-1-1,1 1 1,15-7 338,3-3 123,-10 8-89,1-1-1,-2 1 1,2 1 0,17 0 0,-23 0-263,1 0 0,0 1 0,-1 0 0,1 0 0,-1 0 0,1 0-1,-1 1 1,0-1 0,1 1 0,-1 0 0,6 5 0,-10-7-122,1 1 1,-1 0-1,0-1 0,0 1 1,0-1-1,1 1 0,-1-1 1,0 1-1,0 0 0,0-1 1,0 1-1,0 0 0,0-1 1,0 1-1,0-1 0,0 1 1,0 0-1,-1-1 0,1 1 1,0-1-1,0 1 0,0 0 1,-1-1-1,1 1 1,0-1-1,-1 1 0,1-1 1,0 1-1,0-1 0,0 1 1,-1-1-1,1 0 0,-1 1 1,1-1-1,-2 1 0,-23 20 744,17-15-473,-4 1 31,9-5-241,0 0-1,0 0 0,0 0 1,0 1-1,1-1 1,-1 1-1,1 0 0,-1-1 1,1 1-1,0 0 1,0 0-1,1 1 0,-3 5 1,4-8-99,1 0 1,0 0-1,0 0 1,0 0-1,0 0 0,0 0 1,0 0-1,1 0 1,-1 0-1,0 0 1,0-1-1,1 1 1,-1 0-1,0-1 1,1 1-1,-1-1 1,1 0-1,-1 1 0,1-1 1,2 0-1,34 4-44,-31-5-79,57-9-303,-22-4-5775,-28-1-4313,-14 12 9246</inkml:trace>
  <inkml:trace contextRef="#ctx0" brushRef="#br0" timeOffset="10270.17">1807 270 64,'-10'4'3769,"-10"5"-2801,17-6-832,0-1 0,0 1 0,0 0 0,1 0 0,-1 0 0,1 0 0,0 0 0,0 1 0,0-1 0,0 0 0,0 1 0,1 0 0,0-1 0,-1 7 0,-8 59 2727,4-19-1461,4-43-1272,1-1 1,0 1-1,0 0 0,1 10 0,0-16-211,0 0 0,0 0 0,0 0 0,0 0 1,0 1-1,0-1 0,0 0 0,1 0 0,-1 0 0,0 0 0,1 0 0,-1 0 0,1 0 1,-1 0-1,1 0 0,0 0 0,-1 0 0,1 0 0,0-1 0,-1 1 0,1 0 0,0 0 1,0-1-1,0 1 0,0 0 0,0-1 0,0 1 0,0-1 0,0 1 0,0-1 0,0 0 1,0 1-1,0-1 0,0 0 0,0 0 0,1 0 0,-2 0-81,1 0-1,-1 0 1,1 0 0,-1 0-1,0 0 1,1 0-1,-1 0 1,1 0 0,-1 0-1,0 0 1,1 0-1,-1 0 1,1 0 0,-1 0-1,1 0 1,-1 1-1,0-1 1,1 0 0,-1 0-1,0 0 1,1 1-1,-1-1 1,0 0 0,1 0-1,-1 1 1,0-1-1,1 0 1,-1 1 0,0-1-1,0 0 1,1 1-1,-1-1 1,0 0 0,0 1-1,0-1 1,0 1-1,1-1 1,-1 0 0,0 1-1,0-1 1,0 1 0,-3 3-1178</inkml:trace>
  <inkml:trace contextRef="#ctx0" brushRef="#br0" timeOffset="10610.31">1668 665 1160,'3'2'281,"0"0"0,0-1 0,0 1 0,1-1-1,-1 0 1,1 0 0,-1 0 0,1 0 0,-1-1 0,1 1 0,0-1 0,-1 0-1,1 0 1,-1 0 0,1-1 0,0 1 0,-1-1 0,6-2 0,6-1-293,1 0 1,25-12 0,-36 13-161,1 1 1,0 1-1,0-1 0,0 1 1,0 0-1,-1 0 1,1 1-1,12 0 1,-10 0-721,-12 8-1433,-1-3 1063</inkml:trace>
  <inkml:trace contextRef="#ctx0" brushRef="#br0" timeOffset="10953.29">1781 761 300,'-5'2'528,"1"1"-1,-1 0 1,1-1 0,0 1-1,0 1 1,0-1 0,1 0-1,-3 5 1,-4 4 32,1 1 0,1 0 1,-7 14-1,5-8 458,9-19-966,1 1-1,-1 0 0,0 0 1,1 0-1,-1 0 1,1 0-1,-1 0 1,1 0-1,-1 0 0,1 0 1,0 0-1,0 0 1,-1 0-1,1 0 1,0 1-1,0-1 0,0 0 1,0 0-1,0 0 1,1 0-1,-1 0 1,0 0-1,0-1 0,1 1 1,-1 0-1,0 0 1,1 0-1,-1 0 1,1 0-1,0 0 1,-1 0-1,1 0 0,0 0 1,-1 0-1,2 0 1,2 2-59,1-1 0,-1 0 1,1-1-1,-1 1 0,1-1 1,9 2-1,-10-2 21,0 0-1,-1-1 1,0 1 0,1 1-1,-1-1 1,1 1 0,0-1 0,3 3-1,-2 3 186,-1-1 0,1 1-1,-1 0 1,0 0 0,0 0 0,-1 1-1,0-1 1,-1 1 0,0-1 0,0 1-1,0 0 1,0 14 0,8 23 73,-7-26-255,-2-17-3682,4-7-650,0-4 2601,-4 6 540,0-1-203</inkml:trace>
  <inkml:trace contextRef="#ctx0" brushRef="#br0" timeOffset="11834.14">2566 1 12,'2'1'432,"0"0"0,1 1 0,-1-1 0,0 1 0,0-1 0,0 1 0,0 0 0,0 0 0,0 0 1,-1 0-1,1 0 0,0 0 0,-1 1 0,2 4 0,18 38 1487,-16-31-1051,10 25 805,-3 0 1,0 2-1,7 46 0,-13-43-936,-2-3 0,-2 3 0,-2 0-1,-2-1 1,-9 60 0,2-49-473,-2-2-1,-2 1 1,-2-1-1,-2-1 1,-4-1 0,-27 51-1,40-87-804,-1 0 0,0 0 0,-1-1 0,-1 0 0,0 0 0,-1-4 0,-23 23 0,27-27-428,0 0 0,0 0 0,-1-1 0,0 0-1,0 0 1,0-1 0,0 0 0,0-1 0,-1 0 0,2 0 0,-2-1 0,1 0 0,-1-1-1,-18-1 1,9-2-1057</inkml:trace>
</inkml:ink>
</file>

<file path=xl/ink/ink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9-30T23:39:48.548"/>
    </inkml:context>
    <inkml:brush xml:id="br0">
      <inkml:brushProperty name="width" value="0.025" units="cm"/>
      <inkml:brushProperty name="height" value="0.025" units="cm"/>
    </inkml:brush>
  </inkml:definitions>
  <inkml:trace contextRef="#ctx0" brushRef="#br0">951 1 1368,'-10'21'2182,"-23"33"-1,-47 53-751,34-48-614,-442 624 1932,410-570-2778,-91 154-1767,161-251 1396,0 0 0,1 1 0,1 0 0,1-1 0,-5 30 0,8-35-280,1-1-1,1 1 0,0-1 0,1 1 1,0-1-1,3 16 0,0-9-1006</inkml:trace>
</inkml:ink>
</file>

<file path=xl/ink/ink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9-30T23:39:47.883"/>
    </inkml:context>
    <inkml:brush xml:id="br0">
      <inkml:brushProperty name="width" value="0.025" units="cm"/>
      <inkml:brushProperty name="height" value="0.025" units="cm"/>
    </inkml:brush>
  </inkml:definitions>
  <inkml:trace contextRef="#ctx0" brushRef="#br0">2680 0 492,'-159'248'9552,"-9"12"-7403,72-111-2204,-17 23-1533,85-133-150,-3-1 1,-39 39 0,35-50-1571,22-20 1786</inkml:trace>
  <inkml:trace contextRef="#ctx0" brushRef="#br0" timeOffset="1779.53">703 55 152,'-35'58'4670,"-25"23"-2423,12-18-1477,-37 65-356,5 2 1,7 4 0,-96 243 0,158-349-481,-70 190-752,62-156-248,-18 102-1,35-154 769,1 0 0,0 1 0,1 15 0,0-23 77,0-1 0,1 1 0,-1 0 0,1-1 0,0 1 0,-1 0 1,1 0-1,1 0 0,-1-1 0,0 1 0,1-1 0,-1 1 0,1-1 0,0 1 0,0-1 0,4 4 0,2 0-1228</inkml:trace>
</inkml:ink>
</file>

<file path=xl/ink/ink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9-30T23:39:50.376"/>
    </inkml:context>
    <inkml:brush xml:id="br0">
      <inkml:brushProperty name="width" value="0.025" units="cm"/>
      <inkml:brushProperty name="height" value="0.025" units="cm"/>
    </inkml:brush>
  </inkml:definitions>
  <inkml:trace contextRef="#ctx0" brushRef="#br0">1218 0 1360,'-8'41'5186,"-18"20"-2859,9-25-1012,-34 73 2765,-111 172 0,64-120-1874,-147 220-199,-27-20-3909,85-100-4573,71-83-3093,97-148 7285,3-3 134</inkml:trace>
</inkml:ink>
</file>

<file path=xl/ink/ink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9-30T23:39:55.169"/>
    </inkml:context>
    <inkml:brush xml:id="br0">
      <inkml:brushProperty name="width" value="0.025" units="cm"/>
      <inkml:brushProperty name="height" value="0.025" units="cm"/>
    </inkml:brush>
  </inkml:definitions>
  <inkml:trace contextRef="#ctx0" brushRef="#br0">16 1 508,'-3'86'6430,"1"-42"-5602,3 50 0,-2 177 1804,-4-109-1398,2-141-1158,2-18-190,1 1 1,-1-1 0,1 1 0,-1-1 0,1 1 0,0-1-1,0 1 1,1-1 0,0 7 0,15-49-3568,-10 17 1946,0-1-1,3-42 1,-8 44 274</inkml:trace>
  <inkml:trace contextRef="#ctx0" brushRef="#br0" timeOffset="372.59">8 90 612,'6'-5'635,"1"0"0,0 0 0,0 1 0,0 0 1,10-4-1,10-2-89,35-7 0,-43 12-313,0 2 0,1 0 1,-1 1-1,0 1 0,1 1 0,-1 1 0,0 0 0,0 2 0,0 0 0,0 1 1,0 1-1,-1 0 0,1 1 0,-2 1 0,1 1 0,-1 1 0,29 19 1,-38-22-21,0 1 0,-1-1 1,1 1-1,-2 0 1,1 1-1,-1 0 1,0 0-1,1 1 1,-2 0-1,0 0 1,5 13-1,-5-7 50,-1-1 0,-1 1 0,0 0 1,-1-1-1,0 1 0,-1 0 0,-1 17 0,-3-1 159,-1 1 0,-2-1 1,-1-1-1,-1 1 0,-2-2 0,-25 54 1,20-51-98,-2-1 0,-1-1 0,-25 33 0,35-54-314,1 1-1,-1-2 1,0 1 0,-1-1 0,0 0 0,-1 0 0,1-2 0,-1 0-1,-1 0 1,1 0 0,-1-1 0,0 0 0,-13 3 0,16-6-277,0-1 0,0 0 0,0 0 0,0-1 0,0 0 0,0 0 0,0-1 0,1 0 0,-1 0 0,0-1 0,0 0 0,-12-5 0,12 3-764,0 0 0,1 0 1,-1-1-1,1 1 0,0-2 1,0 2-1,0-2 1,1 0-1,0-1 0,-11-14 1,13 15-659,-2 0-134</inkml:trace>
  <inkml:trace contextRef="#ctx0" brushRef="#br0" timeOffset="1036.08">670 772 308,'0'0'112,"1"-1"-1,-1 1 1,0 0 0,1-1-1,-1 1 1,0 0 0,1-1-1,-1 1 1,1 0 0,-1 0-1,0 0 1,1-1 0,-1 1-1,1 0 1,-1 0 0,1 0-1,-1 0 1,1 0 0,-1 0-1,1 0 1,-1 0 0,0 0-1,1 0 1,-1 0-1,1 0 1,-1 0 0,1 0-1,-1 0 1,1 1 0,-1-1-1,0 0 1,1 0 0,0 1-1,0-1-87,0 0 1,-1 1-1,1-1 0,0 0 0,0 1 0,-1-1 0,1 0 0,0 1 0,0-1 0,-1 1 0,1-1 0,-1 1 0,1-1 0,0 1 0,-1 0 0,1-1 0,-1 1 0,1 0 0,-1-1 1,0 1-1,1 0 0,-1 0 0,0-1 0,1 2 0,-3 8 279,0-1 0,0 1 1,-1-1-1,0-1 0,-1 1 0,0-1 1,0 1-1,-1-1 0,-10 13 0,-5 12 394,-14 27 257,21-41-761,1 1 0,0 1 0,1 1 0,2-1 1,-12 44-1,20-63-197,1-1 1,0 1 0,-1-1-1,1 1 1,0-1-1,0 1 1,0-1 0,0 1-1,0-1 1,1 1 0,-1-1-1,0 1 1,1-1-1,0 4 1,0-5-31,-1 1 0,1-1 1,-1 0-1,0 1 0,1-1 0,-1 0 1,1 1-1,-1-1 0,1 0 0,-1 1 0,1-1 1,-1 0-1,1 0 0,-1 0 0,1 0 1,0 1-1,-1-1 0,1 0 0,-1 0 0,1 0 1,-1 0-1,1 0 0,-1 0 0,1 0 0,0 0 1,0-1-1,2 0-138,-1 0 0,1 0 0,-1 0 0,1 0 1,-1-1-1,1 0 0,-1 1 0,0-1 0,1 0 0,-1 0 0,0 0 0,0 0 1,3-4-1,29-55-5155,-30 53 3739</inkml:trace>
  <inkml:trace contextRef="#ctx0" brushRef="#br0" timeOffset="2103.16">1109 363 480,'4'-30'3578,"-3"21"-3328,2 12 388,1 16 261,-28 133 2632,15-110-2546,2 2 0,2 0 0,0 59 1,6-95-966,0 0 1,0 0-1,0 0 1,1 0 0,1 0-1,-1 0 1,1 0-1,0-1 1,1 1 0,0-1-1,6 8 1,-8-12-16,0-1 1,0 1-1,1 0 1,-1-1-1,1 0 1,0 1-1,0-1 1,0 0-1,0 0 1,0-1-1,0 1 1,0 0 0,0-1-1,1 0 1,-1 0-1,1 0 1,-1 0-1,1-1 1,-1 1-1,1-1 1,-1 0-1,1 0 1,-1 0-1,1-1 1,-1 1-1,1-1 1,-1 0-1,5-1 1,8-4-7,-1-1 0,0 0 0,0-2 0,-1 1 0,16-12 0,-15 8 2,1 2-1,2 0 1,23-11 0,-40 21 0,0-1 1,0 1-1,0-1 0,0 1 1,0 0-1,0 0 1,0-1-1,0 1 1,0 0-1,0 0 1,0 0-1,0 0 1,1 0-1,-1 0 0,0 1 1,0-1-1,0 0 1,0 1-1,0-1 1,0 0-1,0 1 1,0-1-1,0 1 1,0 0-1,0-1 0,0 1 1,-1 0-1,1-1 1,0 1-1,0 0 1,-1 0-1,1 0 1,0 0-1,-1 0 1,1 0-1,-1 0 0,1 0 1,-1 0-1,1 0 1,-1 0-1,0 0 1,0 0-1,0 0 1,1 0-1,-1 1 1,2 10 7,-1-1 0,0 0 1,-2 19-1,1-7 7,1-16-14,0-1 0,0 1 1,0-1-1,1 1 1,0-1-1,0 0 0,1 0 1,0 0-1,0 0 0,0 0 1,1-1-1,7 11 1,-8-14-5,-1 0 0,0 0 0,0 0 0,1 0 0,-1 0 0,1-1 1,0 1-1,0-1 0,-1 1 0,1-1 0,0 0 0,0 0 0,0-1 1,0 1-1,0 0 0,0-1 0,0 0 0,0 0 0,0 0 0,1 0 1,-1 0-1,0-1 0,0 1 0,0-1 0,0 0 0,0 0 0,0 0 1,-1 0-1,1 0 0,3-2 0,4-3 1,-1 0 0,0-1 1,0 0-1,-1 0 0,1-1 1,-1 0-1,-1-1 0,12-15 0,45-83 70,-45 74-20,27-44 146,36-70 399,-71 126-611,-2-2-1,0 0 1,-1 0-1,7-40 1,-14 56-397,-1 2 0,0-1 0,0 0 0,-1-1 0,-1-9 0,-10-31-5827,9 38 4642,0 3-222,-1 2-93</inkml:trace>
</inkml:ink>
</file>

<file path=xl/ink/ink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9-30T23:39:52.368"/>
    </inkml:context>
    <inkml:brush xml:id="br0">
      <inkml:brushProperty name="width" value="0.025" units="cm"/>
      <inkml:brushProperty name="height" value="0.025" units="cm"/>
    </inkml:brush>
  </inkml:definitions>
  <inkml:trace contextRef="#ctx0" brushRef="#br0">289 0 832,'0'0'1118,"-4"28"1523,6 37-1245,0-30 159,-4 48 1,-40 224 3837,42-305-5509,0 0 0,0 1 0,0-1 0,0 1 0,0-1 0,0 0 0,1 1 0,-1-1 0,1 1 0,0-1 0,1 4 0,-2-5 51,0-1 1,0 0-1,1 0 1,-1 0-1,0 0 1,0 0-1,0 0 0,0 0 1,0 1-1,0-1 1,0 0-1,0 0 1,1 0-1,-1 0 0,0 0 1,0 0-1,0 0 1,0 0-1,0 0 1,0 0-1,1 0 0,-1 0 1,0 0-1,0 0 1,0 0-1,0 0 1,0 0-1,1 0 0,-1 0 1,0 0-1,0 0 1,0 0-1,0 0 1,0 0-1,0 0 0,1 0 1,-1 0-1,0 0 1,0-1-1,0 1 1,0 0-1,0 0 0,0 0 1,0 0-1,0 0 1,0 0-1,1 0 0,-1 0 1,0-1-1,0 1 1,0 0-1,0 0 1,5-19-3300,-7 4 602,0 6 1035</inkml:trace>
  <inkml:trace contextRef="#ctx0" brushRef="#br0" timeOffset="494.34">0 629 1060,'22'3'4322,"11"8"-2321,10 3-963,15-4-795,-2-3 0,1-3 0,0-2 0,1-2 0,-1-3 0,89-16 0,-145 19-304,-1 0 1,1 0 0,-1 0-1,0 0 1,1 0 0,-1 0-1,0 0 1,1-1 0,-1 1 0,0 0-1,1 0 1,-1 0 0,0 0-1,1 0 1,-1-1 0,0 1-1,1 0 1,-1 0 0,0-1 0,0 1-1,1 0 1,-1 0 0,0-1-1,0 1 1,0 0 0,1-1-1,-1 1 1,0 0 0,0-1 0,0 1-1,0 0 1,0-1 0,0 1-1,1 0 1,-1-1 0,0 1-1,0 0 1,0-1 0,0 1 0,0-1-1,0 1 1,-1 0 0,1-1-1,0 1 1,0 0 0,0-1-1,0 1 1,0 0 0,0-1-1,-1 1 1,1 0 0,0-1 0,0 1-1,-1 0 1,1 0 0,0-1-1,0 1 1,-1 0 0,1 0-1,0-1 1,-1 1 0,1 0 0,0 0-1,0 0 1,-1 0 0,0-1-1,-23-13-3516,12 12 1977</inkml:trace>
  <inkml:trace contextRef="#ctx0" brushRef="#br0" timeOffset="866.73">317 746 144,'-38'63'3969,"-27"50"-1961,60-102-1892,0 1 0,1-1-1,0 0 1,0 1 0,2 0 0,-1 1 0,0 23 0,3-34-113,-1 0 0,1 0 0,1 1 1,-1-1-1,0-1 0,0 1 0,1 0 0,-1 0 0,1 0 0,0 0 1,0 0-1,0 0 0,0 0 0,0 0 0,0 0 0,0 0 0,0 0 1,1-1-1,-1 1 0,1-1 0,-1 1 0,1-1 0,0 1 0,-1-1 1,1 0-1,0 0 0,0 0 0,0 0 0,0 0 0,0 0 0,0-1 1,0 1-1,0-1 0,1 1 0,-1-1 0,0 0 0,2 0 0,11 0 14,-1 0-1,1-1 1,-1-1-1,26-7 1,3 1 495,-41 8-406,0-1 1,1 1-1,-1 0 0,0 0 0,0 1 1,0-1-1,0 0 0,0 1 1,0-1-1,0 1 0,1 0 0,-1-1 1,-1 1-1,1 0 0,0 0 1,0 0-1,0 1 0,0-1 0,2 2 1,-2 0 31,0 0 0,0-1 0,-1 1 0,1 0 0,-1 0 0,1 0 0,-1 0 0,0 1 1,0-1-1,0 0 0,0 6 0,1 7 255,-2 2-1,0 0 1,-1 0 0,-3 17 0,1-9-123,-3 69-26,3-79-3331,8-28-5451</inkml:trace>
  <inkml:trace contextRef="#ctx0" brushRef="#br0" timeOffset="1643.16">969 746 1072,'12'5'3831,"9"11"-2468,-4-4-792,3-4-434,0-1 0,1-2 0,-1 0 0,1 0 0,0-2 0,40 1 0,-42-3-97,52 6 41,130 4 371,-200-10-478,0-1 0,-1 0-1,1 0 1,0 0 0,0 1 0,-1-1 0,1 0 0,0 0 0,-1 0-1,1 0 1,0-1 0,0 1 0,-1 0 0,1 0 0,0 0 0,-1 0 0,1-1-1,0 1 1,-1 0 0,1-1 0,0 1 0,-1 0 0,1-1 0,-1 1 0,1-1-1,-1 1 1,1-1 0,-1 1 0,1-2 0,-1 1-81,-1 0 0,1 0 0,-1 0 0,0 0 0,1 0 0,-1 0 0,0 0 1,0 0-1,0 1 0,1-1 0,-1 0 0,0 0 0,0 1 0,-2-2 0,-45-21-4140,34 20 2705</inkml:trace>
  <inkml:trace contextRef="#ctx0" brushRef="#br0" timeOffset="2012.53">1070 910 252,'-6'11'1188,"-4"0"-649,2 1 0,1 1 1,0-1-1,1 1 1,0 0-1,1 0 0,0 1 1,1 0-1,1 0 0,-3 26 1,5-28-457,0 5 54,0 0 0,2-1 0,3 30 0,-4-43-179,1 0 1,-1-1 0,1 1 0,-1 0-1,1 0 1,0 0 0,0-1 0,0 1 0,1-1-1,-1 1 1,1-1 0,-1 1 0,1-1 0,0-1-1,0 1 1,0 1 0,0-2 0,0 1 0,1 0-1,-1 0 1,0-1 0,1 1 0,-1-1 0,1 0-1,0 1 1,-1-1 0,1-1 0,0 1-1,3 1 1,-3-2-66,0 0 0,-1 0 0,1-1 0,-1 1 0,0 0 0,0-1 0,0 1 0,1-1 0,-1 0 0,0 1 0,0-1 0,0 0 0,0 0 0,0-1 0,0 1 0,0 0 0,1-3 0,25-29-2466,-20 22 1361</inkml:trace>
  <inkml:trace contextRef="#ctx0" brushRef="#br0" timeOffset="2351.49">1306 988 724,'-1'21'1538,"-1"1"0,-9 37 0,-3 23-982,12-70-575,0 27 32,2-37-73,0-1 0,0 0-1,0 1 1,0-1 0,0 0 0,1 1-1,-1-1 1,0 0 0,1 0 0,-1 0-1,1 0 1,-1 0 0,1 1 0,0-1-1,-1 0 1,1 0 0,0 0 0,0 0-1,0 0 1,0 0 0,0 0 0,2 1-1,-2-2-35,-1 0 0,0 0 0,1 0 0,-1 0 0,1 0 0,-1 0 0,1 0 0,-1 0 0,1 0 0,-1 0 0,1-1 0,-1 1 0,1 0 0,-1 0 0,0 0 0,1-1 0,-1 1 0,1 0 0,-1-1 0,0 1 0,1 0 0,-1-1 0,0 1 0,1 0 0,-1-1 0,0 1 0,1-1 0,-1-1-1118</inkml:trace>
</inkml:ink>
</file>

<file path=xl/ink/ink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9-30T23:40:04.762"/>
    </inkml:context>
    <inkml:brush xml:id="br0">
      <inkml:brushProperty name="width" value="0.025" units="cm"/>
      <inkml:brushProperty name="height" value="0.025" units="cm"/>
    </inkml:brush>
  </inkml:definitions>
  <inkml:trace contextRef="#ctx0" brushRef="#br0">1 366 864,'0'-1'132,"0"0"0,0 1-1,0-1 1,0 0 0,0 0 0,0 0 0,0 1-1,0-1 1,0 0 0,0 0 0,0 1 0,1-1-1,-1 0 1,0 0 0,1 1 0,-1-1 0,0 0-1,1 1 1,-1-1 0,1 0 0,-1 1 0,1-1-1,0 1 1,-1-1 0,1 1 0,-1-1 0,2 0-1,-1 1-73,1 0 0,-1 0-1,0 0 1,0 0 0,0 0-1,1 0 1,-1 0 0,0 0-1,0 1 1,1-1 0,-1 0-1,0 1 1,0-1 0,0 1-1,2 0 1,1 2-18,0-1 0,0 1 0,0-1 0,-1 1 0,1 0 0,-1 1 0,0-1 0,6 8 0,-8-9 43,0 1 1,0-1 0,0 1-1,0 0 1,-1-1 0,1 1 0,-1 0-1,0-1 1,1 1 0,-1 0 0,0-1-1,-1 1 1,1 0 0,0-1-1,-1 1 1,0 0 0,1-1 0,-1 1-1,0-1 1,0 1 0,-1-1 0,1 1-1,0-1 1,-1 0 0,0 0-1,1 0 1,-1 0 0,0 0 0,0 0-1,0 0 1,0 0 0,0-1 0,-1 1-1,1-1 1,0 0 0,-1 1 0,1-1-1,-1 0 1,1-1 0,-1 1-1,0 0 1,-4 0 0,6-1-126,1-1 0,0 1 1,-1-1-1,1 1 0,0 0 1,0-1-1,-1 1 0,1-1 0,0 1 1,0-1-1,0 1 0,0-1 1,0 1-1,0 0 0,0-1 0,0 1 1,0-1-1,0 1 0,0-1 0,0 1 1,0-1-1,0 1 0,0-1 1,0 1-1,0-1 0,1 1 0,-1-1 1,0 1-1,1-1 0,6-22-1128,-5 18 808,30-73-4638,-28 66 3475</inkml:trace>
  <inkml:trace contextRef="#ctx0" brushRef="#br0" timeOffset="340.47">357 2 500,'7'-1'377,"1"1"0,-1-1 0,0 1 0,1 1 0,-1-1 0,1 1-1,-1 1 1,0-1 0,0 1 0,0 1 0,0-1 0,0 1 0,0 0 0,9 6 0,-13-6-311,1 0 1,-1 0 0,1 0-1,-1 0 1,0 0 0,0 1-1,-1 0 1,1-1 0,-1 1-1,1 0 1,-1 0 0,0 0-1,-1 1 1,1-1 0,-1 0-1,0 1 1,0-1 0,0 1-1,-1-1 1,1 1-1,-1-1 1,0 1 0,-1-1-1,0 9 1,-6 13 274,0-1 0,-2 0 0,0 0 0,-2-1 0,-1 0 0,-28 42 0,-11 23 871,12-16-160,21-43-581,1 2 1,2-1-1,-19 60 0,33-89-470,0 0-1,0 0 1,1 0-1,-1 1 1,1-1-1,0 0 1,-1 0-1,1 0 1,0 1-1,0-1 1,1 0-1,-1 0 1,0 0-1,1 1 1,-1-1-1,1 0 1,0 0 0,0 0-1,0 0 1,0 0-1,0 0 1,0 0-1,0 0 1,1-1-1,-1 1 1,0 0-1,1-1 1,0 1-1,-1-1 1,1 0-1,0 1 1,0-1-1,0 0 1,3 1 0,0 0-99,0-1 1,0 0-1,0 0 0,0 0 1,0-1-1,0 0 1,0 0-1,0 0 1,0 0-1,0-1 1,0 0-1,0 0 1,0 0-1,7-4 1,7-3-594,-1-1 1,0-1-1,0-1 0,26-21 1,58-61-2460,-50 34-1195,-43 50 2689</inkml:trace>
</inkml:ink>
</file>

<file path=xl/ink/ink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9-30T23:40:11.206"/>
    </inkml:context>
    <inkml:brush xml:id="br0">
      <inkml:brushProperty name="width" value="0.025" units="cm"/>
      <inkml:brushProperty name="height" value="0.025" units="cm"/>
    </inkml:brush>
  </inkml:definitions>
  <inkml:trace contextRef="#ctx0" brushRef="#br0">130 15 920,'0'-1'137,"0"0"0,0 1 0,0-1 0,0 1 0,1-1-1,-1 0 1,0 1 0,0-1 0,0 1 0,1-1 0,-1 1 0,0-1 0,1 0 0,-1 1 0,0-1-1,1 1 1,-1 0 0,1-1 0,-1 1 0,0-1 0,1 1 0,-1 0 0,1-1 0,-1 1 0,1 0-1,0-1 1,0 1 0,5 15 1438,-5 30-376,-4-15-804,0 1 1,2 0 0,3 40-1,0-3-214,4-5-1457,-6-63 924,0-23-4590,-2 19 3662</inkml:trace>
  <inkml:trace contextRef="#ctx0" brushRef="#br0" timeOffset="339.97">0 407 40,'54'-9'4719,"34"10"-3716,-34 1-727,46-10-1140,-100 8 836,0 0 0,1 0 0,-1 0 0,0 0-1,0 0 1,1 0 0,-1 0 0,0 0 0,0 0-1,0 0 1,1 0 0,-1 0 0,0 0-1,0 1 1,0-1 0,0 0 0,1 0 0,-1 0-1,0 0 1,0 0 0,0 0 0,0 0-1,1 1 1,-1-1 0,0 0 0,0 0 0,0 0-1,0 0 1,0 1 0,0-1 0,0 0 0,0 0-1,1 0 1,-1 0 0,0 0 0,0 0-1,0 0 1,0 0 0,0 1 0,0-1 0,0 0-1,0 0 1,0 0 0,0 1 0,0-1-1,0 0 1,-1 0 0,1 0 0,0 1 0,0-1-1,0 0 1,0 0 0,0 0 0,0 1 0,-8 9-1784,1-4 609</inkml:trace>
  <inkml:trace contextRef="#ctx0" brushRef="#br0" timeOffset="676.71">96 589 656,'5'-2'337,"0"0"-1,0 0 1,0 0-1,0 0 1,0 1-1,1 0 1,-1 0-1,0 1 1,1-1-1,6 1 1,2-1-3,-5 1-217,-1-1 0,1 1 0,-1 0 0,1 1 0,-1 0 0,10 2 0,-17-2-68,0-1 1,1 1-1,-1-1 0,0 1 0,0-1 0,0 1 1,1 0-1,-1-1 0,0 1 0,0 0 1,0 0-1,0 0 0,0 0 0,0 0 1,0 0-1,0 0 0,-1 0 0,2 2 1,-2-1 6,1-1 0,-1 1-1,0 0 1,0-1 0,0 1 0,0 0 0,0-1 0,0 1 0,-1 0 0,1-1 0,-1 1 0,1-1 0,-1 1 0,1 0 0,-1-1 0,0 0 0,0 0-1,0 0 1,-1 3 0,-7 9 168,-43 73 475,47-77-644,0 1 1,1 1-1,-1 0 0,2 0 0,0 0 0,-3 16 0,6-24-52,0 0 0,-1-1 0,1 1-1,0 0 1,0-1 0,1 1 0,-1 0-1,0-1 1,1 1 0,0 0 0,0-2 0,-1 2-1,1-1 1,1 1 0,-1-1 0,0 0 0,1 1-1,-1-1 1,1 0 0,0 0 0,-1 0 0,1 0-1,0 0 1,0 0 0,1-1 0,-1 1 0,0-1-1,0 1 1,1-1 0,-1 0 0,1 0 0,-1 0-1,1 0 1,0 0 0,3 0 0,9 1-7,1 0-1,0-1 1,0-1 0,31-3 0,-10 1-17,-23 2-417,-1-1-1,23-4 0,-32 4 30,0 0 0,0 0-1,0 0 1,0 0 0,0-1 0,0 1 0,-1-1 0,1 0 0,-1 0-1,1 0 1,-1-1 0,0 1 0,3-4 0</inkml:trace>
  <inkml:trace contextRef="#ctx0" brushRef="#br0" timeOffset="1065.02">696 541 1232,'9'0'844,"50"-1"2205,-33 0-2853,0 0 1,1-2-1,28-8 0,-17 2-173,-6 3-177,-1-2-1,41-17 0,-61 18-652,-21 5-132,-20 5-751,16 2 773</inkml:trace>
  <inkml:trace contextRef="#ctx0" brushRef="#br0" timeOffset="1066.02">726 596 748,'-7'17'1440,"1"0"0,1 0 0,-4 21 0,6-22-1309,1 0 1,0 0 0,1-1 0,1 1-1,0 0 1,6 31 0,-6-46-171,0 1 0,0 0 1,1-1-1,-1 1 0,0-1 0,1 1 1,0 0-1,-1-1 0,1 1 0,0-1 1,0 1-1,0-1 0,0 0 0,0 0 0,0 0 1,0 0-1,0 0 0,0 0 0,1 1 1,-1-1-1,0-1 0,1 1 0,-1 0 1,1 0-1,-1 0 0,3 0 0,-2-1-50,0 0-1,0-1 1,0 1-1,-1-1 0,1 1 1,0-1-1,0 1 1,0-1-1,-1 0 1,1 0-1,0 0 0,-1 0 1,1 0-1,0 0 1,-1-1-1,0 1 0,1 1 1,-1-2-1,0 1 1,0-1-1,0 1 1,2-4-1,32-53-2814,-28 41 1677</inkml:trace>
  <inkml:trace contextRef="#ctx0" brushRef="#br0" timeOffset="1406.21">990 548 412,'2'2'243,"0"1"-1,0-1 1,-1 1 0,1-1 0,-1 1-1,0 0 1,0-1 0,0 1-1,0 0 1,0 0 0,0 0-1,-1 0 1,1 0 0,-1 0 0,0 0-1,0 0 1,-1 5 0,-9 57 877,6-48-678,-13 54 599,10-46-861,1 1 1,1 0-1,-2 44 0,7-69-217,0 0 0,0 0 0,0 0 0,0 0 0,0 0 0,0 0 0,0 0 0,0 0 1,1 0-1,-1 0 0,0 0 0,1-1 0,-1 1 0,1 0 0,-1 0 0,1 0 0,0 1 0,0-2-22,-1 1-1,0-1 0,1 0 0,-1 0 1,1 0-1,-1 0 0,1 0 0,-1 0 1,0 0-1,1 0 0,-1 0 0,1 0 1,-1 0-1,1 0 0,-1 0 0,0 0 1,1 0-1,-1 0 0,1 0 0,-1 0 1,0-1-1,1 1 0,-1 0 0,1 0 0,-1-1 1,0 1-1,1 0 0,1-2-214,-1 1 0,1-1 0,-1 1 0,1-1 0,-1 0 0,0 0-1,1 1 1,-1-1 0,0 0 0,0 0 0,0 0 0,0 0 0,-1 0 0,2-4-1,-2-3-1100</inkml:trace>
  <inkml:trace contextRef="#ctx0" brushRef="#br0" timeOffset="1763.41">1479 107 112,'1'1'433,"0"0"1,-1 1-1,1-1 0,0 0 1,-1 0-1,1 0 0,-1 1 1,1-1-1,-1 0 0,1 1 1,-1-1-1,0 3 0,1 38 536,-1-24-390,-9 532 3768,6-471-4251,-1 17-1985,5-127-1430,-1 15 2361,0 0 1,0 0 0,-2 0 0,-2-17 0,0 12-421</inkml:trace>
  <inkml:trace contextRef="#ctx0" brushRef="#br0" timeOffset="2102.12">1410 372 84,'4'-5'326,"-1"0"-1,1 1 1,0-1 0,1 1-1,-1 0 1,1 0 0,0 1 0,0-1-1,0 1 1,0 0 0,0 1-1,0-1 1,10-2 0,4-1 37,-1 1 0,38-6 0,-43 10-243,0 0 0,-1 1 0,1 0 0,0 1-1,0 0 1,-1 1 0,1 1 0,-1 0 0,0 0 0,0 2-1,0-1 1,0 1 0,-1 1 0,0 0 0,0 1 0,0 0 0,-1 0-1,0 1 1,13 14 0,-13-11 89,0-1 0,-1 2 0,0 0 0,-1 1 0,0 0 0,-2 0 0,1 0 0,-1 1 0,-1 0 0,-1-1 0,0 1 0,0 1 0,-2 0 0,1-1-1,-2 1 1,0 20 0,-3-2 174,-2 0-1,-1-1 0,-1 0 1,-2 0-1,-22 58 0,20-65-294,-2 0 0,0-1 0,-2-1-1,0 0 1,-2-1 0,0 0-1,-31 29 1,44-49-136,1 1 0,-1-1 1,0 1-1,0-1 0,0 0 0,0 0 0,0-1 0,0 1 1,-1-1-1,1 1 0,0-1 0,-1 0 0,1 0 1,-1-1-1,1 1 0,-1-1 0,0 0 0,1 1 0,-1-2 1,0 1-1,1 0 0,-1-1 0,1 1 0,-1-1 0,1 0 1,-1-1-1,1 1 0,0 0 0,-5-3 0,4 1-252,-1 0-1,1-1 0,0 1 1,0-1-1,0 0 0,0 0 0,0 0 1,1 0-1,0-1 0,0 2 1,0-2-1,0 0 0,1 0 1,0 0-1,0 0 0,0 0 0,1-1 1,-2-9-1,2-1-1055,0 1 0,1-1 0,3-22 0,0 22-294</inkml:trace>
  <inkml:trace contextRef="#ctx0" brushRef="#br0" timeOffset="2429.25">2165 894 712,'-18'115'4444,"0"-2"-3854,17-106-1000,2-10-952,3-15-1341,-2 9 1444</inkml:trace>
  <inkml:trace contextRef="#ctx0" brushRef="#br0" timeOffset="2955.71">2589 426 364,'-1'9'697,"0"0"-1,-1 0 1,0 0-1,-1 0 1,1-1-1,-8 15 0,-7 23 30,-2 10-11,12-38-486,0 0 0,1 2-1,-5 31 1,11-47-199,-1 1 0,1-1 0,0 0 0,0 0 0,0 0 0,0 0 0,1 0 0,0 0 0,0 0-1,0 0 1,0 0 0,1 0 0,-1 0 0,1 0 0,0 0 0,0-1 0,1 1 0,-1-1 0,1 1 0,0-1 0,-1 0 0,6 4-1,-4-5-22,-1 0 0,1 0 0,0-1 0,0 1 0,-1-1-1,1 0 1,0 0 0,0 0 0,1-1 0,-1 0 0,0 1 0,0-1-1,0 0 1,0-1 0,0 1 0,0-1 0,0 0 0,0 0-1,6-2 1,10-4-23,-1-1 0,27-13 0,-40 17 17,18-6 101,0 1-1,1 1 0,0 1 0,0 2 1,50-6-1,-74 11-67,1-1 1,-1 1-1,0-1 1,1 1 0,-1-1-1,1 0 1,-1 1-1,0-1 1,1 0-1,-1 0 1,0 0-1,0 0 1,0 0-1,0 0 1,0 0 0,0 0-1,0-1 1,0 1-1,0 0 1,-1-1-1,1 1 1,0 0-1,-1-1 1,1 1-1,-1-1 1,0 1-1,1-1 1,-1 1 0,0-1-1,0 1 1,0-1-1,0 1 1,0-1-1,0-1 1,-1-10 54,-1 0 0,1 0 0,-6-15 0,2 2-30,1-16-73,4 30-94,-1 0-1,0 1 1,-1 0 0,0-1 0,-1 1-1,-8-22 1,1 7-1672,8 7-4001,2 18 4117</inkml:trace>
</inkml:ink>
</file>

<file path=xl/ink/ink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9-30T23:37:27.223"/>
    </inkml:context>
    <inkml:brush xml:id="br0">
      <inkml:brushProperty name="width" value="0.025" units="cm"/>
      <inkml:brushProperty name="height" value="0.025" units="cm"/>
    </inkml:brush>
  </inkml:definitions>
  <inkml:trace contextRef="#ctx0" brushRef="#br0">132 487 24575,'0'533'-1365,"0"-501"-5461</inkml:trace>
  <inkml:trace contextRef="#ctx0" brushRef="#br0" timeOffset="2631.9">132 445 24575,'0'0'0,"0"1"0,1 0 0,-1 0 0,1-1 0,-1 1 0,1 0 0,-1-1 0,1 1 0,-1-1 0,1 1 0,0 0 0,-1-1 0,1 1 0,0-1 0,0 0 0,-1 1 0,1-1 0,0 0 0,0 1 0,0-1 0,1 0 0,26 8 0,-17-5 0,36 14 0,-1 2 0,55 32 0,-89-45 0,-2 0 0,1 1 0,-1 0 0,0 1 0,0 0 0,-1 1 0,0 0 0,-1 0 0,0 1 0,-1 0 0,1 1 0,-2 0 0,0-1 0,0 1 0,-1 0 0,0 1 0,-1 1 0,-1-1 0,0 1 0,0-2 0,-1 1 0,-1 1 0,0 0 0,-1 12 0,1-1 0,0 2 0,-2-1 0,0 0 0,-6 33 0,6-55 0,0 0 0,-1 1 0,1-1 0,-1 0 0,1 0 0,-1 0 0,0 0 0,0 0 0,-1 0 0,1-1 0,-1 1 0,1-1 0,-1 0 0,0 1 0,1-2 0,-1 1 0,0-1 0,-1 1 0,1 0 0,0-1 0,0 0 0,-1 0 0,1 0 0,0 0 0,-1 0 0,-6 0 0,-10 1 0,0-1 0,-1-1 0,-31-3 0,19 0 0,-64 3 0,49 0 0,-54-5 0,99 5-57,0-1 0,1 1 1,-1-1-1,0 1 0,1-1 0,-1 0 0,1 0 0,-1 0 0,1 0 0,-1 0 0,1-1 1,0 1-1,0-1 0,0 0 0,0 0 0,0 0 0,0 0 0,0 0 0,0 0 1,1 0-1,-1 0 0,1-1 0,-2-4 0,-4-14-6769</inkml:trace>
  <inkml:trace contextRef="#ctx0" brushRef="#br0" timeOffset="5079.42">661 927 24575,'0'6'0,"0"7"0,0 8 0,0 4 0,0 5 0,0 0 0,0 0 0,0 4 0,0 5 0,0 0 0,0-10-8191</inkml:trace>
  <inkml:trace contextRef="#ctx0" brushRef="#br0" timeOffset="7838.58">788 674 24575,'3'0'0,"5"0"0,9 0 0,4 0 0,7 0 0,1 0 0,3 0 0,1 0 0,4 0 0,0 0 0,1 0 0,-2 0 0,-1 0 0,-2 0 0,4 0 0,-4 0-8191</inkml:trace>
  <inkml:trace contextRef="#ctx0" brushRef="#br0" timeOffset="9837.22">957 466 24575,'-1'7'0,"1"6"0,1 7 0,-1 5 0,-1 1 0,1 3 0,1 1 0,-1 6 0,-1 3 0,1 0 0,1-1 0,-1-2 0,-1-5 0,1 0 0,1-1 0,-1-6-8191</inkml:trace>
  <inkml:trace contextRef="#ctx0" brushRef="#br0" timeOffset="11606.88">1550 256 24575,'1'49'0,"2"-1"0,2-1 0,13 50 0,-11-43-682,1 68-1,-8-138-6143</inkml:trace>
  <inkml:trace contextRef="#ctx0" brushRef="#br0" timeOffset="13058.34">1380 674 24575,'7'0'0,"6"0"0,12 0 0,8 0 0,3 0 0,2 0 0,6 0 0,-2 0 0,-3 0 0,-3 0 0,-6 0-8191</inkml:trace>
  <inkml:trace contextRef="#ctx0" brushRef="#br0" timeOffset="50371.83">1412 799 1424,'45'-36'5086,"28"-13"-2459,-68 45-2494,0 1 0,0 0 0,0 1 0,1-1 0,-1 1 0,0 1 0,1-1 0,0 1 0,-1-1 0,1 2 0,0-1 0,0 1 0,9 0 0,-12 0-86,0 1 0,0 0 0,1 0 1,-1 0-1,0 0 0,-1 0 0,1 1 0,0-1 0,0 1 0,-1 0 1,1 0-1,0 0 0,-1 0 0,0 1 0,0-1 0,1 1 0,-2-1 1,1 1-1,0 0 0,0-1 0,-1 1 0,1 0 0,-1 0 0,0 0 1,0 0-1,1 3 0,-1 2-34,0-2-1,0 1 1,-1 0 0,0 0 0,0 0 0,0 1 0,-1-1-1,-1 0 1,1 0 0,-1 0 0,0 0 0,0 0 0,-1-2-1,0 2 1,0-1 0,-6 9 0,-4 5 28,0-1 1,-1 0-1,-29 27 1,30-33-38,-1 0 0,0-1 0,-1-2 1,0 0-1,-1 0 0,-29 14 0,34-20-2,1 0 0,-1 0 0,-1-1 0,1 0 1,0-1-1,-1-1 0,1 1 0,-1-2 0,1 0 0,-1 0 0,-22-4 0,-3-9-82,37 13 79,0 0 1,0 0-1,0 0 0,0 0 0,0 0 0,0 0 0,0 0 1,-1 0-1,1 0 0,0 0 0,0 0 0,0 0 0,0 0 1,0 0-1,0 0 0,0 0 0,0-1 0,0 1 0,-1 0 1,1 0-1,0 0 0,0 0 0,0 0 0,0 0 0,0 0 1,0 0-1,0 0 0,0-1 0,0 1 0,0 0 0,0 0 1,0 0-1,0 0 0,0 0 0,0 0 0,0 0 0,0 0 1,0-1-1,0 1 0,0 0 0,0 0 0,0 0 0,0 0 1,0 0-1,0 0 0,0 0 0,0 0 0,0-1 0,0 1 1,0 0-1,0 0 0,1 0 0,-1 0 0,0 0 0,0 0 1,0 0-1,0 0 0,0 0 0,0 0 0,0 0 0,0 0 0,0 0 1,1-1-1,-1 1 0,0 0 0,0 0 0,0 0 0,0 0 1,23 0 11,8 5 148,0 1-1,35 11 1,-34-8 208,57 8-1,-78-15-336,0-2 0,0 1-1,0-1 1,-1-1-1,1 0 1,0-1-1,-1 0 1,1 0-1,14-6 1,-20 6-196,-1 0 0,1-1 1,-1 0-1,0 0 1,0 0-1,-1-1 1,1 1-1,0-1 0,-1 0 1,0 0-1,0 0 1,0 0-1,-1-1 0,4-7 1,-2 4-875,-1 0 0,0 0-1,-1 1 1,1-2 0,-2 1 0,1-1 0,0-15 0,-2 13-964</inkml:trace>
  <inkml:trace contextRef="#ctx0" brushRef="#br0" timeOffset="53961.58">2034 339 552,'-16'61'3812,"-15"114"0,27-140-3508,2 1 0,2-1-1,1 1 1,11 62-1,-11-94-284,0 0 0,0 0 1,0-1-1,0 1 0,1 0 0,-1-1 0,1 1 0,0-2 0,0 1 1,0 0-1,5 5 0,-7-7-13,1 0 0,0-1 0,0 1 0,0-1 0,-1 1 0,1-1 0,0 1 0,0-1 0,0 0 0,0 1 0,0-1 0,0 0 0,0 0 1,0 1-1,0-1 0,0 0 0,0 0 0,0 0 0,1-1 0,0 1-2,0-1 0,-1 1 0,1-1 0,0 0 0,-1 0 0,1 0 0,0 0-1,-1 0 1,0 0 0,1-1 0,-1 1 0,0 0 0,3-4 0,10-15 18,-11 15-14,0 0-1,0 1 0,1-1 0,-1 1 0,1 0 0,0-1 1,0 2-1,5-5 0,-8 8-1,0 0 0,-1-1 1,1 1-1,0 0 0,-1 0 0,1 0 1,-1 0-1,1 0 0,0 0 0,-1 0 1,1 0-1,0 0 0,-1 0 0,1 1 1,0-1-1,-1 0 0,1 0 0,-1 0 1,1 1-1,0-1 0,-1 0 0,1 1 1,-1-1-1,1 1 0,-1-1 1,1 0-1,-1 1 0,0-1 0,1 1 1,-1-1-1,1 1 0,-1-1 0,0 1 1,0 0-1,1-1 0,-1 1 0,0-1 1,0 1-1,1 0 0,-1 1 0,9 34 161,-6-25-121,-2-8-32,-1 0 0,1 0 0,0 0 0,0 0 1,0 0-1,1-1 0,-1 1 0,0-1 0,1 1 0,0-1 1,0 1-1,0-1 0,0 0 0,0 0 0,0 0 1,0 0-1,1 0 0,-1 0 0,1-1 0,-1 1 0,1-1 1,0 1-1,0-1 0,-1 0 0,1 0 0,0-1 1,0 1-1,0-1 0,0 1 0,0-1 0,0 0 0,0 0 1,0 0-1,0 0 0,0-1 0,0 1 0,0-1 1,0 0-1,4-1 0,1-1 23,0-1 0,1 0 0,-1 0 0,-1-1 0,1 0 0,-1 0-1,0 0 1,0-1 0,0 0 0,-1-1 0,0 2 0,6-12 0,0-2 102,-1-1 0,-1-1 1,0 1-1,-2-1 0,9-35 0,16-112 989,-32 159-1073,6-39-142,-1-1 1,-3-1 0,-7-91-1,0 124-1882,0 22-835,-5 28-2553,7-23 4312,-2 9-823</inkml:trace>
  <inkml:trace contextRef="#ctx0" brushRef="#br0" timeOffset="55530.92">2620 180 1224,'26'60'4294,"1"36"-2691,-6-20-399,-4-19 242,-2-1 1,12 94 0,-24-120-975,-2 2 1,0-3-1,-2 2 1,-2-1 0,-1 0-1,-14 56 1,5-44-226,-2-2 1,-1 0-1,-2 0 0,-2-2 1,-1 0-1,-3-1 0,0-1 1,-3-2-1,-49 51 0,71-80-328,-1 0 0,0 0 0,0-1 0,0 0 0,0 1 0,-1-2 0,1 1 0,-1-1 0,0 0 0,-11 3 0,15-6-77,0 0 1,0 1-1,1-1 1,-1 0-1,0 0 1,0-1-1,0 1 1,0 0-1,1-1 1,-1 0-1,0 0 1,0 0 0,1 0-1,-1 0 1,1 0-1,-1-1 1,1 1-1,0-1 1,-1 0-1,1 1 1,0-1-1,0 0 1,0 0-1,0-1 1,0 1-1,1 0 1,-1-1 0,1 1-1,0-1 1,-2-3-1,0 1-225,1-1 0,0 0 0,0 0 0,1-1 0,-1 1 0,1 0 0,1-1 0,-1 1 0,1-1 0,1 1 0,0-8 0,3-10-1429,10-38 0,-7 33 184,0 0-113</inkml:trace>
  <inkml:trace contextRef="#ctx0" brushRef="#br0" timeOffset="56056.15">3046 16 1816,'37'37'6212,"2"3"-4498,-34-33-1438,0 0 1,-1 1 0,1 0 0,-1 0 0,-1-1 0,0 2 0,0-1 0,0 1 0,-1-1 0,-1 1 0,2 14-1,-3-17-71,0 0 0,0 0 0,-1 0-1,0 0 1,0 2 0,0-2 0,-1 0 0,0 0-1,0 0 1,-1 0 0,0-1 0,0 1-1,0-1 1,0 1 0,-1-1 0,-8 8 0,3-2 682,0 1 0,0 0 1,-12 23-1,24-32-778,0 0 0,0-1 0,0 1 0,0-1 0,0 0 0,0 0 0,1-1 0,-1 1 0,5 1 0,18 9 232,-12-5-395,0 0 1,1 0-1,-1-2 1,2 0-1,-1-1 1,0 0-1,26 2 1,-39-6-262,1-1-1,-1 1 1,1-1 0,-1 0 0,1 0 0,-1 0-1,0 0 1,1 0 0,-1 0 0,0-1 0,0 1-1,0-1 1,0 1 0,0-1 0,0 0-1,0 0 1,-1 0 0,1 0 0,2-4 0,-3 4-171,0 1 0,0-1 0,0 0 1,0 0-1,0 0 0,0 0 0,0 0 1,-1 0-1,1 0 0,-1 0 0,1 0 1,-1-1-1,0 1 0,0 0 1,0 0-1,0 1 0,0-1 0,-1 0 1,1 0-1,-1-1 0,1 1 0,-1 0 1,0 0-1,-1-2 0,-1-1-1560</inkml:trace>
  <inkml:trace contextRef="#ctx0" brushRef="#br0" timeOffset="56721.97">3170 664 1024,'32'0'11149,"6"1"-7089,58-4-751,233-35-138,-308 36-2482,-3 0-5684,-40-8-4138,7 6 3671,10 6 3366</inkml:trace>
  <inkml:trace contextRef="#ctx0" brushRef="#br0" timeOffset="57475.9">4534 221 112,'-7'0'919,"1"1"0,-1-1 0,1 1 0,-1 0 0,1 1 0,0 0-1,-8 3 1,3 1-66,1-1 0,0 1 0,-14 11 0,-3 6 405,-42 44 1,46-44-213,-7 8-286,2 3 0,1 0 0,1 1 1,2 1-1,2 1 0,1 1 0,2 2 0,-21 62 0,29-65-559,2 1 0,1-2-1,2 2 1,1 0-1,2 76 1,4-99-257,0 0-1,1-1 1,1 1 0,1-1 0,0 1-1,11 28 1,-11-36-401,0 1 1,1 0-1,0 0 0,0 0 0,1-1 0,0 0 1,0 0-1,0-1 0,1 1 0,0-2 0,0 1 1,12 6-1,-16-11 219,5 4-849,0-1 0,1 0-1,0 0 1,15 4 0,-21-7 754,-1-1 0,1 1 0,-1-1 0,1 0 0,-1 0 0,1 0 0,-1 0 0,1 0 0,-1-1 0,1 1 0,-1-1 0,1 0 0,-1 1 0,0-1 0,1 0 0,-1 0 0,0-1 0,0 1 0,0 0 0,0-1 0,0 1 0,0-1 1,2-2-1,2-2-1305</inkml:trace>
  <inkml:trace contextRef="#ctx0" brushRef="#br0" timeOffset="58142.95">4650 412 60,'-11'15'1337,"2"1"1,0 0-1,1 0 1,1 0-1,-9 28 1,-17 91-140,24-95-433,-85 338 3083,95-383-3837,71-274 499,-58 238-467,1 3-1,1-3 1,3 4 0,1-1 0,25-34 0,-42 68-27,0-1 0,1 1 0,-1 0-1,1 0 1,0 0 0,0 1 0,1 0 0,-1-1 0,1 1 0,-1 1-1,1-1 1,9-2 0,-11 4 13,0 1 0,0-1 1,0 1-1,0 0 0,0 0 0,-1 0 0,1 0 1,0 0-1,0 1 0,0-1 0,0 1 0,-1-1 0,1 1 1,0 0-1,-1 0 0,1 0 0,0 0 0,-1 1 1,0 0-1,1-1 0,-1 1 0,0 0 0,0 0 0,0 0 1,4 5-1,3 3 254,0 2 0,0-1-1,-1 1 1,0 0 0,-1 0 0,-1 1 0,0 0 0,0 0 0,-1 1 0,-1 0-1,-1 0 1,0-1 0,0 1 0,-2 0 0,0 2 0,0-2 0,-1 1 0,-1-2-1,0 1 1,-2 1 0,-4 18 0,-3-6-124,-2 1-1,-1 0 1,-1-2-1,-1 0 1,-2 0-1,-1-1 1,0-2 0,-2 1-1,-1-2 1,0 0-1,-29 20 1,41-35-116,0-1-1,-1 0 1,1 0-1,-20 8 1,26-13-128,1 1 1,0-1-1,-1 0 0,0-1 0,1 1 1,-1 0-1,1-1 0,-1 0 0,0 1 0,1-1 1,-1 0-1,1-1 0,-1 1 0,0 0 1,1-1-1,-1 1 0,1-1 0,-1 0 0,1 0 1,-1-1-1,1 1 0,-1 0 0,1-1 1,0 1-1,0-1 0,-3-2 0,3 2-339,1 0-1,0 0 0,0 0 1,0-1-1,0 1 0,1 0 0,-1-1 1,1 1-1,-1 0 0,1-1 1,0 1-1,0-1 0,0 1 1,0-1-1,0 1 0,0 0 1,1-1-1,-1 1 0,1 0 1,0-1-1,-1 1 0,3-4 0,2-3-2041,-1 0 0,1 0-1,12-17 1,-13 22 506</inkml:trace>
  <inkml:trace contextRef="#ctx0" brushRef="#br0" timeOffset="64784.9">4912 1101 84,'2'-3'691,"0"1"-1,0 0 0,1 0 1,-1 0-1,0 1 1,1-1-1,0 0 1,-1 1-1,1 0 1,0-1-1,0 1 1,0 1-1,0-1 1,0 0-1,0 1 1,0-1-1,0 1 1,0 0-1,5 0 1,-7 0-560,-1 1 0,0-1 0,1 1 0,-1-1 0,0 0 0,0 1 0,1-1 0,-1 1 0,0-1 0,0 0 0,0 1 0,0-1 0,0 1 0,1-1 0,-1 1 0,0-1 0,0 1 0,0-1 0,0 1 0,0-1 0,0 0 0,-1 1 0,1-1 0,0 1 0,0-1 0,0 1 0,0-1 0,0 1 0,-1-1 0,1 0 0,0 1 0,-1 0 0,-5 15 1202,-36 95 1990,34-89-3238,2 0-1,0 1 0,2-1 1,0 1-1,0 35 0,4-50-3977,2-17-5091,1-4 3644,-2 9 3310</inkml:trace>
  <inkml:trace contextRef="#ctx0" brushRef="#br0" timeOffset="66477.06">5202 721 168,'0'0'4164,"-20"4"370,4 7-3788,12-9-229,6-1 586,6-1-773,1-1-1,0-1 0,15-3 1,-17 2-159,1 2 0,-1-1 0,0 1 0,1 0 0,-1 0 0,1 1 1,8 1-1,45 10 1268,-41-6-1266,0-2 0,38 3 0,-45-5-173,-22 1-961,7-2 577,-1 0-1,1 0 1,-1 0 0,1 0-1,-1 0 1,1 0-1,-1-1 1,1 1-1,0-1 1,-1 0-1,-1-1 1,-20-14-7297,20 14 6143</inkml:trace>
  <inkml:trace contextRef="#ctx0" brushRef="#br0" timeOffset="67078.98">5762 144 16,'0'43'8698,"1"4"-4702,8 106-1671,-4-119-2279,-3-25-355,0 0 0,-1 0 0,0 0 0,-1 0 0,0 0 0,-2 17 0,1-15-2278,-7-19-6560</inkml:trace>
  <inkml:trace contextRef="#ctx0" brushRef="#br0" timeOffset="67463.45">5688 651 1160,'0'1'159,"0"0"-1,0 0 1,1 0 0,-1 0-1,0 0 1,1 0 0,-1-1-1,1 1 1,-1 0 0,1 0-1,0 0 1,-1-1-1,1 1 1,0 0 0,0-1-1,-1 1 1,1 0 0,0-1-1,0 0 1,0 0 0,0 0-1,-1 1 1,1-1 0,0 0-1,0 1 1,0-1-1,0 0 1,0 0 0,0 0-1,0 0 1,0 0 0,0 0-1,0 0 1,0 0 0,0 0-1,2-1 1,43-5 116,-39 5 25,3 0-199,1 0-1,0 1 0,-1 0 0,1 0 0,0 1 1,-1 1-1,1 0 0,-1 0 0,14 5 0,-23-7-209,0 0 0,0 0 0,0 0-1,0 1 1,0-1 0,0 0 0,0 1-1,0-1 1,0 1 0,0-1-1,-1 1 1,1-1 0,0 1 0,0 0-1,-1-1 1,1 1 0,0 0-1,-1 0 1,1 0 0,0-1 0,-1 1-1,1 0 1,0 2 0,-2-2-117,0 0 1,1 0-1,-1 1 0,0-1 1,1 0-1,-1 0 0,0 0 1,0 0-1,0 0 0,0 0 1,0 0-1,0 0 1,0-1-1,-1 1 0,1 0 1,0-1-1,0 1 0,-1-1 1,-1 1-1,-6 3-1234</inkml:trace>
  <inkml:trace contextRef="#ctx0" brushRef="#br0" timeOffset="67819.92">5672 905 672,'1'1'293,"0"0"0,1 0-1,-1 0 1,1 0 0,-1-1 0,1 1 0,0 0-1,-1-1 1,1 1 0,0-1 0,0 1 0,-1-1-1,1 0 1,0 0 0,0 0 0,-1 0 0,3 0-1,33-2 222,-33 1-469,1 0-1,0 0 1,-1 1 0,1-1 0,0 1-1,0 0 1,0 1 0,-1-1 0,1 1-1,0 0 1,-1 0 0,1 1 0,0-1-1,-1 1 1,8 4 0,-12-6-1,0 1 0,1 0 1,-1 0-1,1 0 0,-1 0 0,0 0 0,0 0 0,0 0 1,0 0-1,1 0 0,-1-1 0,0 1 0,-1 0 1,1-1-1,0 1 0,0 0 0,0 0 0,0 0 0,-1 0 1,1 0-1,-1 0 0,1 0 0,0 0 0,-1-1 1,1 1-1,-1 0 0,0 0 0,1-1 0,-1 1 0,0 0 1,1-1-1,-1 1 0,-1 0 0,-27 26 1080,27-26-1017,-18 15 787,1 1 1,-17 18-1,30-29-763,2 0 0,-1 0-1,0 0 1,1 1 0,1-1 0,-1 1-1,1 0 1,0 0 0,0 0 0,1 0 0,-2 10-1,4-15-102,0 0 0,0 0 0,0 0 0,0 0 0,1 0 0,-1 0-1,1 0 1,-1 1 0,1-1 0,0 0 0,0-1 0,0 1 0,0 0 0,0 0-1,0 0 1,0 0 0,1-1 0,-1 1 0,1-1 0,-1 1 0,1-1 0,-1 0 0,1 1-1,0-1 1,0 0 0,0 0 0,0 0 0,0 1 0,0-1 0,0-1 0,0 1-1,0-1 1,3 1 0,7 2-6,1-1 1,-1 0-1,1-1 0,14 0 0,-16-1-608,0 0 0,0-1 0,0 0 1,15-4-1,-23 5 248,0-1 0,0 0 0,0-1 0,0 1 0,-1-1 0,1 0 0,-1 1 0,1-1 0,-1 0 0,0 0 0,1 0 0,-1 0 0,0 0 0,0-1 0,0 1 0,-1-1 0,1 1 0,-1-1 0,1 0-1,1-4 1,6-18-2208,-8 16 1308</inkml:trace>
  <inkml:trace contextRef="#ctx0" brushRef="#br0" timeOffset="68778.35">6030 501 1008,'0'0'2989,"-1"24"-1281,-18 291 3665,19-293-5011,1 0 0,8 36-1,-7-48-260,0 0-1,1-1 1,0 1-1,1-1 1,0 0-1,0 0 0,1 0 1,7 9-1,-11-17-96,0 0-1,0 0 1,-1-1-1,1 1 1,0 0 0,0 0-1,0 0 1,0-1-1,0 1 1,0-1 0,0 1-1,0-1 1,0 1-1,1-1 1,-1 0-1,0 1 1,0-1 0,0 0-1,0 0 1,1 0-1,-1 0 1,0 0-1,0 0 1,0 0 0,0 0-1,1 0 1,-1-1-1,0 1 1,0 0-1,0-1 1,0 1 0,0-1-1,2-1 1,4-2-23,0-1 0,-1 0 0,0 0 1,7-7-1,10-8-87,-20 19 99,0 0 0,1-1 0,-1 1 0,0 1 0,0-1 0,1 0-1,-1 1 1,6 0 0,-7 0 9,1 0 0,-1 0 0,0 0-1,0-1 1,1 1 0,-1-1-1,0 1 1,0-1 0,0 1 0,0-1-1,0 0 1,0 0 0,0 0-1,0 0 1,0-1 0,0 1-1,0 0 1,2-3 0,1-3 59,0 1 1,-1-2 0,1 1-1,-1 1 1,-1-2-1,0 1 1,0-1-1,0 0 1,-1 0-1,0 0 1,0-1-1,-1 1 1,1-11 0,-2-12 49,-1-1 1,-6-37 0,1-1-327,5-48-1377,2 63-1944,0 51 2576,-1 4 849,0 0 1,-1 0 0,1 0 0,0 0 0,0 0 0,0 0 0,0 0-1,0 0 1,0 0 0,0 0 0,0 0 0,0 0 0,0 0-1,-1 0 1,1 0 0,0 0 0,0 0 0,0 0 0,0-1 0,0 1-1,0 0 1,0 0 0,0 0 0,0 0 0,0 0 0,0 0-1,0 0 1,0 0 0,0 0 0,0 0 0,0 0 0,0-1 0,0 1-1,0 0 1,0 0 0,0 0 0,0 0 0,0 0 0,0 0 0,0 0-1,0 0 1,0 0 0,0-1 0,0 1 0,0 0 0,0 0-1,0 0 1,0 0 0,0 0 0,0 0 0,0 0 0,0 0 0,-3 1-1496</inkml:trace>
  <inkml:trace contextRef="#ctx0" brushRef="#br0" timeOffset="69908.75">6342 135 308,'4'0'817,"0"0"-1,-1 1 1,1-1 0,0 1-1,0 0 1,0 0-1,0 1 1,-1-1 0,1 1-1,0-1 1,3 4 0,-1-1-92,0 0 0,-1 1 1,0-1-1,0 2 0,8 9 1,2 6-129,-1 0 1,17 42-1,-8-21 1042,-11-19-1157,-1 0 0,0-1 0,-2 2 0,10 37 0,-16-48-402,-1 0 1,0 0 0,-1 1-1,0-1 1,-2 1 0,1-1 0,-1 0-1,-1 0 1,-1 1 0,-4 14 0,-13 25-36,-2 1 0,-39 63 0,-21 49-87,19 0-223,30-53-3504,33-112 3532,-1 0 1,1 0-1,0 0 1,0 0 0,0 0-1,-1 0 1,1 0 0,0 0-1,-1 0 1,1 0 0,-1 0-1,1 0 1,-1 0-1,0-1 1,1 1 0,-1 0-1,0 0 1,0 0 0,1-1-1,-3 2 1,3-3 59,-1 1 0,0-1 0,1 0 1,-1 1-1,1-1 0,0 0 0,-1 0 0,1 0 0,0 1 0,-1-1 1,1 0-1,0 0 0,0 0 0,-1 0 0,1 0 0,0 1 1,0-1-1,0 0 0,0 0 0,0 0 0,1 0 0,-1 0 1,0 0-1,0 1 0,1-2 0,5-81-4516,-4 65 3284</inkml:trace>
  <inkml:trace contextRef="#ctx0" brushRef="#br0" timeOffset="70432.33">6610 31 944,'1'-3'273,"1"1"0,0 0-1,0-1 1,0 1 0,0 0-1,0 1 1,0-1 0,1 0 0,-1 0-1,1 1 1,-1 0 0,1-1-1,0 1 1,-1 0 0,1 0 0,0 0-1,0 1 1,0-1 0,0 1 0,3-1-1,-4 2-138,0-1-1,0 0 1,1 1 0,-1 0-1,0-1 1,0 1-1,0 0 1,0 0-1,0 0 1,0 0-1,0 0 1,0 1 0,-1-1-1,1 0 1,0 1-1,-1 0 1,1-1-1,-1 1 1,0 0 0,1 0-1,-1-1 1,0 1-1,0 0 1,0 0-1,0 1 1,0 1 0,2 4 462,0 1 1,-1 0 0,-1 0-1,1 1 1,-1-1 0,-1 0-1,-1 17 1,-2 3 1330,-9 33 0,1 1-33,10-61-1883,1 1 0,-1 0 0,1-1 0,0 1 0,0 0 0,0 0 0,0-1 0,1 1 0,-1 0 0,1-1 0,-1 0 0,1 1 0,0-1 0,0 1 0,0-1 0,1 1 0,-1-1 0,0 0 0,1 0 0,0 1 0,-1-1 0,1 0 0,0 0-1,0-1 1,2 3 0,-1-3-73,0 1-1,0-1 1,0 0-1,0 0 0,0-1 1,0 1-1,0-1 0,0 1 1,0-1-1,0 0 0,0 0 1,0 0-1,0 0 1,0-1-1,0 1 0,0-1 1,0 0-1,0 0 0,0 0 1,-1 0-1,6-3 0,-2 0-490,-1 1-1,0-1 0,1 0 0,-2-1 0,1 1 0,0-1 0,-1 1 0,0-1 0,0 0 0,0-1 0,2-6 0,-3 8-161,0-1 0,-1 0-1,0 0 1,0 0-1,-1 0 1,1 0-1,-1 0 1,0 0 0,-1-2-1,1 2 1,-1 1-1,0-2 1,-1-9 0,-1 6-1097</inkml:trace>
  <inkml:trace contextRef="#ctx0" brushRef="#br0" timeOffset="72413.1">6614 1235 728,'9'-10'522,"-1"0"0,1 0 1,-2 1-1,1-3 0,-1 1 0,-1-1 0,0 0 0,-1 0 1,0 0-1,4-16 0,4-20-317,7-66 0,-15 83 302,29-327 153,-15 112-1245,-16 221 9,0 0 0,-2-1 0,-1 2 0,0-1 0,-2 1 0,-6-27 0,5 40-407,-1 2-282</inkml:trace>
  <inkml:trace contextRef="#ctx0" brushRef="#br0" timeOffset="-195553.2">1499 603 548,'3'-14'519,"0"2"0,1-1 0,1 0 0,9-20-1,3-6 192,-30 105 1660,4-19-1983,-4 35-24,3 1 0,4 1 1,5 83-1,1-148-333,4 12-28,-4-30-2,0-1 0,0 0 0,0 1 0,0-1 0,1 0 0,-1 1 0,0-1 0,0 0 0,0 0 0,0 1 0,1-1 0,-1 0 0,0 0 0,0 1 0,1-1 0,-1 0 0,0 0 0,0 1 0,1-1 0,-1 0 0,0 0 0,1 0 0,-1 0 0,0 0 0,1 1 0,-1-1 0,0 0 0,1 0 0,12-12 3,2-14-1,-2 0 0,0-1 0,-2-1 0,-1 0 0,8-38 0,0 6-2,2-7 167,-4-2 0,14-122 0,-30 179 756,-2 11-269,-7 20 55,-8 36-193,-4 22 3,4 2 0,3 1 1,-6 153-1,20-232-519,-1 0 0,1-1 0,0 1 0,0 0 0,0 0 0,0 0 0,0-1 0,0 1-1,0 0 1,0 0 0,0-1 0,0 1 0,0 0 0,1 0 0,-1-1 0,0 1 0,1 0 0,-1 0 0,0-1 0,1 1-1,-1 0 1,1-1 0,-1 1 0,1-1 0,-1 1 0,1-1 0,-1 1 0,2 0 0,-1-1 0,0-1-1,0 1 1,0 0 0,0-1 0,0 0 0,0 1-1,0-1 1,0 1 0,0-1 0,-1 0-1,1 0 1,0 1 0,0-1 0,-1 0 0,1 0-1,0-1 1,27-45 5,-13 11-1,-1-2-1,-2 0 1,-2-1-1,-1-1 1,-3 1 0,-1-2-1,-1 2 1,-5-79 0,1 117-4,0 0 0,0 0 1,0 0-1,0 0 1,0 0-1,0 0 1,0 0-1,0 0 1,0 0-1,-1 0 1,1 0-1,0 0 0,-1 1 1,1-1-1,-1 0 1,1 0-1,-1 0 1,1 1-1,-1-1 1,0 0-1,-1-1 1,2 2 0,-1 0 0,0 0 0,1 1 0,-1-1 0,0 0 0,1 0 0,-1 0 0,0 0 0,1 1 0,-1-1 0,0 0 0,1 0 0,-1 1 0,1-1 0,-1 1 0,1-1 0,-1 0 0,1 1 0,-1-1 0,1 1 0,-1-1 0,1 2 0,-25 37 37,-1 25 215,2 0 1,4 4-1,-20 109 1,37-164-210,1-7-30,1 0 1,-1 1-1,1-1 0,0 1 1,1-1-1,0 1 1,0-1-1,0 1 1,2 11-1,-2-18-14,1 1 0,-1-1 1,0 0-1,0 1 0,0-1 0,1 0 0,-1 1 1,0-1-1,1 0 0,-1 0 0,0 1 0,0-1 1,1 0-1,-1 0 0,0 1 0,1-1 0,-1 0 0,1 0 1,-1 0-1,0 0 0,1 0 0,-1 0 0,1 0 1,-1 0-1,0 0 0,1 0 0,-1 0 0,1 0 1,-1 0-1,0 0 0,1 0 0,0 0 0,13-9 3,6-18 13,-11 11-3,0 0 0,-1 0 0,-1 0-1,0-1 1,5-25 0,-10 33 15,0 0 0,-1 1 0,0-1 0,0 0 0,-1-1 0,0 1 1,0 0-1,-1-1 0,0 1 0,-1 0 0,0 1 0,-5-14 0,6 21 2,1-1 0,-1 1 0,1 0 0,-1-1 0,0 1 0,0 0 0,1 0 0,-1 0-1,0 0 1,0 0 0,0 0 0,-1 0 0,1 0 0,0 0 0,0 0 0,0 0 0,-1 1 0,1-1-1,0 1 1,0-1 0,-1 1 0,1-2 0,-3 1 0,2 1 15,-1 1 0,1-1 1,-1 0-1,0 2 0,1-2 0,0 1 1,-1 0-1,1-1 0,-1 1 0,1 1 1,0-1-1,-3 2 0,-4 3 65,0 0 0,1 1 0,-1 1 0,-13 14 0,22-22-111,0 0 1,0 0 0,0 0-1,0 0 1,0 0-1,0 0 1,0 0-1,0 0 1,0 0-1,0 0 1,0 0-1,0 0 1,0 0 0,0 0-1,0-1 1,0 1-1,0 0 1,0 0-1,0 0 1,0 0-1,0 0 1,0 0 0,-1 0-1,1 0 1,0 0-1,0 0 1,0 0-1,0 0 1,0 0-1,0 0 1,0 0-1,0 0 1,0 0 0,0 0-1,0 0 1,0 0-1,0 0 1,-1 0-1,1 0 1,0 0-1,0 0 1,0 0-1,0 0 1,0 0 0,0 0-1,0 0 1,0 0-1,0 0 1,0 0-1,0 0 1,3-13-29,6-14-13,19-25 9,-16 33 169,16-39 0,-62 201 3867,30-131-3986,-26 63-778,29-73 397,-1 1 0,1-1 1,0 1-1,0-1 0,1 0 0,-1 0 0,0 1 0,1-1 0,0 1 0,-1-1 0,1 1 0,0-1 0,0 1 1,1 0-1,-1-1 0,0 1 0,1-1 0,0 1 0,0 2 0,1-2-229,0 0-1,0-1 1,0 1-1,0-1 1,0 1-1,0-1 1,1 0-1,-1 0 0,1 0 1,-1 0-1,1 0 1,0-1-1,0 1 1,5 1-1,8 4-1758</inkml:trace>
  <inkml:trace contextRef="#ctx0" brushRef="#br0" timeOffset="-194157.68">5779 969 1444,'28'-29'4374,"-21"20"-4159,0 0 0,-1-1 0,0 0 0,-1-1 1,7-18-1,-1-2 56,-1-2 1,-2 0 0,5-40-1,4-101 658,-16 159-831,-3-13 998,2 28-1078,0 0 1,0 0-1,0-1 1,0 1-1,0 0 1,0 0-1,0 0 1,0 0-1,0 0 1,0 0 0,0 0-1,0 0 1,0 0-1,0-1 1,0 1-1,0 0 1,0 0-1,0 0 1,-1 0-1,1 0 1,0 0-1,0 0 1,0 0-1,0 0 1,0 0-1,0 0 1,0 0-1,0 0 1,0 0 0,-1 0-1,1 0 1,0 0-1,0 0 1,0 0-1,0 0 1,0 0-1,0 0 1,0 0-1,-1 0 1,1 0-1,0 0 1,0 0-1,0 0 1,0 0-1,0 0 1,0 0-1,0 0 1,0 0 0,0 0-1,-1 0 1,1 0-1,0 0 1,0 0-1,0 0 1,0 1-1,0-1 1,0 0-1,0 0 1,-7 15 558,-37 138-254,-32 217-1,70-326-377,2 74 1,19-210 86,29-543 72,-44 611 328,-3 23 133,-1 16-151,-12 77 363,-6 146-1,14-122-475,6 0-133,-3 16-92,5-116-65,4-23-9,7-27-3,-4-5 0,-2-1 0,0-57 0,0 9-8,30-303 49,-33 362 105,-2 29-142,0 0 1,0 0-1,-1 0 0,1 0 0,0 0 0,0 0 0,0 0 0,0 0 0,0 0 0,0 0 1,0 0-1,0 0 0,0 0 0,0 0 0,0 0 0,0 0 0,0 0 0,-1 0 1,1 0-1,0 0 0,0 0 0,0 0 0,0 0 0,0 0 0,0 0 0,0 0 0,0 0 1,0 0-1,0 0 0,0 0 0,0 0 0,-1 0 0,1 0 0,0 0 0,0 0 0,0 0 1,0 0-1,0-1 0,0 1 0,0 0 0,0 0 0,0 0 0,0 0 0,0 0 0,0 0 1,0 0-1,0 0 0,0 0 0,0 0 0,0 0 0,0 0 0,0-1 0,0 1 0,0 0 1,0 0-1,0 0 0,0 0 0,0 0 0,0 0 0,0 0 0,0 0 0,0 0 0,0 0 1,0 0-1,0-1 0,-7 17 211,-9 42 78,2 2 1,-8 74-1,15-85-220,-6 70-5,13-102-57,0 1-1,1-1 1,0 1-1,8 31 1,-9-49-11,0 1 1,0-1 0,0 0 0,0 1 0,0-1-1,0 1 1,1-1 0,-1 1 0,0-1 0,0 0 0,0 1-1,0-1 1,0 1 0,1-1 0,-1 0 0,0 1-1,0-1 1,1 0 0,-1 1 0,0-1 0,1 0-1,-1 1 1,0-1 0,1 0 0,-1 0 0,0 1 0,1-1-1,-1 0 1,1 0 0,-1 0 0,0 1 0,1-1-1,-1 0 1,1 0 0,0 0 0,10-13-15,3-25-8,3-43 42,8-122 0,-5 31-13,-18 155-3,-2 12 22,0 1 1,1 0-1,-1 0 0,1 0 0,0 0 0,0 0 0,2-4 1,-4 51 1225,-16 136-455,-1 58 176,33-279-962,-10 17-400,-1-1 1,-2 1-1,-1-40 0,-1 53-419,-2 1 0,0 0 0,0 1 0,-5-15 0,5 18-176,-1 0 1,-1 0 0,1 0 0,-1 0-1,-1 0 1,1 1 0,-6-6 0,8 10 491,0 1 0,-1-1 0,1 0 0,0 0-1,-1 1 1,1 0 0,-1-1 0,0 1 0,-4-2 0,-3 2-1549</inkml:trace>
  <inkml:trace contextRef="#ctx0" brushRef="#br0" timeOffset="-190467.41">1591 386 168,'-4'56'1124,"-2"-1"1,-2 1-1,-18 59 0,8-35-445,13-58-544,1-10-35,2 0 0,0 1 0,-1 16 0,31-111 152,-10 3 177,-4 1 0,-3 0 0,2-112 0,-27 237 605,11-31-973,-82 388 571,80-379-597,6-23-11,3-16-21,19-71-3,30-139 5,-52 215 0,6-28 50,1-61 0,-9 112 2,-1 0-1,-1 0 1,0-1-1,-1 1 1,-8 20-1,-5 18 34,-5 28 77,-5 18 17,-20 144 0,46-234-183,0-4 0,0-1 0,0 1 0,1 0 0,-1-1 1,1 1-1,0 0 0,0 0 0,1-1 0,-1 1 0,2 5 0,-2-9-1,1 0 0,0 0-1,-1 0 1,1 0 0,-1 0 0,1 0-1,0 0 1,-1 0 0,1 0 0,-1 0-1,1 0 1,-1-1 0,1 1 0,-1 0-1,1 0 1,-1-1 0,1 1 0,-1 0-1,1-1 1,-1 1 0,1-1 0,-1 1-1,1 0 1,-1-1 0,0 1 0,1-1 0,-1 1-1,0-1 1,0 1 0,1-1 0,-1 1-1,0-1 1,0 0 0,0 1 0,1-1-1,10-24 3,-10 23-2,16-40 14,-2-2-1,16-74 0,4-98-31,-27 163 24,-6 34 30,4-19-59,-5 28 308,-2 14 412,-37 281 1220,34-244-1753,-2 14-10,2-23-125,0-1-1,3 1 1,0 0 0,7 50-1,-6-82-28,0 1-1,0-1 1,0 1 0,0 0-1,0-1 1,0 1-1,0-1 1,0 1 0,0-1-1,0 1 1,0 0-1,0-1 1,1 1 0,-1-1-1,0 1 1,0-1-1,1 1 1,-1-1 0,0 1-1,1-1 1,-1 1-1,1-1 1,-1 0 0,0 1-1,1-1 1,-1 0-1,1 1 1,-1-1 0,1 0-1,-1 1 1,1-1-1,0 0 1,-1 0-1,1 0 1,1 0 2,-1-1-1,0 0 0,0 1 1,0-1-1,0 0 1,0 0-1,0 0 1,0 0-1,0 0 1,0 0-1,-1 0 0,1 0 1,1-2-1,19-43 43,8-44-2,-4-1 1,25-186 0,-51 267 372,-4 17-116,-9 27 46,12-28-288,-61 208 1183,58-196-1137,-1 7 26,0 0 1,2 1-1,-2 37 1,6-63-130,0 0 0,0 0 0,0 0-1,0 0 1,0 0 0,0 0 0,0 0 0,1 0 0,-1 0 0,0 0 0,0 0 0,0 0 0,0 0 0,0 0 0,0 0 0,0 0 0,0 0 0,0 0 0,0 0 0,1 0 0,-1 0 0,0 0 0,0 0 0,0 0 0,0 0 0,0 0 0,0 0 0,0 0 0,0 0 0,0 0 0,1 0 0,-1 0 0,0 0 0,0 0 0,0 0 0,0 0 0,0 0 0,0 0 0,0 0 0,0 0 0,0 0 0,0 1-1,0-1 1,0 0 0,0 0 0,0 0 0,0 0 0,0 0 0,1 0 0,-1 0 0,0 0 0,0 0 0,0 0 0,0 1 0,0-1 0,0 0 0,0 0 0,0 0 0,0 0 0,0 0 0,0 0 0,-1 0 0,1 0 0,0 0 0,0 1 0,0-1 0,8-11-4,5-13-1,-3-5 9,-1 0 1,-2-1-1,0 0 1,-3-1-1,0 0 1,-1-31-1,-6 82 78,-1-2 0,-1 1-1,-8 22 1,9-27-314,-1-1 1,0 0 0,-2 0-1,1 0 1,-2-1-1,1 0 1,-14 15-1,-18 11-2747,-54 55-7304,81-77 8384</inkml:trace>
</inkml:ink>
</file>

<file path=xl/ink/ink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9-30T23:48:37.872"/>
    </inkml:context>
    <inkml:brush xml:id="br0">
      <inkml:brushProperty name="width" value="0.025" units="cm"/>
      <inkml:brushProperty name="height" value="0.025" units="cm"/>
    </inkml:brush>
  </inkml:definitions>
  <inkml:trace contextRef="#ctx0" brushRef="#br0">418 8 192,'0'-1'63,"-1"1"1,1-1-1,0 1 1,0-1-1,-1 1 1,1 0-1,-1-1 1,1 1-1,0-1 1,-1 1-1,1 0 1,-1-1-1,1 1 1,-1 0-1,1 0 0,-1-1 1,1 1-1,-1 0 1,1 0-1,-1 0 1,1 0-1,-1 0 1,1 0-1,-1 0 1,1 0-1,-1 0 1,0 0-1,1 0 0,-1 0 1,0 0-1,-18 11 348,-13 22 292,23-21 33,2-3 337,7-9-1043,0 0 0,0 0 0,0 0 0,0 0 0,0 0 0,0 0 0,0 0 0,0 0 0,1 0 0,-1 0 0,0 0 0,0 0 0,0 0 0,0 0 0,0 0 0,0 0 0,0 0 0,0 0 0,0 0 0,0 0 0,0 0 0,0 0 0,0 0-1,0 0 1,0 0 0,1 1 0,-1-1 0,0 0 0,0 0 0,0 0 0,0 0 0,0 0 0,0 0 0,0 0 0,0 0 0,0 0 0,0 0 0,0 0 0,0 0 0,0 0 0,0 0 0,0 0 0,0 1 0,0-1 0,0 0 0,0 0 0,0 0 0,10-5 241,-7 3-219,1 1-1,-1-1 1,0 1 0,1-2 0,-1 2 0,0 0 0,1 0 0,-1 1 0,1-1 0,0 1 0,-1 0-1,1 0 1,-1 0 0,1 0 0,4 2 0,-4-2 14,-1 1 1,1-1-1,-1 1 1,0 0-1,0 2 1,1-2-1,-1 0 0,0 1 1,0 0-1,0 0 1,0 0-1,-1 0 0,1 0 1,0 0-1,-1 1 1,0-1-1,1 1 1,-1 0-1,0 0 0,0 0 1,-1 0-1,3 3 1,-3 0 39,0-1 0,1 1 1,-2-1-1,1 1 1,-1-1-1,0 1 1,0-1-1,0 1 0,-1-1 1,0 1-1,0-1 1,0 2-1,-3 5 1,-10 25 78,-1 0 1,-2 0-1,-2-2 1,-1-1-1,-1 1 1,-2-3-1,-2 0 1,0-2 0,-35 32-1,41-46-178,0 0-1,-40 26 0,48-36-6,-1 1 1,1-1-1,-1-1 0,-1 0 0,1-1 0,-1-1 0,-14 3 0,26-6 0,1 1 0,-1-1 1,0 0-1,0 0 0,0 0 0,0 0 0,0 0 0,1 0 1,-1 0-1,0 0 0,0 0 0,0 0 0,0-1 0,0 1 0,1 0 1,-1-1-1,0 1 0,0 0 0,0-1 0,1 1 0,-1-1 0,0 1 1,-1-2-1,2 1 0,0 0 0,0 1 1,-1-1-1,1 0 0,0 0 1,0 0-1,0 1 1,0-1-1,0 0 0,0 0 1,0 0-1,0 1 0,0-1 1,0 0-1,1 0 0,-1 0 1,0 1-1,0-1 0,1 0 1,0-1-1,0 1 1,0-1 0,0 0-1,0 0 1,0 0 0,0 1 0,1-1-1,-1 1 1,1-1 0,-1 1 0,1 0 0,-1-1-1,1 1 1,0 0 0,0 0 0,0 0 0,0 0-1,-1 0 1,1 1 0,0-1 0,3 0-1,0 2 27,0-1 0,0 1 0,0 0 0,0 1-1,-1-1 1,1 1 0,-1 0 0,1 0 0,-1 1-1,8 4 1,45 38 638,-27-20-228,-18-15-318,0-2-1,1-1 1,0 0-1,24 9 1,-32-14-129,0 0 1,0 0-1,0-1 1,1 0-1,-1 0 1,0 0-1,0-1 1,1 1-1,-1-1 1,0-1-1,0 1 1,1-1-1,-1 0 1,0 0-1,0 0 1,8-4-1,-8 2-664,1-1 1,-1 0-1,0 0 1,0-1-1,0 0 1,-1 1-1,5-7 0,23-24-4801,-18 25 3229</inkml:trace>
</inkml:ink>
</file>

<file path=xl/ink/ink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9-30T23:48:39.486"/>
    </inkml:context>
    <inkml:brush xml:id="br0">
      <inkml:brushProperty name="width" value="0.025" units="cm"/>
      <inkml:brushProperty name="height" value="0.025" units="cm"/>
    </inkml:brush>
  </inkml:definitions>
  <inkml:trace contextRef="#ctx0" brushRef="#br0">399 0 772,'-6'4'577,"0"-2"0,0 1 0,-1-1 0,1 1 0,-1-2 0,1 0 0,-1 0 0,1 0 1,-13 0-1,19-1-408,20 7 760,-9-7-785,-1 1 0,1 0 1,-1 0-1,0 2 0,1-1 1,-1 1-1,0 0 0,0 0 1,0 0-1,13 9 0,-19-9-72,0-1-1,0 1 1,0 0-1,-1 0 1,1 1-1,-1-2 1,0 2-1,0 0 1,0 0-1,0 1 1,-1-1-1,0 0 1,0 0-1,0 0 1,0 0-1,-1 1 1,1-1-1,-1 1 1,0 0-1,-1-1 1,1 0-1,-1 1 1,0 0-1,0 1 1,-1 4-1,-3 11 164,0 1-1,-2 0 1,-1 0-1,0-1 1,-2 0-1,0-1 1,-1 1-1,-26 34 1,0-5 3,-2-2 0,-48 46 0,-33 20-173,96-94-50,0-1 0,-1-3 0,-42 25 0,65-40-14,-13 6 5,19-8-3,-1 0-4,1 0 0,-1 0-1,1 0 1,-1 0 0,1 1-1,6 0 1,247 43 96,-249-42-187,83 12 276,-84-13-506,0 0 0,1 0 1,-1 0-1,1-1 0,-1 0 0,1-1 1,-1 0-1,14-5 0,-21 6 23,1 1 0,-1-1-1,1-1 1,-1 1 0,0 0-1,0-1 1,0 1 0,1-1 0,-1 0-1,0 1 1,-1-1 0,1-1 0,0 2-1,0-1 1,-1 0 0,1 0 0,-1 0-1,0 1 1,1-1 0,-1 1 0,0-1-1,0 0 1,0 0 0,0 0-1,-1 0 1,0-2 0,0-5-1578</inkml:trace>
</inkml:ink>
</file>

<file path=xl/ink/ink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9-30T23:48:42.628"/>
    </inkml:context>
    <inkml:brush xml:id="br0">
      <inkml:brushProperty name="width" value="0.025" units="cm"/>
      <inkml:brushProperty name="height" value="0.025" units="cm"/>
    </inkml:brush>
  </inkml:definitions>
  <inkml:trace contextRef="#ctx0" brushRef="#br0">111 38 388,'-8'32'1668,"1"0"1,-5 54-1,-5 31-681,14-105-892,0 3 203,-1 0 1,0-1-1,-12 28 0,15-40-255,0-1 0,0 1 1,0 0-1,0-1 0,0 1 0,0-1 0,0 0 0,-1 1 1,1-1-1,0 0 0,-3 2 0,0-6 62,4-12-131,30-124-79,-14 74 87,0-1 18,14-68 85,-78 371 1022,32-161-949,-4 33-117,10-33-2917,0-91-2155,6 11 3433</inkml:trace>
</inkml:ink>
</file>

<file path=xl/ink/ink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9-30T23:48:45.242"/>
    </inkml:context>
    <inkml:brush xml:id="br0">
      <inkml:brushProperty name="width" value="0.025" units="cm"/>
      <inkml:brushProperty name="height" value="0.025" units="cm"/>
    </inkml:brush>
  </inkml:definitions>
  <inkml:trace contextRef="#ctx0" brushRef="#br0">204 526 1012,'-33'-193'2865,"2"23"-2640,34 281 1008,0 194 58,-5-159-1089,4-138-204,1-14-8,2-10-1,3-48 20,-3 0-1,-4-82 1,-20-129 20,16 249-28,1-3 17,0-2 68,-8-35 0,7 57 223,-1 9-70,-2 16 79,-3 29 14,9-44-328,-24 167 934,7 1 0,6 251-1,12-415-931,-2-3-6,1 0 1,0 0 0,0 1-1,0-1 1,0 0 0,0 0-1,1 0 1,-1 0 0,1 0-1,-1 0 1,1 0 0,0 0-1,-1 0 1,1 0 0,0 0-1,0-1 1,1 1 0,-1 0-1,3 2 1,-3-4-1,0 0-1,-1 0 1,1 0-1,0-1 1,0 1-1,0-1 1,0 1-1,-1 0 1,1-1-1,0 1 1,0-1-1,-1 0 1,1 1-1,0-1 1,-1 0-1,1 1 1,0-1-1,-1 0 1,1 0-1,-1 1 1,0-1-1,1 0 1,-1 0-1,1-1 1,10-23-19,5-25 4,-2 0 0,-2-1-1,-2-1 1,3-61 0,-4-212-5,-9 300 17,-4-8 126,4 33-120,0 0 0,0-1 0,0 1 0,0 0 0,0 0 0,0 0 0,0 0 0,0 0 0,0 0 0,0-1 0,0 1 0,0 0 0,0 0 0,0 0 0,0 0 0,-1 0 0,1 0 0,0 0 0,0 0 0,0-1 0,0 1 0,0 0 0,0 0 0,0 0 0,0 0 0,0 0 0,-1 0 0,1 0 0,0 0 0,0 0 0,0 0 0,0 0 0,0 0 0,0 0 0,0 0 0,-1 0 0,1 0 0,0 0 0,0 0 0,0 0 0,0 0 0,0 0 0,0 0 0,-1 0 0,1 0 0,0 0 0,0 0 0,0 0 0,0 0 0,0 0 0,0 0 0,0 0 0,0 0 0,-1 0 0,1 0 0,0 1 0,0-1 0,0 0 0,0 0 0,-7 19 137,-12 62 175,-9 32 310,-14 137 0,41-243-606,1 1 0,0 0 0,0 0 0,1 0 1,3 13-1,-4-20-19,0 0 0,1 0 0,-1 0 0,0 1 0,1-1 0,-1 0 0,1 0 0,0 0 1,-1 0-1,1 0 0,0 0 0,0 0 0,0-1 0,-1 1 0,1 0 0,0 0 0,0 0 0,2 0 0,-2-1-1,0 0 0,1 1 0,-1-1-1,0 0 1,0 0 0,1-1-1,-1 1 1,0 0 0,0 0 0,1 0-1,-1-1 1,0 1 0,0-1-1,0 1 1,0-1 0,1 0 0,-1 1-1,0-1 1,0 0 0,0 0-1,0 1 1,0-2 0,18-15-17,-2-1-1,28-35 1,15-17 6,-53 63 7,18-13 68,-25 19-61,0 1 1,1 0-1,-1 0 0,0 0 1,1 0-1,-1 0 0,0 0 1,1 0-1,-1 0 0,0 0 1,1 0-1,-1 0 0,0 0 1,1 0-1,-1 0 0,1 0 1,-1 0-1,0 0 0,1 0 1,-1 0-1,0 0 0,1 1 1,-1-1-1,0 0 0,0 0 1,1 0-1,-1 1 0,6 16 78,-7 5 46,0-1 1,-1-1-1,-1 1 1,-1 0 0,-1-1-1,-1 1 1,-10 21-1,-12 52 283,28-95-390,10-39 62,8-76 0,-38 143 802,11-11-827,-15 26 448,2 1 1,1 1 0,-19 60 0,40-100-507,1-5-4,8-10-12,7-19-17,5-32 60,-2 0-1,21-123 1,-42 178 443,-4 19-168,-6 19 12,-94 330 253,129-566-865,-20 167 251,1-15 40,-2 0 0,-6-68 0,2 110 119,-1 10-12,-5 17 65,-5 26 16,9-24-139,-2 3-17,1 1-1,0-1 1,2 1 0,1 0-1,0 0 1,3 27-1,-1-48-22,0-1-1,0 0 0,0 1 0,-1-1 0,1 0 0,1 1 0,-1-1 0,0 0 0,0 1 0,0-1 0,0 0 0,0 1 0,0-1 0,0 0 0,0 1 0,0-1 0,1 0 0,-1 1 0,0-1 0,0 0 0,0 0 0,1 1 0,-1-1 0,0 0 0,0 0 0,1 1 0,-1-1 0,0 0 0,1 0 0,-1 0 0,0 1 0,0-1 0,1 0 0,8-8-17,3-19-1,16-93-55,-25 102 55,0 0-1,-2 0 0,0 0 1,-4-32-1,3 46 25,-1 1-1,1-1 1,-1 0-1,0 1 1,0-1-1,-1 0 1,1 1-1,-1-1 1,-2-3-1,3 5-2,-1 1-1,1 0 1,0-1-1,-1 1 1,1 0-1,0 0 0,-1 0 1,1 0-1,-1 0 1,0 1-1,1-1 1,-1 0-1,0 1 1,1-1-1,-1 1 1,0-1-1,0 1 0,0 0 1,1 0-1,-4 0 1,17-45-134,-5 18 139,-1 0 0,-1-1 1,-1 1-1,0-38 0,-14 113 12,4-24-20,-64 282-726,55-253-799,0-20-3641,15-34 4898,-1 1 1,1 0-1,-1 0 0,1 0 1,-1-1-1,1 1 1,-1 0-1,1-1 1,0 1-1,-1 0 0,1-1 1,-1 1-1,1 0 1,0-1-1,-1 1 1,1-1-1,0 1 0,-1-1 1,1 1-1,0-1 1,0 1-1,0-1 1,-1 1-1,1-1 0,-3-4-1904,-1-2 133</inkml:trace>
</inkml:ink>
</file>

<file path=xl/ink/ink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05-23T21:47:37.82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90 904,'2'-2'404,"0"-1"0,1 0-1,-1 1 1,1 0 0,0 0 0,0-1 0,0 2-1,0-1 1,0 0 0,0 1 0,0-1-1,6-1 1179,-7 7-1423,0 0 1,0 0-1,-1 0 1,1 0-1,-1 0 1,1 0-1,-1 1 1,0 4-1,3 7 267,7 22 394,2-1 0,1 0 0,23 41 0,-32-67-675,1-1-1,1 0 0,-1 0 0,2-1 1,-1 0-1,2 0 0,-1-1 1,1 0-1,0 0 0,0-1 0,1 0 1,0-1-1,1 0 0,-1 0 0,13 4 1,-14-8 45,0 0 0,0 0 0,0-1 0,0 0 1,0-1-1,1 0 0,-1 0 0,0-1 0,10-2 0,-12 2-155,0 0 0,-1-1 0,1 0 0,0-1 0,-1 1 0,1-1-1,-1-1 1,0 1 0,0-1 0,0 0 0,0 0 0,6-7 0,-9 7-30,0-1-1,0 1 1,0-1 0,-1 1 0,0-1 0,3-9 0,-3 9 1,0-1 1,0 1-1,1-1 0,-1 1 0,1 0 0,5-5 0,1-1-5,1 0 0,1 1 0,0 0 0,0 1 0,1 0 1,0 0-1,18-7 0,-25 13 7,0 1 0,0-1 0,0 2 0,1-1 0,-1 0 0,1 1 0,-1 0 0,1 1 0,0-1 0,-1 1 0,1 0 0,0 0 0,0 1 1,-1-1-1,1 1 0,-1 1 0,1-1 0,-1 1 0,1 0 0,-1 0 0,7 5 0,118 85 1870,-90-61-828,62 37 0,-86-60-922,-1 0 0,2-1 0,-1 0 0,1-2 0,0 0 0,0 0 0,35 3 0,-18-5-81,-13-1-24,0 0 0,0-1 0,0-1 0,29-4 0,-14-12 17,-33 16-46,0 1-1,0-1 1,0 1-1,0 0 1,0 0-1,-1 0 0,1 0 1,4 2-1,-3-1 5,25 7 96,1-1-1,0-2 1,44 5-1,3-1 152,144 35 561,-89-16-167,228 20-1,-218-40-281,-30 0-108,190-11-1,-286 1-216,-1 0-1,0-1 1,1-1-1,-1-1 1,0 0-1,0-1 1,-1 0-1,0-1 1,0-1-1,0 0 1,-1-1-1,0-1 1,0 0-1,-1-1 1,0 0-1,13-15 1,-5 2-51,-2-2 0,0 0 0,-2 0 0,-1-2 0,-1 0 1,-1-1-1,-1 0 0,-2 0 0,11-49 0,-19 69-209,-1 0 0,0 0-1,-1 0 1,0 0 0,0 0 0,0 0-1,-1 0 1,-1 0 0,1 0 0,-1 0-1,0 0 1,-1 1 0,0-1-1,0 1 1,-1 0 0,-5-9 0,3 9-676,0 0 0,0 0-1,-1 0 1,1 1 0,-2 0 0,1 0 0,0 1 0,-1 0 0,0 1 0,-1-1 0,1 1 0,-1 1 0,-15-5 0,-41-4-5402,29 10 3344</inkml:trace>
  <inkml:trace contextRef="#ctx0" brushRef="#br0" timeOffset="2722.58">1001 764 644,'3'-13'2453,"3"11"-1184,-6 2-1213,0 0-1,1 0 0,-1 0 0,0 0 1,1 0-1,-1 0 0,0 0 0,0 0 1,1 0-1,-1 0 0,0 0 0,1 0 1,-1 0-1,0-1 0,0 1 0,1 0 1,-1 0-1,0 0 0,0 0 0,0-1 1,1 1-1,-1 0 0,0 0 0,0 0 0,0-1 1,1 1-1,-1 0 0,0 0 0,0-1 1,0 1-1,0 0 0,0 0 0,0-1 1,1 1-1,-1 0 0,0-1 0,0 1 1,0 0-1,0 0 0,0-1 0,0 1 1,0 0-1,0-1 0,0 1 0,0 0 1,-1 0-1,1-1 0,0 1 0,-1 16 188,-1 0-1,-1-1 0,-9 30 1,7-28-43,0 0 1,1 1-1,1-1 0,0 19 1,3-33-294,-1-1 0,1 1 0,0-1 0,0 1 0,1 0 0,-1-1 0,1 1 0,-1-1 0,1 1 0,0-1 0,-1 0 0,1 1 0,1-1 0,-1 0 0,0 1 0,0-1 0,1 0 0,0 0 0,-1 0 0,1 0 0,0-1 0,0 1 0,0 0 0,0-1 0,0 1-1,0-1 1,0 0 0,1 1 0,-1-1 0,0 0 0,1-1 0,-1 1 0,1 0 0,-1-1 0,1 1 0,-1-1 0,1 0 0,4 0 0,3 0-314,-1-1-1,1 0 0,-1-1 1,1 0-1,-1-1 0,0 0 1,0 0-1,0-1 0,10-6 1,-8 4-514</inkml:trace>
  <inkml:trace contextRef="#ctx0" brushRef="#br0" timeOffset="3064.07">1306 815 868,'1'0'124,"-1"1"0,1-1 0,0 1 0,-1-1 0,1 1 0,-1-1 0,1 1 0,-1 0-1,0-1 1,1 1 0,-1-1 0,1 1 0,-1 0 0,0-1 0,0 1 0,1 0 0,-1 0 0,0-1 0,0 1 0,0 0 0,0 0 0,0-1 0,0 1 0,0 0-1,0-1 1,0 1 0,0 0 0,0 0 0,0-1 0,0 1 0,-1 0 0,0 1 0,-6 32 423,6-30-284,-9 34 20,4-16 108,-7 42 0,13-61-869,-1 1 0,1-1 0,-1 1 0,0-1 0,1 0 0,-2 1 0,1-1 0,-2 4 1,-1-10-907</inkml:trace>
  <inkml:trace contextRef="#ctx0" brushRef="#br0" timeOffset="4988.64">1332 764 1216,'-5'5'513,"1"0"0,0 0 0,0 0 0,1 0 0,-1 1 0,1-1 0,0 1 0,-3 10 0,-14 55 725,10-34-543,-19 75 341,-17 53 412,38-141-1285,-2 0 1,0-1 0,-2 0 0,-23 35-1,15-32-77,0-1-1,-34 34 0,46-52-75,0 1 1,0-2 0,0 1-1,-1-1 1,0 0-1,0-1 1,-1 0 0,0-1-1,0 0 1,0 0-1,-16 3 1,19-6 27,0 0 0,0-1-1,0 0 1,0 0 0,0-1-1,0 1 1,0-2 0,0 1 0,0-1-1,0 0 1,0 0 0,1-1 0,-1 0-1,1 0 1,0 0 0,0-1 0,0 0-1,0 0 1,1-1 0,0 1 0,-7-8-1,6 4 85,0 1 0,1-1 1,0 0-1,0 0 0,1-1 0,0 1 0,0-1 0,1 0 0,0 0 0,1 0 0,0 0 0,1-1 0,-1 1 0,2-1 1,0-13-1,0 9-67,1 0 0,1 1 0,0-1 0,1 0 0,0 1 0,2-1 0,-1 1 0,1 0 0,12-21 0,-12 28-14,-1 0 0,0 0-1,1 0 1,0 1 0,1 0 0,-1 0-1,1 0 1,0 0 0,0 1 0,0 0-1,1 0 1,0 1 0,-1 0 0,1 0-1,0 0 1,1 1 0,-1 0 0,0 1-1,13-2 1,-4 2 198,1 1 0,-1 0 0,0 1-1,0 1 1,21 5 0,80 27 1534,-10-2-522,-107-32-1250,189 38 645,-160-34-869,0-1 0,1-2 0,-1-1 1,46-5-1,-68 4-349,-1-1 0,0 1 1,0-1-1,0 0 0,0 0 0,0-1 1,9-5-1,-13 7 206,-1 0 0,1 0 0,-1 0 1,1-1-1,-1 1 0,1 0 0,-1 0 0,0-1 0,0 1 1,0-1-1,0 1 0,0-1 0,0 1 0,0-1 1,-1 0-1,1 1 0,0-1 0,-1 0 0,1 1 0,-1-1 1,0 0-1,0 0 0,0 0 0,1 1 0,-2-1 1,1 0-1,0 0 0,0 0 0,-1 1 0,1-1 0,-1-2 1,-4-5-1933</inkml:trace>
  <inkml:trace contextRef="#ctx0" brushRef="#br0" timeOffset="6073.09">1110 709 180,'0'0'432,"7"8"2062,-2-9-2215,-10 7-562</inkml:trace>
  <inkml:trace contextRef="#ctx0" brushRef="#br0" timeOffset="12377.38">1026 889 1024,'-27'11'1935,"-79"37"1843,95-42-3454,0 1 0,1 0 0,0 0 0,0 1 0,1 0 0,0 1 0,-9 11 0,17-20-278,0 1 0,0 0 0,0 0 0,1-1 0,-1 1 0,0 0 0,1 0 0,-1 0 0,1 0 0,-1 0-1,1 0 1,-1 0 0,1 0 0,0 0 0,0 0 0,-1 0 0,1 0 0,0 0 0,0 0 0,0 0 0,0 1 0,0-1 0,0 0 0,0 0 0,1 0 0,-1 0 0,1 1 0,0-1 2,0 0 1,0 0-1,0 0 1,0 0-1,1-1 0,-1 1 1,0 0-1,1-1 1,-1 1-1,0-1 1,1 0-1,-1 1 1,1-1-1,-1 0 0,1 0 1,-1 0-1,2 0 1,8 0 160,-1 0-1,1-1 1,-1-1 0,14-3 0,-8 0-110,-1-1 1,0 0-1,1-1 0,-2-1 1,1 0-1,-1-1 1,-1-1-1,0 0 0,0-1 1,-1 0-1,0-1 0,-1 0 1,13-18-1,-22 28-61,-1 1-1,0-1 0,0 1 1,0-1-1,0 0 0,-1 1 1,1-1-1,0 0 0,-1 0 1,1 0-1,-1 0 1,1 1-1,-1-1 0,0 0 1,0 0-1,0 0 0,0 0 1,0 0-1,0 0 0,-1 0 1,0-2-1,0 2 0,0 1-1,0 0 1,0 0-1,0 0 1,-1 0-1,1 0 1,0 0 0,-1 1-1,1-1 1,0 0-1,-1 1 1,1-1-1,-1 1 1,1-1 0,-1 1-1,1 0 1,-1-1-1,1 1 1,-1 0-1,-1 0 1,-11 1 91,1 0 1,0 0-1,0 1 0,-20 6 1,14-3 104,1 1 0,0 0 1,0 1-1,0 1 0,1 1 0,0 1 1,-24 17-1,42-26-217,0 0 1,0 0-1,0-1 0,0 1 1,0-1-1,0 1 0,0-1 1,1 1-1,-1-1 0,0 0 0,0 1 1,0-1-1,1 0 0,-1 0 1,0 0-1,2 0 0,18-3 37,1-1 0,-1 0 0,0-2-1,0 0 1,32-15 0,93-56 0,-135 70-47,1 1 5,-1 0 1,0-1 0,-1-1-1,0 0 1,0 0-1,9-10 1,-19 18-5,1-1-1,-1 1 1,0 0-1,0 0 1,0 0-1,0-1 1,1 1-1,-1 0 1,0 0-1,0 0 1,0-1-1,0 1 1,0 0-1,0 0 1,0-1 0,0 1-1,0 0 1,0 0-1,1-1 1,-1 1-1,0 0 1,-1 0-1,1-1 1,0 1-1,0 0 1,0 0-1,0-1 1,0 1-1,0 0 1,0 0 0,0-1-1,0 1 1,0 0-1,-1 0 1,1-1-1,0 1 1,0 0-1,0 0 1,0 0-1,-1-1 1,-13-2 177,-16 4 57,10 4-83,0 1 0,0 1 1,0 0-1,-32 19 0,-71 49 1128,81-42-888,40-31-387,0 0-1,-1 1 0,1-1 0,0 0 0,1 1 0,-1-1 0,0 1 0,1 0 0,-1-1 0,1 1 0,0 0 0,0 0 0,0 0 1,0 0-1,0 3 0,1-5-10,1 1 0,-1-1 1,0 0-1,1 0 1,-1 1-1,1-1 0,-1 0 1,1 0-1,0 0 1,-1 0-1,1 0 0,0 0 1,0 0-1,0 0 1,0 0-1,0 0 0,0 0 1,0 0-1,0-1 1,0 1-1,0 0 0,0-1 1,0 1-1,1-1 1,-1 1-1,0-1 0,0 1 1,1-1-1,1 0 0,45 5 11,-40-5-11,18 0 3,1-2 0,42-7 1,-39 4 30,48-2 1,-87 9-1,0-1 0,1 1 0,-1 0 0,1 1 0,-13 5-1,-6 2 8,-12 2-7,-72 25 65,99-32-71,0 0 1,0 1-1,1 1 0,0 0 0,0 0 0,-17 17 0,27-24-27,1 1-1,-1-1 0,0 1 1,0-1-1,1 1 1,-1 0-1,0-1 1,1 1-1,-1 0 1,0 0-1,1-1 1,-1 1-1,1 0 0,-1 0 1,1 0-1,0 0 1,-1 0-1,1 0 1,0-1-1,0 1 1,-1 0-1,1 0 1,0 0-1,0 0 1,0 0-1,0 0 0,0 0 1,1 0-1,-1 0 1,0 0-1,0 0 1,0 0-1,1 0 1,-1 0-1,1-1 1,-1 1-1,1 0 0,-1 0 1,1 0-1,-1-1 1,1 1-1,-1 0 1,1-1-1,0 1 1,0 0-1,-1-1 1,1 1-1,0-1 0,0 1 1,0-1-1,0 1 1,-1-1-1,1 0 1,0 1-1,0-1 1,0 0-1,2 0 1,5 3 1,1-1 1,-1 0-1,1-1 1,-1 0-1,11 0 1,13-3-14,1-2 1,-1-1-1,47-13 0,-40 8-6,64-7 0,-84 17 43,-19 0-25,0 0-1,0 0 1,0 0 0,0 0-1,0 0 1,0 0-1,0 0 1,0 0 0,0 0-1,-1 0 1,1 0 0,0 0-1,0 0 1,0 0 0,0 0-1,0 0 1,0 0-1,0 0 1,0 0 0,0 0-1,0 0 1,0 0 0,0 0-1,-1 0 1,1 0 0,0 0-1,0 0 1,0 0-1,0 1 1,0-1 0,0 0-1,0 0 1,0 0 0,0 0-1,0 0 1,0 0 0,0 0-1,0 0 1,0 0-1,0 0 1,0 0 0,0 1-1,0-1 1,0 0 0,0 0-1,0 0 1,0 0 0,0 0-1,0 0 1,0 0-1,0 0 1,0 0 0,0 0-1,0 1 1,0-1 0,0 0-1,0 0 1,0 0 0,0 0-1,0 0 1,-34 11 68,14-5-66,-65 25 6,37-15 9,1 2 0,1 3 0,-48 27 0,93-47-21,0-1 0,0 1 1,0-1-1,1 1 0,-1-1 0,0 1 1,0 0-1,0 0 0,0-1 0,1 1 1,-1 0-1,0 0 0,1 0 1,-1 0-1,0 0 0,1 0 0,-1 2 1,1-2-2,0-1 1,0 1-1,0-1 1,0 1-1,1-1 1,-1 0-1,0 1 1,0-1-1,1 1 1,-1-1-1,0 1 1,0-1-1,1 0 1,-1 1 0,0-1-1,1 1 1,-1-1-1,1 0 1,-1 0-1,1 1 1,-1-1-1,0 0 1,1 0-1,-1 1 1,2-1-1,3 2-36,0-1 0,0 0 0,0 0-1,0 0 1,10 0 0,30-4-696,-1-2-1,0-2 1,59-17-1,-16 4-279,-63 16 828,-21 5 273,-16 2 53,-262 77 914,273-80-1047,1 1 0,0-1 0,-1 0 0,1 0 0,0 1-1,0-1 1,0 1 0,-1-1 0,1 1 0,0 0 0,0-1 0,0 1 0,0 0-1,0 0 1,0-1 0,0 1 0,0 0 0,0 0 0,1 0 0,-2 2 0,2-2-3,1-1 0,-1 1 0,1 0 0,-1-1 0,1 1 0,-1 0 0,1-1 0,0 1 0,-1-1 0,1 1 0,0-1 0,-1 1 0,1-1 0,0 0 0,0 1 0,-1-1 0,1 0 0,0 0 0,0 1 0,0-1 0,1 0 0,9 2 7,0 0 0,0 0 0,16-1 0,2-4-1,-1-1-1,0-1 1,0-2 0,31-11-1,16-4-59,-170 52 173,80-24-115,0 0 0,0 0 0,0 2 0,1 0 0,0 1 0,-22 18 0,35-26-8,1-1 0,-1 0 0,1 1 0,0-1 0,-1 0 0,1 1 1,0-1-1,-1 0 0,1 1 0,0-1 0,-1 1 0,1-1 0,0 1 0,0-1 0,0 0 0,-1 1 0,1-1 0,0 1 0,0-1 0,0 1 0,0-1 0,0 1 0,0-1 0,0 1 1,0-1-1,0 1 0,0-1 0,0 1 0,0-1 0,1 1 0,-1-1 0,0 1 0,0-1 0,0 1 0,1 0 0,19 6-58,26-5 13,-2-8 36,47-13-1,-7 0 1,-63 17 31,-25 5 26,-37 12 58,23-9-80,-164 70 438,148-60-339,1 2 1,1 1-1,-37 29 1,59-41-99,0 3 7,24-12-21,11-7-21,0-1 0,0-1-1,-2-2 1,1 0 0,35-28 0,-44 31 6,89-68-100,-90 66 88,-1-1 0,0-1 1,-1 1-1,21-32 0,-32 44 15,-1 0 1,1 0-1,0 0 1,0 0-1,-1-1 1,1 1-1,-1 0 1,1 0-1,-1-1 1,0 1-1,1 0 1,-1 0-1,0-1 1,0 1-1,0 0 1,0-1-1,0 1 1,0 0-1,0-1 0,0 1 1,-1 0-1,1-1 1,0 1-1,-2-2 1,1 2 0,0-1 0,0 1 0,0 0 0,-1 0 0,1 0 1,-1 0-1,1 0 0,-1 0 0,1 1 0,-1-1 0,1 0 0,-1 1 0,0-1 1,1 1-1,-5-1 0,-4 0 0,-1 0-1,0 1 1,0 0 0,-17 3-1,-216 52 117,227-52-148,14-2 10,13-3 10,19-5 11,1-1 1,-1-1 0,-1-2 0,46-23 0,-33 12 1,-1-2 0,49-39 0,-66 45 1,-1 0 0,-2-1 0,1 0 0,30-41 0,-51 59 1,1 0-1,0 0 1,-1 0-1,1 1 1,0-1 0,-1 0-1,1 0 1,-1 0-1,0 0 1,1 0-1,-1 0 1,0 0-1,0 0 1,1 0-1,-1 0 1,0 0 0,0 0-1,0 0 1,0 0-1,0 0 1,0 0-1,-1 0 1,1 0-1,0 0 1,-1 0-1,1 0 1,0 0 0,-1 0-1,1 0 1,-1 0-1,1 0 1,-1 0-1,0 1 1,1-1-1,-1 0 1,0 0-1,0 1 1,1-1 0,-1 0-1,0 1 1,0-1-1,0 1 1,0-1-1,0 1 1,0-1-1,0 1 1,0 0-1,0 0 1,0-1 0,0 1-1,0 0 1,-1 0-1,-5-1 10,1 0 0,0 0 1,-1 0-1,1 1 0,-1 0 0,1 1 0,-9 1 0,-54 18 233,0 2 1,-96 48-1,140-59-68,6-3 49,-1 1 0,1 1 0,-28 19 0,47-29-225,-1 0 0,1 0 0,0 0 0,-1 0 0,1 1-1,0-1 1,-1 0 0,1 0 0,0 1 0,-1-1 0,1 0 0,0 0 0,0 1-1,-1-1 1,1 0 0,0 1 0,0-1 0,0 0 0,-1 1 0,1-1 0,0 0 0,0 1-1,0-1 1,0 0 0,0 1 0,0-1 0,0 1 0,0-1 0,0 0 0,0 1 0,0-1-1,0 0 1,0 1 0,0-1 0,0 1 0,0-1 0,0 0 0,0 1 0,17 5-15,23-6-15,10-8 18,-2-1-1,66-23 1,91-43 3,-205 75 9,0 0 0,0 0-1,0 0 1,0 0 0,0 0-1,0 0 1,0 0 0,0 0 0,0 1-1,0-1 1,0 0 0,0 0-1,0 0 1,0 0 0,0 0 0,0 0-1,0 0 1,0 0 0,0 1-1,0-1 1,0 0 0,0 0 0,0 0-1,0 0 1,0 0 0,0 0-1,0 0 1,0 0 0,0 0-1,0 1 1,0-1 0,0 0 0,0 0-1,0 0 1,0 0 0,1 0-1,-1 0 1,0 0 0,0 0 0,0 0-1,0 0 1,0 0 0,0 0-1,-17 17 10,-38 33-10,29-27 14,24-22-13,-3 3 0,0 1 0,0 0 0,0 1 0,0-1 0,-4 7 0,9-11-1,-1 0 1,1 0-1,0-1 1,-1 1-1,1 0 1,0 0-1,0 0 0,-1-1 1,1 1-1,0 0 1,0 0-1,0 0 1,0 0-1,0-1 1,0 1-1,0 0 1,0 0-1,1 0 0,-1-1 1,1 3-1,-1-2 2,1 0 0,0 0 0,0 0-1,0 0 1,0-1 0,0 1 0,1 0-1,-1 0 1,0-1 0,0 1 0,0 0-1,1-1 1,-1 1 0,0-1 0,0 0-1,1 1 1,1-1 0,9 2 2,-1-1 0,1-1 0,-1 1 0,1-2 1,-1 0-1,1 0 0,13-4 0,80-25-19,-75 21 5,-1-1 4,-1-1 0,35-19 0,-62 30 8,-1 0-1,0 0 0,0 0 0,0 0 1,0 0-1,1 0 0,-1 0 0,0 0 1,0 0-1,0 0 0,0 0 0,0-1 1,1 1-1,-1 0 0,0 0 0,0 0 0,0 0 1,0 0-1,0 0 0,0-1 0,1 1 1,-1 0-1,0 0 0,0 0 0,0 0 1,0 0-1,0-1 0,0 1 0,0 0 1,0 0-1,0 0 0,0-1 0,0 1 1,0 0-1,0 0 0,0 0 0,0 0 0,0-1 1,0 1-1,0 0 0,0 0 0,0 0 1,0 0-1,0-1 0,0 1 0,0 0 1,0 0-1,-1 0 0,-10-5 40,-15 0-7,19 6-32,-1 0 1,1 0-1,-1 1 1,1 0-1,0 0 0,0 1 1,0-1-1,0 2 1,0-1-1,1 1 1,-9 5-1,15-8-3,0-1 1,0 0-1,0 0 1,0 0-1,0 0 0,0 0 1,0 0-1,0 0 0,0 1 1,-1-1-1,1 0 0,0 0 1,0 0-1,0 0 0,0 0 1,0 1-1,0-1 0,0 0 1,0 0-1,0 0 0,0 0 1,0 0-1,0 1 1,0-1-1,0 0 0,0 0 1,1 0-1,-1 0 0,0 0 1,0 1-1,0-1 0,0 0 1,0 0-1,0 0 0,0 0 1,0 0-1,0 0 0,0 0 1,1 0-1,-1 1 0,0-1 1,0 0-1,0 0 1,0 0-1,0 0 0,0 0 1,1 0-1,-1 0 0,0 0 1,0 0-1,0 0 0,1 0 1,13 5-13,15-1 19,0-5-24,-24 0 17,0 1 1,0 0-1,1 0 1,-1 0-1,0 1 1,6 0-1,-10 2 21,-7 1-10,-13 5-8,13-7-2,-7 3-10,11-5 9,0 1-1,-1 0 1,1-1 0,0 1-1,-1 0 1,1 0 0,0 0-1,0 0 1,0 1-1,0-1 1,0 1 0,0-1-1,0 1 1,0 0 0,-1 2-1,3-3-1,0 0 1,1 0-1,-1 0 0,1-1 0,0 1 0,-1 0 0,1 0 0,0-1 0,-1 1 0,1 0 0,0-1 0,0 1 0,0-1 0,-1 1 0,1-1 0,0 1 0,0-1 0,0 0 0,0 1 0,0-1 1,0 0-1,0 0 0,0 0 0,0 0 0,2 0 0,80-4-49,-105 23 105,-35 16-60,-104 47 0,110-58 20,42-19-5,0-1 0,0 1 0,-1-2 0,0 1 0,0-1 0,0-1 0,0 0 0,0 0 0,0-1 0,-1 0 0,1-1 0,-16-1 0,25 0 0,0 0 0,0 0 0,0 1 0,0-1 0,0 0 0,0 0 0,0 0 0,1 0 0,-1 0 0,0 0 0,0-1 0,1 1 0,-1 0 0,1 0 0,-1-1 0,1 1 0,-1 0 0,1 0 0,0-1 0,0 1 0,-1 0 0,1-1 0,0 1 0,0 0 0,0-1 0,1 1 0,-1 0 0,0-1 0,0 1 0,2-3 0,-1-3 1,0-1-1,1 1 1,0 0 0,5-11-1,10-13 2,2 0 0,1 1 0,1 0-1,42-44 1,-27 37-80,2 3 0,73-53 0,-107 84 58,-2 1 4,0 0 1,0 0-1,0 1 0,1-1 1,-1 1-1,0 0 1,1 0-1,-1 0 0,1 0 1,0 0-1,3-1 0,-6 3 7,1 0 0,-1 0 0,0 0 0,1 0-1,-1 0 1,0-1 0,0 1 0,0 0 0,0 0-1,0 0 1,0 0 0,0 0 0,0 0 0,0 0-1,0 0 1,0-1 0,-1 1 0,1 0-1,0 0 1,-1 0 0,1 0 0,0-1 0,-2 2-1,-8 23-21,-9 8 42,-1 0 0,-2-1 0,-1-1 0,-1-1 0,-2-1 0,-48 42 0,26-32 18,-1-1 0,-2-3 0,-79 41 0,115-68 11,0 0-1,-1-1 0,1-1 1,-1-1-1,0 0 1,-1-1-1,1-1 0,-23 2 1,37-5-39,1 0 0,-1 0 1,0 0-1,0 0 0,0 0 0,1 0 1,-1-1-1,0 1 0,0-1 0,0 1 1,1-1-1,-1 0 0,0 0 0,1 0 1,-1 0-1,1 0 0,-1 0 1,1 0-1,0 0 0,-1 0 0,1-1 1,-2-2-1,2 2-6,0-1 1,0 1-1,0-1 1,0 1-1,1-1 0,-1 0 1,1 1-1,0-1 1,-1 0-1,1 0 1,1 1-1,-1-1 0,1-4 1,1-3-7,1-1 0,0 1 0,1-1 0,0 1 0,0 0 0,9-13 0,33-42-1,2 2-1,2 3 1,4 1 0,100-84 0,-149 139 2,78-61-14,-75 60 11,0 0 1,0 0-1,0 1 1,1 0-1,-1 1 1,1 0-1,0 0 1,0 1-1,11-2 1,-20 4 3,1 0 0,0-1 0,0 1 0,0 0 0,0 0 0,0 0 0,-1 0 0,1 1 0,0-1 0,0 0 0,0 0 0,0 0 0,-1 1-1,1-1 1,0 0 0,0 1 0,0-1 0,-1 1 0,1-1 0,0 1 0,-1-1 0,1 1 0,0 0 0,-1-1 0,1 1 0,0 1 0,0-1 0,-1 1 0,1-1 0,-1 1 1,0 0-1,0-1 0,0 1 0,0 0 0,0-1 0,0 1 0,0-1 0,0 1 1,0 0-1,-1 1 0,-2 6 1,0-1 1,0 0-1,-8 15 1,-4 1 4,0-2 1,-1 0-1,-2-1 1,0 0 0,-1-2-1,-31 25 1,8-11 48,-3-1 0,-59 31 0,77-48-14,-1-2-1,0 0 0,0-2 0,-34 8 1,52-16-31,1-1 0,0 0 1,-1-1-1,1 0 1,-1 0-1,1-1 0,-1 0 1,1-1-1,-1 0 0,1 0 1,-1-1-1,1-1 0,0 1 1,0-1-1,0-1 0,0 0 1,-11-7-1,18 10-8,0-1 1,0 1-1,0-1 0,1 0 0,-1 0 1,0 0-1,1 0 0,0 0 1,-1 0-1,1 0 0,0 0 1,0 0-1,0-1 0,1 1 1,-1 0-1,0-1 0,1 1 1,-1-1-1,1 1 0,0 0 1,0-1-1,0 1 0,0-1 0,1 1 1,-1-1-1,0 1 0,1 0 1,0-1-1,0 1 0,-1 0 1,1-1-1,1 1 0,-1 0 1,2-2-1,5-10 7,0 1 0,1 0 0,1 1 1,11-12-1,-15 18-8,22-25-9,2 1 0,36-26-1,-50 43 6,1 1-1,0 1 0,1 1 1,1 0-1,-1 1 0,25-8 1,-37 15 0,-1 1 0,1 0 0,0 0 0,0 0 1,0 0-1,-1 1 0,1 0 0,0 0 1,0 1-1,10 1 0,-14-1 2,0 0 1,0 0-1,0-1 0,0 1 0,-1 0 0,1 1 1,0-1-1,0 0 0,0 1 0,-1-1 0,1 1 1,-1-1-1,1 1 0,-1 0 0,0-1 0,0 1 1,0 0-1,0 0 0,0 0 0,0 0 1,0 0-1,0 0 0,-1 0 0,1 0 0,-1 0 1,0 0-1,1 1 0,-1-1 0,0 0 0,0 0 1,-1 4-1,0 6 2,-2 0 0,1 0 0,-1 0 0,-1 0 0,0 0 0,0-1 0,-1 0 0,-1 0 0,0 0 0,-1-1 0,-14 19 0,-10 7 37,-60 55 0,81-82-25,-22 21 30,-2-2 0,0 0 0,-2-2 0,-1-2 0,-1-2 0,-52 23 1,81-42-32,0 0 0,0 0 0,0-1 0,0 0 0,0-1 0,0 0 0,-10 0 0,17-1-10,1 0-1,-1 0 1,0 0 0,1-1 0,-1 1 0,1 0 0,-1 0 0,0-1 0,1 1 0,-1-1 0,1 0 0,-1 1 0,1-1 0,0 0 0,-1 0 0,1 0 0,0 0 0,-1 0 0,1 0 0,0 0 0,0 0 0,0 0 0,0-1 0,0 1 0,0 0 0,1-1 0,-1 1 0,0-1 0,1 1 0,-1-1 0,1 1 0,-1-1 0,1 1 0,0-1 0,-1 0 0,1 1 0,0-1 0,0 0-1,0 1 1,0-1 0,1 1 0,-1-1 0,0 0 0,1 1 0,-1-1 0,1 1 0,1-3 0,4-13-2,0-1 0,2 2 0,0-1 0,1 1 0,0 0 0,1 1 0,13-14-1,92-96 0,-97 107-3,107-99-28,-109 104 17,0 0 1,1 2-1,0 0 0,1 1 1,0 1-1,25-10 1,-39 18 8,0-1 0,0 1 0,0 0 0,1 1 0,-1-1 1,0 1-1,0 0 0,1 0 0,-1 0 0,0 0 0,0 1 1,1-1-1,-1 1 0,0 0 0,6 3 0,-8-3 3,0 1 0,0-1 0,0 0 0,0 1 1,-1 0-1,1-1 0,0 1 0,-1 0 0,1 0 0,-1 0 0,0 0 0,0 0 0,0 0 0,0 0 0,0 1 0,0-1 0,0 0 0,-1 0 0,1 1 0,-1-1 0,1 1 0,-1-1 0,0 0 0,0 1 0,0-1 0,-1 0 1,1 1-1,-1 3 0,-2 5 3,0 0 1,0 0-1,-1-1 1,-1 1-1,0-1 1,0 0-1,-1 0 1,0-1 0,0 1-1,-1-1 1,-9 8-1,-14 14 17,-51 40 1,77-67-17,-17 13 27,-1-1 0,-45 24 0,53-33-6,1-1 0,-1 0 0,0-1 0,-1 0 0,1-2 0,-28 5 0,40-8-16,1 0-1,-1 0 1,0 0 0,0 0 0,0 0-1,1 0 1,-1-1 0,0 1-1,0 0 1,1-1 0,-3 0 0,4 0-5,-1 1 1,1 0 0,-1-1 0,1 1 0,-1 0 0,1-1 0,0 1-1,-1 0 1,1-1 0,0 1 0,-1-1 0,1 1 0,0-1 0,-1 1 0,1-1-1,0 1 1,0-1 0,0 0 0,0 1 0,-1-1 0,1 1 0,0-1-1,0 0 1,1-2-2,0-1 0,-1 1 0,1 0-1,0 0 1,1 0 0,-1 0 0,1 0 0,-1 1-1,1-1 1,0 0 0,2-2 0,23-28-1,2 2 1,0 1 0,3 1 0,0 2-1,2 1 1,0 1 0,2 2 0,72-34-1,-95 52 1,0-1 0,0 2 1,17-4-1,-27 7-1,1 0 1,-1 0-1,1 0 1,-1 1-1,1 0 0,-1 0 1,0 0-1,1 0 1,-1 0-1,1 1 1,-1 0-1,1-1 1,-1 1-1,0 0 1,1 1-1,-1-1 1,0 1-1,5 2 1,-7-2 0,1 0 0,-1 0 1,1 0-1,-1 1 1,0-1-1,0 0 0,0 0 1,-1 1-1,1-1 1,0 0-1,-1 1 1,1-1-1,-1 1 0,0-1 1,0 1-1,0-1 1,0 1-1,0-1 0,-1 0 1,1 1-1,-1-1 1,0 1-1,-1 3 0,-2 5-2,0 0 0,-1 1 0,-9 13-1,-6 8 23,-2-1-1,-1-1 0,-1-1 1,-2-1-1,-34 30 0,37-38 0,-1-2-1,-1 0 0,-1-2 1,-1-1-1,0-1 0,-55 22 1,79-36-12,-1 1 0,1-1 1,0 0-1,0-1 1,-1 1-1,1-1 0,-1 1 1,1-1-1,0 0 0,-1 0 1,1 0-1,-1-1 1,1 1-1,-4-2 0,5 1-2,1 0 0,-1 0-1,1 0 1,0 0-1,0 0 1,-1-1 0,1 1-1,0 0 1,0-1-1,0 1 1,0-1-1,1 1 1,-1-1 0,0 1-1,1-1 1,-1 1-1,1-1 1,-1 0 0,1 1-1,0-1 1,0 0-1,0 1 1,0-1-1,0 0 1,0 0 0,0 1-1,0-1 1,1 0-1,0-2 1,2-11 0,1 0 0,0 1 1,1-1-1,1 1 0,0 0 0,1 1 1,0-1-1,10-12 0,81-99-18,-81 104 19,-11 15-5,111-126-13,-98 114 2,0 0 0,1 1-1,1 1 1,39-22 0,-56 36 4,1-1 1,-1 1-1,1 0 1,0 0-1,0 1 1,0 0-1,0 0 1,0 0-1,0 0 1,1 1-1,-1-1 1,0 1-1,0 1 1,7 0-1,-9 0 5,0 0-1,0 0 0,-1 0 0,1 1 1,0-1-1,-1 1 0,0-1 1,1 1-1,-1 0 0,0 0 1,0 0-1,0 0 0,0 1 0,0-1 1,0 0-1,-1 1 0,1-1 1,-1 1-1,0 0 0,1-1 1,-1 1-1,-1 0 0,1 0 0,0-1 1,-1 1-1,1 6 0,0 3 0,-1 0 0,0 0-1,0 1 1,-2-1 0,0 0 0,0 0-1,-1 0 1,0 0 0,-1-1-1,0 1 1,-1-1 0,-9 15-1,2-4 9,-2 0 0,-1-2 0,0 1 0,-1-2-1,-20 18 1,4-7 44,-2-2 0,-63 41 0,72-53-15,-1-2-1,0-1 1,-1-1 0,-1-1 0,-28 7 0,48-16-21,0 0 1,1-1-1,-1 0 0,0 0 1,0-1-1,0 0 1,0-1-1,1 1 1,-1-1-1,0-1 0,-13-4 1,18 5-11,0 0 0,0-1 1,0 1-1,0-1 0,1 0 1,-1 0-1,1 0 0,0 0 1,-1 0-1,1 0 0,0-1 1,0 1-1,0-1 0,1 0 1,-1 1-1,1-1 0,-1 0 1,1 0-1,0 0 0,0 0 0,0 0 1,1 0-1,-1 0 0,1 0 1,-1-1-1,1 1 0,0 0 1,0 0-1,1 0 0,-1 0 1,2-6-1,2-9-10,0-1-1,2 1 1,0 0-1,1 0 1,1 0-1,19-30 1,73-93-24,-87 124 28,25-31-15,63-63 1,-84 94 9,0 2 1,1 0 0,0 2 0,2 0 0,-1 1 0,1 0 0,24-8 0,-38 17 4,0 1-1,0 1 1,1-1-1,-1 1 1,1 0-1,0 0 1,-1 1 0,1 0-1,-1 0 1,1 0-1,10 3 1,-14-2-1,1 0 0,-1 0 1,1 0-1,-1 1 0,0-1 0,0 1 1,0 0-1,0 0 0,0 0 0,0 0 1,-1 0-1,1 1 0,-1 0 0,1-1 1,-1 1-1,0 0 0,0 0 0,0 0 1,-1 0-1,1 0 0,-1 1 0,3 5 1,-2 3 4,1 0 0,-2 0 0,0-1 0,0 1-1,-1 0 1,-1 0 0,0 0 0,0 0 0,-1 0 0,-1-1 0,0 1 0,0-1 0,-1 1 0,-1-1 0,0 0 0,0-1 0,-1 1 0,-11 14 0,0-2 7,-1-1 1,0-1-1,-2-1 1,0 0-1,-1-1 1,-43 28-1,40-31 9,-1-1 0,-1-1 0,-1-1 0,-48 15 0,64-24-9,0-1-1,0 0 0,-1-1 0,1-1 1,-1 0-1,1 0 0,-1-1 0,1-1 1,-1 0-1,1 0 0,-1-1 0,1-1 1,0 0-1,0 0 0,-10-5 0,18 7-7,0-1 0,1 1 0,-1-1 0,1 1 0,-1-1 0,1 0 0,0 0 0,0 0 0,0 0 0,0 0 0,0 0 0,0-1 0,1 1 0,-1-1 0,1 1 0,-1-1 0,1 1 0,0-1 0,-1-3 0,2 2-2,-1-1 1,1 0-1,0 1 1,0-1 0,0 0-1,0 1 1,1-1-1,0 0 1,0 1 0,3-9-1,3-4 0,2-1-1,-1 1 1,2 1-1,18-24 1,-7 12-4,1 1 0,1 2 0,48-42 0,-54 54 3,1 0-1,-1 1 1,2 0 0,0 2-1,0 0 1,1 1-1,25-7 1,-41 15-2,0-1 0,1 1 0,-1 0 0,1 1 0,-1-1 0,1 1-1,-1 0 1,1 0 0,0 0 0,-1 1 0,1-1 0,-1 1 0,1 0 0,-1 1 0,0-1 0,1 1 0,-1 0 0,4 2 0,-5-2 3,0 1 1,0-1-1,-1 1 0,0 0 1,1 0-1,-1 0 1,0 0-1,0 0 1,0 0-1,-1 0 1,1 1-1,-1-1 0,0 1 1,0-1-1,0 1 1,0-1-1,-1 1 1,1 0-1,-1-1 1,0 1-1,0 0 1,-1 6-1,-2 8 7,0-1 0,-1 0 0,0 0 0,-2 0 0,0-1 0,0 0 0,-2 0 0,0-1 0,-1 1 0,0-2 0,-1 1 0,-20 20 0,15-19 3,-1 0 0,0-1 0,-1-1 0,-1 0-1,0-2 1,-1 0 0,0-1 0,-1 0 0,-32 11-1,46-20-1,-1 0-1,0 0 1,0-1 0,1 0-1,-1 0 1,0-1-1,0 1 1,0-1-1,0-1 1,0 0 0,0 0-1,-11-3 1,15 3-8,0 0 1,1 0-1,-1-1 1,0 1 0,1-1-1,0 1 1,-1-1-1,1 0 1,0 0-1,0 0 1,0 0 0,0-1-1,0 1 1,0-1-1,1 1 1,-1-1-1,1 1 1,0-1 0,0 0-1,0 0 1,0 1-1,0-1 1,0 0-1,1 0 1,-1 0 0,1 0-1,0 0 1,0 0-1,0 0 1,1 0-1,-1 0 1,1-3 0,2-7-5,0-1 0,1 1 0,1 0 0,0 0 0,0 0 0,1 1 0,1-1 0,0 2 0,1-1 0,17-19 0,-4 7 1,1 1 0,2 1 0,40-30 0,-41 36-2,44-24 0,-58 35 1,1 1-1,-1 0 1,1 1-1,-1 0 1,1 0 0,0 1-1,0 1 1,14-2-1,-23 3 6,0 0 0,0 0 1,0 0-1,1 0 0,-1 0 0,0 0 0,0 0 0,0 1 0,1-1 0,-1 0 0,0 1 0,0-1 0,0 1 1,0-1-1,0 1 0,0-1 0,0 1 0,0 0 0,0 0 0,0-1 0,0 1 0,0 0 0,-1 0 0,1 0 1,0 0-1,0 0 0,-1 0 0,1 0 0,-1 0 0,1 0 0,-1 0 0,1 0 0,-1 1 0,0-1 0,0 0 0,1 0 1,-1 0-1,0 0 0,0 1 0,0-1 0,0 0 0,0 0 0,-1 0 0,1 1 0,0-1 0,0 0 0,-1 1 0,-1 5 2,0-1 0,0 1-1,-1-1 1,0 0 0,0 0-1,0 0 1,-5 6 0,-18 17-39,-1-1 1,-1-1-1,-2-2 1,0-1-1,-59 36 1,71-49-3420,25-17-1714,35-24-3237,-34 24 8095,21-15-3416,-16 11 1644</inkml:trace>
</inkml:ink>
</file>

<file path=xl/ink/ink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05-23T21:47:58.80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7 125 336,'-1'-5'611,"-1"0"0,1-1 0,0 1 0,0 0 0,1-1 0,0 1 0,0 0 0,1-8 0,-1 11-478,0-1 1,0 1-1,1 0 0,-1 0 0,1-1 0,0 1 1,0 0-1,-1 0 0,1 0 0,0 0 0,1 0 0,-1 0 1,0 0-1,1 0 0,-1 0 0,1 1 0,-1-1 1,1 1-1,0-1 0,3-2 0,9-1 187,0 0 1,0 1-1,1 0 0,-1 1 1,1 1-1,0 0 0,0 1 1,22 2-1,-28 0-138,0 1-1,1 0 0,-1 0 1,0 1-1,0 0 1,-1 1-1,1 0 1,-1 0-1,1 1 1,-2 0-1,13 10 1,6 7 403,43 50 1,-4-4 199,-45-50-530,-5-3-23,2 0 0,0 0 1,1-2-1,0 0 0,1-1 0,21 9 0,-38-20-255,-1 0 0,1 0 1,-1 0-1,1-1 0,-1 1 1,1-1-1,0 1 0,-1-1 0,1 0 1,0 0-1,-1 1 0,1-1 0,0 0 1,-1-1-1,1 1 0,0 0 1,0 0-1,-1-1 0,1 1 0,-1-1 1,1 1-1,0-1 0,-1 0 0,1 0 1,-1 1-1,0-1 0,1 0 0,-1 0 1,2-2-1,-1 0-309,-1 1 1,0-1-1,0 1 0,0-1 0,-1 1 1,1-1-1,0 1 0,-1-1 0,0 0 1,1 1-1,-1-1 0,0 0 0,-1 1 1,1-1-1,0 0 0,-1 1 0,-1-6 1,0 0-741,-1 0 0,0 0 1,0 1-1,-1-1 0,1 1 0,-8-10 1,0 4-879</inkml:trace>
  <inkml:trace contextRef="#ctx0" brushRef="#br0" timeOffset="512.62">413 198 972,'-1'4'467,"1"0"-1,-1 0 1,0 0-1,0-1 1,0 1-1,0 0 1,0-1-1,-1 1 1,0-1 0,0 0-1,-3 6 1,-33 35 755,16-19-509,2 0-188,-14 15 463,3 1 1,1 1 0,2 1-1,-26 54 1,52-91-944,0 0 0,0 0 0,0-1 0,0 1 0,1 1 0,0-1-1,1 0 1,-1 0 0,1 0 0,0 0 0,1 1 0,-1-1 0,1 0 0,0 0 0,1 0 0,0 0 0,0 0 0,0-1 0,0 1 0,1 0 0,0-1-1,0 0 1,1 0 0,-1 0 0,1 0 0,7 7 0,-4-6-24,1 1 0,-1-1 0,1-1-1,0 1 1,0-2 0,1 1 0,-1-1 0,1 0 0,0-1 0,0 0-1,0 0 1,1-1 0,-1 0 0,1-1 0,-1 0 0,16 0-1,-14-2-397,1 0-1,0 0 0,-1-1 0,1 0 1,-1-1-1,0 0 0,15-7 0,-20 6-326,0 1 0,0-1 0,0 0 0,0 0 0,-1 0-1,1-1 1,-1 0 0,-1 0 0,1-1 0,-1 1-1,1-1 1,-2 0 0,5-8 0,2-6-1841</inkml:trace>
</inkml:ink>
</file>

<file path=xl/ink/ink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05-23T21:48:09.66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609 315 2104,'-3'-2'4620,"9"-1"-1685,21-10-486,23-12-762,-50 25-1675,1-1-1,0 1 0,-1-1 1,1 1-1,-1-1 1,1 1-1,-1-1 0,1 0 1,-1 1-1,1-1 0,-1 1 1,0-1-1,1 0 1,-1 1-1,0-1 0,0 0 1,1 0-1,-1 1 1,0-1-1,0 0 0,0 0 1,0 1-1,0-1 0,0 0 1,0 0-1,0 1 1,0-1-1,-1-1 0,1 1-3,-1 0-1,0-1 1,0 1-1,0 0 0,0 0 1,0 0-1,-1 0 1,1 0-1,0 0 0,0 1 1,0-1-1,-1 0 0,-1 0 1,-50-15 4,48 15 10,-40-6 111,-58-3-1,21 3 243,82 7-384,0 0 1,0 0-1,0 0 1,-1 0-1,1 0 1,0 0-1,0 0 1,-1 0-1,1 0 1,0 0-1,0 0 1,-1 0-1,1 0 1,0 0-1,0 0 1,-1 0 0,1 0-1,0 0 1,0 0-1,0 0 1,-1-1-1,1 1 1,0 0-1,0 0 1,0 0-1,-1 0 1,1 0-1,0-1 1,0 1-1,0 0 1,0 0-1,0 0 1,-1-1-1,1 1 1,0 0-1,0 0 1,0 0-1,0-1 1,0 1-1,0 0 1,0 0-1,0-1 1,0 1 0,0 0-1,0 0 1,0-1-1,12-9-447,38-16-389,-26 14 533,-22 11 297,58-38-541,-56 36 572,0 0 1,1-1 0,-1 0-1,-1 0 1,1 0-1,0 0 1,-1 0 0,0-1-1,0 1 1,4-10-1,-7 12 22,1 1 0,-1 0 0,1 0 0,-1-1 0,0 1 0,1 0-1,-1-1 1,0 1 0,0 0 0,0-1 0,0 1 0,0-1 0,-1 1-1,1 0 1,0-1 0,-1 1 0,1 0 0,-1 0 0,1-1-1,-1 1 1,1 0 0,-1 0 0,-1-2 0,0 2 17,1-1 0,-1 1 1,0-1-1,0 1 0,0 0 1,0 0-1,0 0 0,0 0 1,0 0-1,0 1 0,-1-1 0,-3 0 1,-5 0 88,-1 0 0,1 0 1,-1 1-1,-14 3 0,-174 29 1535,14-1 1180,103-19-628,144-18-2968,42-19-399,-46 10 191,99-13 1,-139 29 1112,-17-1-163,0 0 0,0 0 0,0 0 0,0 1 0,0-1 1,0 0-1,0 0 0,0 0 0,0 0 0,1 0 0,-1 0 0,0 1 0,0-1 0,0 0 0,0 0 0,0 0 1,0 0-1,0 0 0,0 1 0,0-1 0,0 0 0,0 0 0,0 0 0,0 0 0,0 0 0,0 1 0,0-1 1,0 0-1,-1 0 0,1 0 0,0 0 0,0 0 0,0 1 0,0-1 0,0 0 0,0 0 0,0 0 0,0 0 1,0 0-1,-1 0 0,1 0 0,0 0 0,0 1 0,0-1 0,0 0 0,-1 0 0,-26 18 413,11-9-388,9-4-2,-3 3 25,-1 0 0,-16 16 0,24-21-49,1 0 1,-1 0 0,1 1 0,0-1 0,0 1-1,0-1 1,0 1 0,0 0 0,1 0-1,0 0 1,0 0 0,0 0 0,-1 4-1,2-6-4,-1 4-8,1 0-1,-1-1 0,1 1 0,0-1 1,1 1-1,1 10 0,-1-14 5,-1-1-1,1 1 1,0 0-1,0 0 1,0-1-1,0 1 0,1-1 1,-1 1-1,0-1 1,1 1-1,-1-1 1,1 0-1,-1 0 0,1 1 1,-1-1-1,1 0 1,0-1-1,0 1 1,-1 0-1,1 0 0,0-1 1,0 1-1,4 0 1,17 2-322,1 0 1,-1-1 0,40-3 0,-39 0 92,-1 1 0,1 1 1,38 7-1,-62-8 242,1 0 0,-1 0 1,0 0-1,1 0 0,-1 0 0,0 0 0,1 0 0,-1 0 0,0 0 0,1 0 0,-1 0 1,0 0-1,1 0 0,-1 1 0,0-1 0,0 0 0,1 0 0,-1 0 0,0 1 0,1-1 1,-1 0-1,0 0 0,0 1 0,0-1 0,1 0 0,-1 1 0,0-1 0,0 0 0,0 1 1,0-1-1,1 0 0,-1 1 0,0-1 0,0 0 0,0 1 0,-9 9 254,-19 6 41,-127 62 921,79-37-293,68-37-832,-4 1 38,0 1-1,1 1 0,0 0 0,0 1 1,-13 12-1,23-20-140,1 0-1,0 0 1,-1 1-1,1-1 1,0 1 0,-1-1-1,1 0 1,0 1 0,-1-1-1,1 1 1,0-1-1,0 0 1,0 1 0,0-1-1,-1 1 1,1-1 0,0 1-1,0-1 1,0 1-1,0-1 1,0 1 0,0-1-1,0 1 1,0-1 0,0 1-1,0-1 1,1 1-1,-1-1 1,0 1 0,0-1-1,1 1 1,13 9-326,24-3-426,-12-9 129,-1-2 0,0 0 0,0-1 0,41-15 0,-10 3-489,115-32-1217,-235 67 4068,-74 31 1,90-29-1089,15-7-58,1 1 1,0 2-1,1 0 1,-42 32-1,72-47-586,0 0-1,-1-1 0,1 1 0,0 0 0,0 0 0,0 0 0,0 0 0,0 0 0,0 0 0,0 1 0,0-1 0,1 0 0,-1 0 0,0 1 0,1-1 0,-1 0 0,1 1 0,-1-1 0,1 0 0,0 1 0,0-1 0,-1 3 0,2-2-23,-1-1-1,1 0 1,0 0 0,-1 0 0,1 0-1,0 0 1,0 0 0,0 0 0,0 0-1,0 0 1,0 0 0,0 0 0,0-1-1,0 1 1,0 0 0,0-1 0,1 1-1,-1-1 1,2 1 0,6 2-184,0-1 0,0 0 0,0-1 0,0 1 1,18-2-1,5-3-403,-1-1 0,40-11 0,27-5 112,-84 16 694,-16 5 209,-1 0-349,-102 42 889,-38 18 309,121-50-986,-41 22 456,58-30-682,-1 1 1,2-1 0,-1 1-1,0 0 1,1 0 0,0 1-1,0-1 1,-7 11 0,10-15-59,1 1 0,0 0 0,-1-1 1,1 1-1,0 0 0,-1 0 0,1-1 0,0 1 0,0 0 1,-1 0-1,1-1 0,0 1 0,0 0 0,0 0 0,0 0 1,0-1-1,0 1 0,0 0 0,1 0 0,-1 0 0,0-1 1,0 1-1,1 0 0,-1 0 0,0-1 0,1 1 0,-1 0 1,1 0-1,0 0-37,1 1 0,-1-1 1,1 0-1,0 0 0,-1 0 0,1 0 1,0 0-1,0 0 0,-1-1 0,1 1 1,3 0-1,4 1-248,1-1 1,-1 0-1,18 0 0,33-7-847,62-13 0,-39 5 919,-61 15 460,-22-1-218,0 0-1,0 0 1,0 0-1,0 1 1,1-1-1,-1 0 0,0 0 1,0 0-1,0 1 1,0-1-1,0 0 1,0 0-1,0 1 0,0-1 1,0 0-1,0 0 1,0 1-1,0-1 1,0 0-1,0 0 0,0 1 1,0-1-1,0 0 1,0 0-1,0 1 1,0-1-1,0 0 0,0 0 1,0 0-1,0 1 1,-1-1-1,1 0 1,0 0-1,0 0 0,0 1 1,0-1-1,0 0 1,-1 0-1,1 0 1,0 1-1,-4 2 88,1 0-1,-1 0 1,1 0-1,-1 0 1,0-1-1,-6 3 1,0 0-40,-5 1 64,1 1-1,0 1 1,0 0-1,1 0 1,0 2-1,-12 10 1,25-19-122,0-1-1,-1 0 1,1 0 0,0 1 0,-1-1 0,1 0 0,0 0 0,0 1 0,-1-1 0,1 0-1,0 1 1,0-1 0,0 0 0,-1 1 0,1-1 0,0 1 0,0-1 0,0 0 0,0 1-1,0-1 1,0 1 0,0-1 0,0 0 0,0 1 0,0-1 0,0 1 0,0-1-1,0 1 1,0-1 0,0 0 0,0 1 0,0-1 0,1 0 0,-1 1 0,15 5 14,19-7-94,1-2-140,0-2-1,-1-1 1,1-2 0,-2-1 0,1-1-1,52-26 1,-72 29 161,-8 3 49,1 1 0,-1-1-1,1 1 1,0 1 0,0-1-1,0 1 1,0 1 0,10-2-1,-40 6 563,0 1 1,0 0-1,-23 10 0,-7 0 156,-40 11 904,-49 11 551,146-38-2279,-1 0-1,0 0 0,0-1 1,0 1-1,0-1 0,0 0 1,-1 1-1,1-1 0,-1 0 1,0-1-1,0 1 0,0 0 0,3-7 1,34-72-6,-19 39-363,-3 10 198,-5 13 147,-2-1 1,0-1 0,13-42-1,-23 62 153,1 0-1,-1 0 0,1 0 0,-1 1 1,0-1-1,0 0 0,0 0 1,0 0-1,0 0 0,0 0 1,-1 0-1,1 1 0,0-1 1,-1 0-1,0 0 0,1 0 1,-1 1-1,0-1 0,0 0 0,0 1 1,0-1-1,-2-1 0,1 1 9,0 1 0,0-1 0,-1 1 0,1-1-1,0 1 1,-1 0 0,0 0 0,1 0-1,-1 1 1,1-1 0,-1 0 0,0 1 0,-4-1-1,-7 1 26,0 1-1,0 0 1,0 1-1,-22 5 1,-81 21 9,160-44-683,-1-1 0,-1-1-1,59-38 1,-97 54 629,1 0 0,-1 0 0,1 0 0,-1-1 0,0 0 0,0 1 0,0-1 0,-1 0 0,1 0-1,-1-1 1,1 1 0,-1-1 0,2-4 0,-5 8 18,1-1-1,-1 1 1,1-1 0,-1 1-1,0-1 1,1 1 0,-1-1-1,0 1 1,1 0 0,-1-1 0,0 1-1,0 0 1,1 0 0,-1 0-1,0 0 1,0-1 0,1 1-1,-1 0 1,0 0 0,0 0-1,1 0 1,-1 1 0,0-1-1,0 0 1,1 0 0,-1 0-1,0 1 1,0-1 0,0 1-1,-26 6 248,-25 14 193,2 2 0,0 2 0,-89 61-1,138-85-452,-4 2 36,1 1-1,-1-1 1,1 1-1,-1 0 0,-5 8 1,9-11-49,1-1 0,-1 1 0,1 0 0,0-1 0,-1 1 0,1-1 0,0 1 0,0 0 0,0-1 0,-1 1 0,1 0 0,0 0 0,0-1-1,0 1 1,0 0 0,0-1 0,0 1 0,0 0 0,1-1 0,-1 1 0,0 0 0,0 0 0,1 0-15,0 1-1,0-1 1,0 0-1,0 0 0,0 0 1,0-1-1,1 1 1,-1 0-1,0 0 1,0 0-1,0-1 1,1 1-1,-1-1 0,0 1 1,3 0-1,8 2-322,-1 0-1,1-1 0,1 0 1,-1-1-1,0-1 1,0 1-1,0-2 0,16-2 1,11-4-1113,45-14 1,-32 8 956,-19 8 343,-33 5 154,0 0 1,0 0-1,0 1 0,1-1 1,-1 0-1,0 0 0,0 0 1,0 0-1,1 0 0,-1 0 1,0 0-1,0 0 0,0 1 0,1-1 1,-1 0-1,0 0 0,0 0 1,0 0-1,0 1 0,0-1 1,1 0-1,-1 0 0,0 0 0,0 1 1,0-1-1,0 0 0,0 0 1,0 0-1,0 1 0,0-1 1,0 0-1,0 0 0,0 1 0,0-1 1,0 0-1,0 0 0,0 0 1,0 1-1,0-1 0,-12 18 167,-5 2 321,-25 34 0,38-47-387,0-1 1,1 0-1,-1 1 0,1 0 1,1 0-1,-1 0 0,1 0 1,0 0-1,1 0 0,-2 14 1,3-20-98,0 0 0,0 0 1,0 0-1,1-1 0,-1 1 1,0 0-1,0 0 1,1 0-1,-1 0 0,0 0 1,1-1-1,-1 1 0,1 0 1,-1 0-1,1-1 1,0 1-1,-1 0 0,1-1 1,0 1-1,-1-1 0,1 1 1,0 0-1,1 0 0,25 6 14,31-9-102,-55 2 79,9-1-16,-1 0-1,1-1 0,-1-1 1,0 0-1,0-1 0,0 0 1,0 0-1,0-1 0,-1 0 1,0-1-1,0 0 0,10-10 1,-18 14 18,1 0 0,-2-1 0,1 1 0,0-1 0,0 0 0,-1 1 0,0-1 0,1 0 0,-1 0 0,0 0 0,0 0 0,-1 0 0,1 0 0,-1 0 0,1 0 1,-1-4-1,0 2 13,-1-1 0,0 0 0,0 0 1,0 1-1,-1-1 0,1 1 0,-1-1 1,-4-6-1,1 2 97,-1 0-1,0 1 1,-1-1 0,0 1 0,0 0 0,-1 1 0,0 0 0,-11-9-1,6 9 102,0 1-1,0 0 1,-1 0-1,1 2 1,-2 0 0,1 0-1,0 1 1,-1 1-1,0 0 1,-24 0-1,3 1 97,1 2-1,0 2 1,-37 6 0,107-16-513,-1-2 1,0-1 0,0-1-1,-1-2 1,-1-1 0,34-23-1,-54 32 151,-1-2 0,18-13 1,-27 19 67,0 1-1,0 0 1,-1-1 0,1 1 0,-1-1 0,1 1 0,-1-1 0,1 0 0,-1 0 0,0 1 0,0-1 0,0 0 0,0 0 0,0 0-1,-1 0 1,1 0 0,0-1 0,-1 1 0,0 0 0,1 0 0,-1 0 0,0 0 0,0 0 0,0-1 0,-1-2 0,0 4 40,0 0 0,0 0 0,0-1 1,0 1-1,0 0 0,0 0 1,0 0-1,0 0 0,-1 0 1,1 0-1,0 1 0,-1-1 0,1 0 1,-1 1-1,1-1 0,-1 1 1,1-1-1,-1 1 0,1 0 1,-1-1-1,1 1 0,-1 0 0,0 0 1,1 0-1,-1 0 0,-2 1 1,-43 7 544,18 2-489,0 2 0,1 1 0,0 1 0,1 1 0,1 1 0,-26 22 0,-6 1 96,56-38-203,1 0-1,0-1 1,0 1-1,-1 0 1,1 0-1,0-1 1,0 1-1,0 0 1,0 0-1,0 1 1,0-1-1,0 0 1,0 0-1,1 0 1,-1 1-1,0-1 1,0 2-1,1-2-6,0-1 0,1 1 0,-1-1-1,0 1 1,1-1 0,-1 0 0,0 1 0,1-1-1,-1 1 1,1-1 0,-1 0 0,1 1 0,-1-1-1,1 0 1,-1 1 0,1-1 0,-1 0-1,1 0 1,-1 0 0,1 1 0,-1-1 0,1 0-1,0 0 1,-1 0 0,1 0 0,-1 0 0,2 0-1,52-2-426,-27-3 306,0-2 0,-1-1-1,1-1 1,-1-1 0,-1-1 0,0-2 0,-1 0 0,45-33 0,-199 147 2277,104-78-2001,6-6 130,-32 36-1,46-47-250,2 1 0,-1-1 0,1 1 0,-1 1 0,2-1 0,-1 0-1,1 1 1,0 0 0,1-1 0,-2 11 0,3-17-32,1 1 0,-1 0 0,1 0 0,0 0 0,0-1 0,0 1 1,0 0-1,0 0 0,0 0 0,0 0 0,0-1 0,1 1 0,-1 0 0,1 0 0,-1 0 0,1-1 0,0 1 0,-1 0 0,3 2 0,-2-4-16,1 1-1,0 0 1,0 0-1,-1 0 1,1-1 0,0 1-1,0-1 1,0 0 0,-1 1-1,1-1 1,0 0-1,0 0 1,0 0 0,0 0-1,0-1 1,-1 1 0,1 0-1,0-1 1,3-1 0,6-1-64,0 0 1,0-1-1,-1-1 1,1 0-1,-1 0 1,0-1-1,-1-1 1,1 0-1,-1 0 1,0 0-1,-1-1 1,0 0-1,0-1 1,-1 0-1,12-19 1,-3 2 74,-2 0 0,-1-1 0,-2-1-1,0 0 1,6-29 0,-15 49 17,0 1 0,-1 0 1,0-1-1,-1 1 0,1-1 0,-1 1 0,-1 0 0,-2-13 0,3 18 8,0 0 1,-1-1-1,1 1 0,-1 0 1,0 0-1,0 1 1,1-1-1,-1 0 1,-1 0-1,1 0 1,0 1-1,0-1 0,-1 0 1,1 1-1,-1-1 1,1 1-1,-1 0 1,1-1-1,-1 1 1,0 0-1,0 0 1,0 0-1,0 0 0,0 0 1,0 1-1,0-1 1,0 1-1,0-1 1,0 1-1,0 0 1,0-1-1,0 1 0,0 0 1,0 0-1,-3 1 1,-10 2 0,1 0 1,0 1 0,-1 1-1,1 0 1,1 1-1,-1 0 1,1 1-1,0 0 1,-11 10 0,-20 16 35,-40 39 0,84-72-51,-1 1-6,0-1 1,0 1 0,0-1 0,0 1 0,1-1 0,-1 1 0,0 0 0,0 0 0,1-1 0,-1 1 0,0 0 0,1 0-1,-1 0 1,1 0 0,-1 0 0,1 0 0,0 0 0,-1 0 0,1 0 0,0 0 0,0 0 0,-1 0 0,1 0 0,0 0 0,0 0-1,0 1 1,1-1-3,0 0 0,0-1 0,0 1-1,0 0 1,0-1 0,0 1 0,0-1 0,0 1-1,0-1 1,1 1 0,-1-1 0,0 0-1,0 0 1,0 0 0,0 1 0,1-1-1,-1 0 1,1-1 0,60-5-249,-46 2 175,0 0 1,0-1-1,0 0 0,-1-2 1,15-7-1,-23 10 76,-1 1 0,0-1 0,0 0 0,-1-1 0,1 1 0,-1-1 0,0 0-1,0 0 1,0-1 0,-1 0 0,0 1 0,0-2 0,-1 1 0,4-7 0,-7 12 11,1 1-1,-1-1 1,0 1 0,0 0 0,1-1-1,-1 1 1,0-1 0,0 1-1,1-1 1,-1 1 0,0-1-1,0 1 1,0-1 0,0 1-1,0-1 1,0 1 0,0-1-1,0 1 1,0-1 0,0 1-1,0-1 1,0 1 0,0-1 0,0 1-1,0-1 1,-1 1 0,1 0-1,0-1 1,0 1 0,0-1-1,-1 1 1,1-1 0,0 1-1,-1 0 1,1-1 0,0 1-1,-1 0 1,1-1 0,-1 1 0,1 0-1,0-1 1,-1 1 0,1 0-1,-1 0 1,1 0 0,-1-1-1,1 1 1,-1 0 0,1 0-1,-1 0 1,1 0 0,-1 0-1,1 0 1,-1 0 0,1 0-1,-1 0 1,1 0 0,-1 0 0,1 0-1,-1 0 1,1 0 0,-1 1-1,1-1 1,-1 1 0,-32 14 340,30-13-343,-13 8 7,1 2 0,0 0 0,1 1 1,0 1-1,1 0 0,-15 21 0,28-35-16,0 0 0,0 0-1,0 0 1,0 0 0,0 0 0,0 1 0,0-1-1,0 0 1,0 0 0,0 0 0,0 0-1,0 0 1,0 1 0,0-1 0,1 0 0,-1 0-1,0 0 1,0 0 0,0 0 0,0 0-1,0 0 1,0 1 0,0-1 0,0 0 0,1 0-1,-1 0 1,0 0 0,0 0 0,0 0-1,0 0 1,0 0 0,0 0 0,1 0 0,-1 0-1,0 0 1,0 0 0,0 0 0,0 0-1,0 0 1,1 0 0,-1 0 0,0 0-1,0 0 1,0 0 0,0 0 0,0 0 0,1 0-1,-1 0 1,0 0 0,0 0 0,0 0-1,0 0 1,0 0 0,0 0 0,1-1 0,-1 1-1,0 0 1,0 0 0,0 0 0,20-6-211,20-10-155,-39 16 364,18-9-360,-1 0 0,0-1 0,-1-1-1,26-20 1,-39 28 306,-1 0-1,0 0 1,0 0-1,0 0 1,0-1-1,0 1 0,-1-1 1,1 0-1,-1 0 1,0 0-1,0 0 1,-1 0-1,1-1 1,-1 1-1,0 0 0,0-1 1,0 1-1,-1-1 1,1 1-1,-1-1 1,0 1-1,-1-1 1,1 1-1,-1 0 0,0-1 1,0 1-1,-2-7 1,2 9 62,0-1 0,0 1 1,-1 0-1,1 0 1,0-1-1,-1 1 0,1 0 1,-1 0-1,0 0 0,0 0 1,0 1-1,0-1 1,0 1-1,0-1 0,0 1 1,0-1-1,-1 1 0,1 0 1,-1 0-1,1 0 1,-1 1-1,1-1 0,-1 0 1,1 1-1,-1 0 0,1-1 1,-1 1-1,0 0 0,1 1 1,-1-1-1,1 0 1,-5 2-1,-9 1 132,0 2-1,1 0 1,0 0 0,-17 10-1,12-6 55,-39 15 384,29-13 55,0 2 0,-56 32 0,86-45-627,-1 0 1,0 1 0,1-1 0,-1 0 0,1 0-1,-1 1 1,1-1 0,-1 1 0,1-1 0,-1 0-1,1 1 1,-1-1 0,1 1 0,0-1 0,-1 1-1,1-1 1,-1 1 0,1 0 0,0-1-1,0 1 1,-1-1 0,1 1 0,0 0 0,0-1-1,0 2 1,13 2-267,24-6-180,-7-4 174,75-18-748,-91 20 900,-1 0 1,0-1 0,0-1 0,0 0-1,16-12 1,-23 14 158,0-1 0,-1 0-1,0 0 1,0-1 0,-1 1 0,1-1 0,-1 0-1,0 0 1,-1-1 0,0 1 0,0-1-1,4-12 1,-7 18-9,1 1 0,-1 0 0,0 0 0,0-1 0,0 1 0,0 0 0,0 0 0,0-1 0,0 1 0,0 0 0,0 0 0,0-1 0,0 1 0,0 0 0,0 0 1,0-1-1,0 1 0,0 0 0,-1 0 0,1-1 0,0 1 0,0 0 0,0 0 0,0 0 0,0-1 0,0 1 0,-1 0 0,1 0 0,0 0 0,0-1 0,0 1 0,-1 0 0,1 0 0,0 0 0,0 0 0,0 0 0,-1-1 0,-11 3 579,-11 8-159,22-10-438,-25 14 273,1 1-1,-44 34 0,62-39-346,11-6-581,20-2-670,-23-2 1298,20-1-619,0-1 0,0-1 0,-1-1 0,1-1 0,-1-1 0,0 0 0,37-19 0,-204 102 5788,144-75-5053,-5 1 58,0 1 0,1 0 0,-1 0-1,1 1 1,0 0 0,0 0 0,0 1-1,1 0 1,-6 7 0,13-9-735,8-4 46,11-5-480,-17 5 697,3-2-83,-1 0 0,0 0 0,1 0 0,-1 0 0,0-1 0,0 0 0,0 0 0,5-5 0,37-34-6814,-27 23 2252,-13 11 2260</inkml:trace>
</inkml:ink>
</file>

<file path=xl/ink/ink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05-23T21:48:13.72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445 284 540,'9'-1'319,"-1"0"1,1 0-1,0-1 0,-1 0 0,17-6 0,22-6 1284,-46 14-1565,-1-1-1,1 1 1,0 0 0,0 0 0,0 0 0,0 0-1,0 0 1,0 0 0,0 0 0,0 0 0,0 0-1,-1 1 1,1-1 0,0 0 0,0 1 0,0-1-1,0 0 1,-1 1 0,1-1 0,0 1 0,0-1 0,-1 1-1,1-1 1,0 1 0,-1 0 0,1-1 0,0 1-1,-1 0 1,1 1 0,-1-1-10,1-1 0,-1 1 0,0 0 0,0-1 0,0 1 0,0 0 0,-1 0 0,1-1 0,0 1 1,0 0-1,0-1 0,-1 1 0,1 0 0,0-1 0,0 1 0,-1 0 0,1-1 0,-1 1 0,1-1 0,-1 1 0,1 0 0,-1-1 0,1 1 0,-1-1 0,1 0 0,-1 1 0,1-1 0,-1 1 0,0-1 1,1 0-1,-1 1 0,0-1 0,1 0 0,-1 0 0,0 0 0,0 0 0,0 1 0,-13 3 285,2 0 38,0-1 0,-23 4 0,32-6-231,0-1 0,0 0 1,0 0-1,0 0 0,0 0 0,0 0 0,0-1 1,1 0-1,-1 1 0,0-1 0,0 0 0,0 0 1,1 0-1,-1-1 0,0 1 0,1-1 0,-4-2 1,6 3-79,-1 0 1,1 0 0,0 1 0,-1-1 0,1 0 0,0 0 0,0 0 0,0 0 0,0 0 0,0 0-1,0 0 1,0 1 0,0-1 0,1 0 0,-1 0 0,0 0 0,0 0 0,1 0 0,-1 1-1,1-1 1,-1 0 0,1 0 0,0 0 0,14-26-379,-10 19 294,-2 4-18,0 0 0,0 1 0,0-1 0,1 0 0,-1 1 0,1 0 0,0 0-1,0 0 1,0 0 0,7-3 0,-10 5 54,0 1 0,0-1 0,0 1 0,0-1 0,0 1 0,1-1 0,-1 1 0,0-1 0,0 1 0,0 0 0,1 0 0,-1 0 0,0 0 0,0 0 0,0 0 0,1 0 0,-1 0 0,0 0-1,0 1 1,0-1 0,1 0 0,-1 1 0,0-1 0,0 1 0,0-1 0,0 1 0,0-1 0,0 1 0,0 0 0,0 0 0,0 0 0,0-1 0,0 1 0,-1 0 0,1 0 0,0 0 0,0 0 0,-1 0 0,1 0 0,-1 1-1,1-1 1,-1 0 0,0 0 0,1 0 0,-1 0 0,0 3 0,1-2 31,-1 0 0,-1-1 0,1 1 0,0 0 0,0 0 0,-1-1 0,1 1 0,-1 0 0,1 0 0,-1-1 0,0 1 0,0 0 0,1-1 0,-1 1 0,0-1 0,-1 0 1,1 1-1,0-1 0,0 0 0,-1 1 0,1-1 0,0 0 0,-4 2 0,-40 23 624,36-21-484,-14 7 452,-44 16 0,57-24-452,-1-1 0,1 0-1,-1-1 1,0-1 0,0 1-1,-21-2 1,31 1-142,-1-1-1,1 0 1,-1 0 0,1 0-1,-1 0 1,1-1 0,-1 1-1,1 0 1,-1-1 0,1 1 0,0-1-1,-1 1 1,1-1 0,0 1-1,-1-1 1,1 0 0,0 0 0,0 0-1,0 0 1,0 0 0,0 0-1,0 0 1,0 0 0,0 0-1,-1-2 1,2 1-6,0 1 1,0-1-1,0 0 0,0 1 1,0-1-1,0 0 0,1 1 1,-1-1-1,1 0 0,-1 1 1,1-1-1,0 1 0,-1-1 1,1 1-1,0-1 0,0 1 1,2-3-1,6-7-55,0 1 0,1 0 0,21-16 0,-16 14-184,0 1 0,1 1 0,33-16 0,-45 24 194,1 0 0,-1 1 0,0-1-1,0 1 1,1-1 0,-1 1 0,1 1-1,0-1 1,-1 1 0,1 0 0,-1 0-1,1 0 1,-1 0 0,1 1 0,0 0-1,-1 0 1,0 0 0,1 0 0,-1 1-1,0 0 1,1 0 0,3 3-1,-6-4 32,-1 0 0,1 0 0,-1 0-1,1 0 1,-1 1 0,0-1 0,0 0-1,0 1 1,0-1 0,0 1 0,0-1-1,0 1 1,0 0 0,0-1-1,-1 1 1,1 0 0,-1 0 0,1-1-1,-1 1 1,0 0 0,0 0 0,0 3-1,0-2 25,-1 0-1,0 0 0,0 0 0,0 0 0,0 0 0,-1 0 1,1 0-1,-1 0 0,0-1 0,0 1 0,0-1 1,-2 4-1,-3 0 120,0 1 1,0-1 0,-1 0 0,1-1-1,-1 0 1,-1 0 0,-16 7-1,10-7 135,-1 0-1,-1-1 1,-20 2-1,33-5-153,-1-1-1,1 1 1,-1-1-1,1 0 1,-1 0 0,1-1-1,-1 0 1,1 1-1,-1-1 1,1-1-1,-1 1 1,1-1 0,0 1-1,0-1 1,0-1-1,-6-3 1,9 5-96,0-1 0,0 1 0,0 0 0,0-1 0,0 1 0,0-1 0,1 1 0,-1-1 0,0 1 0,1-1 0,0 1 0,-1-1-1,1 0 1,0 1 0,0-1 0,0 1 0,0-1 0,0 0 0,0 1 0,0-1 0,1 0 0,-1 1 0,0-1 0,1 1 0,-1-1 0,1 1 0,1-3 0,3-6-79,0 0 1,1 1-1,7-10 0,-6 10 39,-1 0-27,13-20-120,1 1 0,1 1 0,1 0 0,44-39 0,-62 63 127,0 1 1,0-1 0,1 1-1,-1-1 1,0 1 0,1 0-1,0 1 1,-1-1 0,1 1 0,0 0-1,0 0 1,0 0 0,0 1-1,9 0 1,-12 0 33,1 1-1,-1-1 1,0 1 0,1-1-1,-1 1 1,0 0-1,1 0 1,-1 0 0,0 0-1,0 1 1,0-1 0,0 0-1,0 1 1,0 0-1,-1-1 1,1 1 0,0 0-1,-1 0 1,1 0-1,-1 0 1,0 0 0,0 0-1,0 0 1,0 0 0,0 1-1,0-1 1,0 0-1,-1 1 1,1-1 0,-1 0-1,1 4 1,-1 3 46,1-1-1,-1 1 1,-1 0 0,0 0 0,0 0-1,-1 0 1,0-1 0,0 1 0,-1-1-1,0 1 1,0-1 0,-1 0 0,0 0-1,-1 0 1,0-1 0,0 0 0,0 0-1,-11 11 1,4-7 210,1 0 0,-2-1 0,0 0 0,0-1-1,0 0 1,-1-1 0,-1-1 0,1 0 0,-23 7 0,13-7 168,2 1 130,-38 7 0,55-14-505,0 0 0,-1 0 0,1-1 0,-1 0 0,1 0-1,-1 0 1,1-1 0,-1 0 0,1 0 0,-1 0 0,1 0 0,-8-4-1,12 4-60,0 1 0,0-1 0,0 0 0,1 1 0,-1-1 0,0 0 0,0 0 0,1 1 0,-1-1 0,1 0 0,-1 0 0,0 0 0,1 0 0,0 0 0,-1 0 0,1 0 0,-1 0 0,1 0 0,0 0 0,0 0 0,0 0 0,0 0 0,0 0 0,0 0 0,0 0 0,0 0 0,0 0 0,0 0 0,0 0 0,0 0 0,1 0 0,-1 0 0,1 0 0,-1 0 0,0 0 0,1 0 0,0 0 0,-1 0 0,1 1 0,-1-1 0,1 0 0,1-1 0,5-7-118,0 1 0,0 0 0,11-9 0,-12 12 52,40-41-438,43-40-516,-76 75 835,0 1 0,0 1 0,1 0 0,0 1 1,20-9-1,-30 15 130,1 1 1,0-1-1,-1 1 1,1 0-1,0 0 1,0 0-1,0 0 1,0 1-1,0 0 1,6 1-1,-9-1 47,-1 1-1,1-1 1,-1 1-1,0-1 1,1 1-1,-1-1 1,0 1-1,0 0 1,1 0-1,-1 0 1,0 0-1,0 0 1,0 0-1,0 0 1,0 0-1,0 0 1,0 0-1,0 0 1,-1 1-1,1-1 1,0 0-1,-1 1 1,1-1-1,-1 1 1,1-1-1,-1 0 1,0 1-1,0-1 1,0 1-1,0-1 1,0 1-1,0-1 1,0 1-1,0-1 1,0 1-1,0-1 1,-2 3-1,0 9 189,-1 1-1,-1-1 1,0 0-1,-1 0 1,-1 0 0,0 0-1,0-1 1,-2 0-1,1 0 1,-1-1-1,-1 0 1,0-1-1,-18 17 1,10-12 133,-1-1 1,-1 0-1,0-1 1,0-2-1,-2 0 1,1-1-1,-34 12 0,53-22-299,-46 13 177,46-13-182,-1 1-1,1-1 1,0 0 0,-1 1 0,1-1 0,0 0 0,-1 0-1,1 0 1,0 0 0,-1 0 0,1 0 0,0 0-1,-1-1 1,1 1 0,0 0 0,-1-1 0,1 1 0,0-1-1,0 1 1,0-1 0,-1 0 0,1 1 0,0-1-1,0 0 1,0 0 0,0 0 0,0 0 0,0 0-1,0 0 1,0-2 0,1 2-25,0-1 0,0 0 0,0 0-1,1 0 1,-1 0 0,1 0 0,-1 0 0,1 1 0,0-1-1,0 0 1,0 0 0,0 1 0,0-1 0,2-2 0,21-26-225,-19 24 156,15-18-343,1 1 0,1 1-1,32-25 1,-45 40 279,0 0 0,0 1 0,1 0 0,0 0 0,0 2 0,0-1 0,0 1 0,1 0 0,0 1 0,0 0 0,0 1 0,17-1 0,-25 3 152,-1-1-1,1 1 0,0 0 0,-1 1 0,1-1 0,0 0 0,-1 1 0,1-1 1,-1 1-1,1 0 0,-1 0 0,0 0 0,1 0 0,-1 1 0,0-1 1,1 0-1,-1 1 0,0 0 0,0-1 0,0 1 0,-1 0 0,1 0 0,0 0 1,-1 0-1,1 0 0,-1 1 0,0-1 0,0 0 0,0 1 0,0-1 1,0 1-1,0-1 0,0 1 0,-1-1 0,0 1 0,1 0 0,-1-1 0,0 1 1,0-1-1,0 1 0,-1 0 0,0 2 0,0 7 195,-2 0 1,1 0-1,-1 0 0,-1 0 0,0-1 1,-1 1-1,-11 18 0,4-12 121,-1 0 0,0 0 1,-2-1-1,0-1 0,0 0 0,-2-2 0,0 0 0,-1 0 0,-30 17 0,14-13-146,-1-1-1,-1-2 0,0-1 0,-61 14 0,89-26-153,0 0-1,0-1 1,0 0 0,0 0 0,0 0-1,0-1 1,0 0 0,0-1-1,-15-3 1,23 4-26,0-1 1,-1 1-1,1-1 0,0 1 1,-1-1-1,1 1 0,0-1 1,0 1-1,0-1 0,-1 0 1,1 1-1,0-1 0,0 1 0,0-1 1,0 0-1,0 1 0,0-1 1,0 1-1,0-1 0,0 0 1,0 1-1,1-1 0,-1 1 0,0-1 1,0 0-1,1 1 0,-1-1 1,0 1-1,0-1 0,1 1 1,-1-1-1,1 1 0,-1-1 1,0 1-1,1 0 0,-1-1 0,1 1 1,0-1-1,17-20-349,20-18-1226,74-56 0,-87 77 1208,1 0 1,1 2-1,1 1 0,39-16 1,-62 29 387,0 0 1,0 0-1,0 0 1,0 1-1,0 0 1,0 0-1,0 0 1,0 1-1,1 0 1,-1 0-1,0 0 1,0 0-1,0 1 1,8 2-1,-12-2 22,-1 0 0,1 0 0,0 0 0,-1 0-1,1 0 1,0 0 0,-1 0 0,1 0 0,-1 1-1,0-1 1,1 0 0,-1 0 0,0 1 0,0-1 0,0 0-1,0 0 1,0 1 0,0-1 0,0 0 0,0 0-1,-1 1 1,1-1 0,0 0 0,-1 0 0,1 0 0,-1 1-1,0 0 1,-15 34 713,8-24-436,0-1 0,-1 1 0,0-1 0,-1-1 0,0 0 0,-1 0 0,0-1 0,0 0 0,-1-1 0,0-1 0,-21 11 0,3-5-50,-1-1 0,1-1 0,-65 14 0,77-25-585,18 0 317,0 0 1,0 0 0,0-1 0,-1 1 0,1 0 0,0 0 0,0-1 0,0 1 0,0 0 0,0 0 0,0-1-1,0 1 1,0 0 0,0 0 0,0-1 0,0 1 0,0 0 0,0 0 0,0-1 0,0 1 0,0 0-1,0 0 1,1-1 0,-1 1 0,0 0 0,0 0 0,0 0 0,0-1 0,0 1 0,1 0 0,-1 0 0,0 0-1,0 0 1,0-1 0,1 1 0,30-27-788,-17 16 626,13-16-199,5-5-92,2 1 1,60-42-1,-94 73 471,-1 0-1,1 0 0,0 0 1,0 1-1,0-1 1,0 0-1,0 0 0,0 0 1,0 1-1,1-1 0,-1 0 1,0 0-1,0 0 1,0 0-1,0 1 0,0-1 1,0 0-1,0 0 0,0 0 1,0 0-1,0 1 1,1-1-1,-1 0 0,0 0 1,0 0-1,0 0 0,0 0 1,0 0-1,1 1 1,-1-1-1,0 0 0,0 0 1,0 0-1,0 0 0,1 0 1,-1 0-1,0 0 1,0 0-1,0 0 0,0 0 1,1 0-1,-1 0 1,0 0-1,0 0 0,0 0 1,1 0-1,-1 0 0,0 0 1,0 0-1,0 0 1,1 0-1,-1 0 0,0 0 1,0 0-1,0-1 0,0 1 1,0 0-1,1 0 1,-1 0-1,0 0 0,0 0 1,0 0-1,0-1 0,0 1 1,0 0-1,1 0 1,-1 0-1,0 0 0,0-1 1,-8 24 444,-19 25 144,-41 24-32,67-70-2101,1-4-43,6-10-1545,10-23-2025,-9 16 2940,-5 14 1236,0 0 0,0 0 0,0 0-1,-1-1 1,2-9 0</inkml:trace>
</inkml:ink>
</file>

<file path=xl/ink/ink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05-23T21:48:18.04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144 278 1680,'22'2'1575,"0"0"-1,-1-2 1,1 0-1,33-6 1,85-23 1109,-138 29-2606,1-1 0,0 0 0,-1 1 0,1-1 1,0 0-1,-1 0 0,1 0 0,-1-1 0,1 1 0,-1-1 0,0 1 0,0-1 0,1 0 0,-1 0 0,0 0 0,-1 0 0,1 0 1,0 0-1,-1 0 0,1-1 0,-1 1 0,1-1 0,-1 1 0,0-1 0,0 1 0,0-1 0,0-4 0,-1 2 17,0 0-1,0 0 1,-1-1-1,0 1 1,0 0-1,0 0 1,-1 0-1,0 0 1,1 0-1,-2 0 1,1 0-1,-1 1 1,-4-8-1,0 2 56,0 0 1,-1 1-1,0-1 0,0 2 0,-1-1 0,0 1 1,-1 0-1,0 1 0,-21-12 0,25 16-139,0 0 0,-1 0 0,0 1 0,0 0 0,1 0 0,-1 1 0,0 0 0,0 0-1,-1 0 1,1 1 0,0 0 0,0 1 0,0-1 0,0 1 0,0 1 0,0-1 0,0 1 0,-9 4 0,-5 5 317,0 0 0,1 2 0,0 0 0,1 2 1,0 0-1,1 1 0,-29 34 0,44-47-244,1 0 0,0 0 0,0 0 0,-1 0 0,2 0 0,-1 0 0,0 1 0,1-1 0,0 1 0,-1-1 0,1 1 0,1-1 0,-1 1 0,0 0 0,1-1 0,0 1 0,0 0 0,0 4 0,2-2 5,-1-1-1,0 0 0,1 0 0,0 0 0,1 0 0,-1 0 0,1 0 0,0 0 0,0-1 0,0 1 0,6 4 0,3 4 70,2-1 1,0-1-1,0 0 0,1-1 1,0 0-1,28 12 0,-6-6-13,0-2-1,2-2 1,63 12-1,121 7-233,-212-30 69,118 12-1639,-128-12 1424,0-1 0,0 0-1,1 1 1,-1-1 0,0 0 0,0 0 0,0 0-1,0 0 1,0 0 0,1-1 0,-1 1 0,0 0-1,0 0 1,0-1 0,0 1 0,0-1 0,0 1-1,0-1 1,0 1 0,0-1 0,0 1 0,0-1-1,0 0 1,0 0 0,0 0 0,-1 1 0,1-1-1,0 0 1,-1 0 0,1 0 0,0 0 0,0-2-1,-1 1-383,0 0 0,0-1-1,0 1 1,-1 0 0,1-1-1,-1 1 1,1 0-1,-1 0 1,0-1 0,0 1-1,0 0 1,0 0 0,0 0-1,0 0 1,-3-3-1,-6-7-2044</inkml:trace>
</inkml:ink>
</file>

<file path=xl/ink/ink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05-27T12:28:43.56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89 904,'2'-3'404,"0"0"0,1 1-1,-1-1 1,1 2 0,0-1 0,0-1 0,0 2-1,0-1 1,0 0 0,0 1 0,0 0-1,5-3 1179,-6 8-1423,0 0 1,0 0-1,-1 0 1,1 0-1,-1-1 1,1 2-1,-1-1 1,0 5-1,4 8 267,6 20 394,2 0 0,1-1 0,20 40 0,-29-64-675,1-3-1,1 0 0,-1 3 0,2-4 1,0 0-1,0 2 0,0-3 1,1 3-1,0-3 0,1 1 0,0-2 1,0 0-1,0-1 0,0 1 0,13 5 1,-13-9 45,-1 0 0,0 0 0,0-1 0,-1 0 1,1-1-1,1 0 0,-1 0 0,-2-1 0,12-2 0,-12 2-155,-1 0 0,0-1 0,2-1 0,-1 0 0,-1 1 0,1-1-1,-1-1 1,0 1 0,0 0 0,0 0 0,0-2 0,5-6 0,-8 7-30,0 0-1,0-2 1,0 1 0,-1 1 0,0 0 0,3-10 0,-3 9 1,0 0 1,0 0-1,1-3 0,-1 4 0,1-1 0,5-4 0,2-3-5,-1 2 0,2 0 0,0 1 0,0-1 0,1 1 1,0 1-1,15-8 0,-22 13 7,1 1 0,0-1 0,-1 2 0,1-1 0,-1 0 0,1 2 0,-1-1 0,1 1 0,0-1 0,-2 1 0,2 0 0,0 0 0,0 1 1,-1-1-1,1 1 0,-1 0 0,1 0 0,-1 1 0,1 0 0,-1 0 0,6 4 0,118 85 1870,-90-60-828,63 36 0,-87-59-922,1 1 0,1-2 0,-3-1 0,4-1 0,-2-1 0,1 2 0,34 2 0,-16-6-81,-14 0-24,-1 0 0,1-1 0,0-1 0,27-4 0,-13-11 17,-32 15-46,0 1-1,0-1 1,0 1-1,0 0 1,0 0-1,-1 1 0,1-2 1,4 3-1,-3-1 5,26 6 96,0 0-1,0-2 1,42 5-1,4 0 152,143 31 561,-88-13-167,225 20-1,-217-40-281,-28 0-108,188-11-1,-282 1-216,-3 0-1,1-1 1,-1-1-1,1-1 1,0 0-1,-1-1 1,0 1-1,1-3 1,-1 1-1,0-2 1,-2 1-1,1-3 1,0 1-1,0 1 1,-1-2-1,13-15 1,-5 3-51,-2-4 0,-3 3 0,1-2 0,-1-2 0,-1 0 1,0-3-1,-2 3 0,-3 0 0,12-48 0,-19 67-209,-1 1 0,0-3-1,-1 3 1,0 0 0,0-1 0,0 0-1,-1 0 1,-1 0 0,1 0 0,-1 0-1,0 0 1,-1 2 0,0-3-1,0 3 1,-1-3 0,-5-6 0,4 8-676,-1 0 0,0 1-1,-1-1 1,0 1 0,-1 0 0,1 0 0,0 1 0,-1-1 0,0 3 0,0-2 0,0 2 0,1 0 0,-17-5 0,-42-4-5402,31 10 3344</inkml:trace>
  <inkml:trace contextRef="#ctx0" brushRef="#br0" timeOffset="1">990 753 644,'3'-11'2453,"3"9"-1184,-6 2-1213,0 0-1,1 0 0,-1 0 0,0 0 1,1 0-1,-1 0 0,0 0 0,0 0 1,1 0-1,-1 0 0,0 0 0,1 0 1,-1 0-1,0-1 0,0 1 0,1 0 1,-1 0-1,0 0 0,0 0 0,0-1 1,1 1-1,-1 0 0,0 0 0,0 0 0,0-2 1,1 2-1,-1 0 0,0 0 0,0-1 1,0 1-1,0 0 0,0 0 0,0-1 1,1 1-1,-1 0 0,0-1 0,0 1 1,0 0-1,0 0 0,0-1 0,0 1 1,0 0-1,0 0 0,0 0 0,0 0 1,-1 0-1,1-1 0,0 1 0,-1 16 188,-1-2-1,-1 1 0,-9 29 1,7-26-43,0-2 1,1 2-1,1-1 0,-1 19 1,4-33-294,-1-1 0,1 0 0,0 0 0,0 2 0,1-1 0,-1-1 0,1 0 0,-1 0 0,1 1 0,1 0 0,-2-1 0,1 1 0,1-2 0,-1 1 0,0 2 0,0-2 0,1-1 0,0 1 0,-1 0 0,1-1 0,0 0 0,0 1 0,0 0 0,0-1 0,0 1-1,0-1 1,0 0 0,1 2 0,-1-1 0,0-2 0,1 0 0,-1 1 0,1 0 0,-1-1 0,1 1 0,-1-1 0,0 0 0,5 0 0,4 0-314,-2-1-1,1 0 0,-3 0 1,3-2-1,-1-1 0,0 1 1,0 0-1,0 0 0,10-6 1,-8 3-514</inkml:trace>
  <inkml:trace contextRef="#ctx0" brushRef="#br0" timeOffset="2">1292 803 868,'1'0'124,"-1"1"0,1-1 0,0 1 0,-1-1 0,1 1 0,-1-1 0,1 1 0,-1 0-1,0-1 1,1 1 0,-1-1 0,1 1 0,-1 0 0,0-1 0,0 2 0,1-1 0,-1 0 0,0-1 0,0 1 0,0 0 0,0-1 0,0 0 0,0 1 0,0 0-1,0-1 1,0 1 0,0 0 0,0 0 0,0-1 0,0 2 0,-1-1 0,0 1 0,-6 30 423,6-27-284,-9 33 20,4-16 108,-7 42 0,13-62-869,-1 2 0,1-1 0,-1 1 0,0-2 0,1 1 0,-2 1 0,1 0 0,-2 3 1,-1-10-907</inkml:trace>
  <inkml:trace contextRef="#ctx0" brushRef="#br0" timeOffset="3">1316 753 1216,'-6'6'513,"2"-1"0,1 0 0,1 0 0,-1-1 0,-1 2 0,1-1 0,0 2 0,-3 7 0,-14 56 725,10-33-543,-18 74 341,-19 52 412,39-139-1285,-1 0 1,-1-3 0,-2 3 0,-23 34-1,15-34-77,2 1-1,-36 34 0,46-52-75,0 1 1,0-2 0,0 0-1,-2 0 1,1 0-1,0-1 1,0 0 0,-1-1-1,0 0 1,0 0-1,-16 3 1,20-6 27,-1 0 0,0-1-1,0 0 1,-1 0 0,1-1-1,0 1 1,0-2 0,2 1 0,-2-1-1,0 1 1,1-2 0,0 0 0,-1 0-1,1 0 1,0 0 0,0-1 0,0 0-1,0-1 1,1 1 0,0 0 0,-7-7-1,6 2 85,0 3 0,1-2 1,0-1-1,0 2 0,1-3 0,0 3 0,0-3 0,1 2 0,0-1 0,1 0 0,0 0 0,1-1 0,-1 2 0,2-3 1,0-10-1,0 6-67,1 1 0,1 1 0,0-1 0,1 1 0,0 0 0,2 0 0,-1-1 0,1 2 0,12-23 0,-12 30-14,-1-1 0,0 0-1,1-1 1,0 3 0,1 0 0,-1-1-1,1 0 1,0-1 0,0 2 0,0 0-1,1 1 1,0 0 0,-1 0 0,0 0-1,1 0 1,0 2 0,-1-2 0,1 2-1,14-3 1,-5 4 198,0 0 0,0 0 0,0 0-1,0 3 1,21 4 0,78 27 1534,-8-3-522,-107-31-1250,185 38 645,-156-34-869,0-1 0,2-2 0,-2-1 1,44-5-1,-66 4-349,-2-1 0,1 1 1,0-1-1,0 1 0,0-1 0,0-1 1,9-6-1,-13 8 206,-1 1 0,1-1 0,-1 0 1,1-1-1,-1 1 0,1 0 0,-1 0 0,0-1 0,0 1 1,0-3-1,0 3 0,0 0 0,0 0 0,0-1 1,-1 0-1,1 1 0,0-1 0,-1 0 0,1 1 0,-1-1 1,0 0-1,0 0 0,0 0 0,1 1 0,-2-2 1,1 2-1,0-1 0,0 1 0,-1 0 0,1-1 0,-1-2 1,-4-4-1933</inkml:trace>
  <inkml:trace contextRef="#ctx0" brushRef="#br0" timeOffset="4">1097 700 180,'0'0'432,"7"7"2062,-2-8-2215,-10 8-562</inkml:trace>
  <inkml:trace contextRef="#ctx0" brushRef="#br0" timeOffset="5">1015 876 1024,'-27'13'1935,"-79"33"1843,96-39-3454,-1-1 0,0 2 0,1-1 0,0 0 0,3 0 0,-2 4 0,-8 7 0,16-18-278,0 1 0,0 0 0,0 0 0,1-1 0,-1 1 0,0 0 0,1 1 0,-1-1 0,1 0 0,-1 0-1,1 0 1,-1 0 0,1 0 0,0 0 0,0 0 0,-1 0 0,1 0 0,0-1 0,0 1 0,0 0 0,0 1 0,0-1 0,0 0 0,0 0 0,1-1 0,-1 1 0,1 1 0,0-1 2,0 0 1,0 0-1,0 1 1,0-1-1,1-1 0,-1 1 1,0 0-1,1-1 1,-1 1-1,0-1 1,1 0-1,-1 1 1,1-1-1,-1 0 0,1 0 1,-1 0-1,1 0 1,9 0 160,-3 0-1,3-1 1,-1-1 0,15-4 0,-10 2-110,0-2 1,0 1-1,1-3 0,-3 0 1,2 1-1,0-1 1,-2-4-1,0 4 0,0-3 1,-2-1-1,2 0 0,-2 1 1,11-19-1,-20 28-61,-1 1-1,0-2 0,0 2 1,0-1-1,0 0 0,-1 1 1,2-1-1,-1 0 0,-1 0 1,1 1-1,-1-1 1,1 1-1,-1-1 0,0 0 1,0 0-1,0-1 0,0 1 1,0 1-1,0 0 0,-1-2 1,0-1-1,0 2 0,-1 1-1,1 0 1,0 1-1,0-1 1,-1 0-1,1 0 1,0 0 0,-1 1-1,1-1 1,0 0-1,-1 1 1,1-1-1,-1 1 1,1-1 0,-1 1-1,1 0 1,1-2-1,-1 2 1,-1 0-1,-1 0 1,-11 2 91,0-1 1,2 0-1,-1 1 0,-20 5 1,13-2 104,3 0 0,-1 2 1,0 0-1,0 0 0,2 3 0,-2 0 1,-20 17-1,39-26-217,-1 0 1,1 0-1,0-1 0,0 0 1,0 0-1,0 1 0,0-1 1,1 1-1,-1-1 0,0 0 0,0 1 1,0-1-1,1 0 0,-1 0 1,0 0-1,0 0 0,20-3 37,2 0 0,-3-1 0,1-3-1,0 2 1,32-16 0,91-55 0,-133 68-47,1 4 5,-2-2 1,1-1 0,-1-2-1,0 2 1,1-1-1,8-10 1,-19 18-5,1 0-1,-1 0 1,0 0-1,0 0 1,0 0-1,0-1 1,1 1-1,-1 0 1,0 0-1,0 0 1,0-1-1,0 1 1,0 0-1,0 0 1,0-1 0,0 1-1,0 0 1,0 0-1,1-1 1,-1 1-1,0 0 1,-1 0-1,1-1 1,0 1-1,0 0 1,0 0-1,0-1 1,0 1-1,0 0 1,0 0 0,0-1-1,0 1 1,0 0-1,-1 0 1,1-1-1,0 1 1,0 0-1,0 0 1,0 0-1,-1-1 1,-13-3 177,-17 5 57,12 5-83,-1 0 0,0-1 1,0 3-1,-30 17 0,-73 49 1128,81-41-888,40-31-387,0 0-1,0 1 0,0-1 0,0 0 0,1 1 0,-1-1 0,0 1 0,1 0 0,-1-1 0,1 0 0,0 2 0,0-1 0,0 0 1,0-1-1,0 4 0,1-4-10,1 0 0,-1-1 1,0 0-1,1 0 1,-1 1-1,1-2 0,-1 1 1,1 0-1,0 0 1,-1 0-1,1 0 0,0 0 1,0 1-1,0-1 1,0 0-1,0 0 0,0 0 1,0 0-1,0-1 1,0 1-1,0-1 0,0 0 1,0 1-1,0-1 1,0 1-1,0-1 0,0 2 1,1-2-1,1 0 0,45 5 11,-40-5-11,18 0 3,1-2 0,40-7 1,-37 3 30,47 0 1,-86 7-1,1 0 0,0 1 0,-1 0 0,1 2 0,-13 4-1,-6 1 8,-10 2-7,-74 27 65,99-34-71,0 1 1,0 0-1,1 3 0,1-1 0,-1 0 0,-18 15 0,28-22-27,1 2-1,-1-2 0,0 1 1,0-1-1,1 1 1,-1 0-1,0-1 1,1 1-1,-1 1 1,0-2-1,1 0 1,-1 1-1,1 0 0,0 0 1,0 0-1,0 0 1,0 0-1,0 0 1,0-1-1,0 1 1,-1 0-1,1 0 1,0 0-1,0 0 1,0 0-1,0 0 0,0-1 1,1 1-1,-1 0 1,0 0-1,0 0 1,0 0-1,0 0 1,0 0-1,0-1 1,0 1-1,1 0 0,-1 0 1,1 1-1,-1-2 1,1 2-1,-1-1 1,1-1-1,0 0 1,0 1-1,-1-1 1,1 1-1,0-1 0,0 1 1,0-1-1,0 1 1,-1-1-1,1 0 1,0 1-1,0-1 1,0 0-1,2 0 1,5 3 1,2-1 1,-2 0-1,1-1 1,-2 0-1,12-1 1,13-1-14,1-3 1,-1-1-1,45-14 0,-38 10-6,64-8 0,-85 17 43,-18 0-25,0 0-1,0 0 1,0 0 0,0 0-1,0 0 1,0 0-1,0 0 1,0 0 0,0 0-1,-1 0 1,1 0 0,0 0-1,0 0 1,0 0 0,0 0-1,0 0 1,0 0-1,0 0 1,0 0 0,0 0-1,0 0 1,0 0 0,0 0-1,-1 0 1,1 0 0,0 0-1,0 0 1,0 0-1,0 1 1,0-1 0,0 0-1,0 0 1,0 0 0,0 0-1,0 0 1,0 0 0,0 0-1,0 0 1,0 0-1,0 0 1,0 0 0,0 1-1,0-1 1,0 0 0,0 0-1,0 0 1,0 0 0,0 0-1,0 0 1,0 0-1,0 0 1,0 0 0,0 0-1,0 1 1,0-1 0,0 0-1,0 0 1,0 0 0,0 0-1,0 0 1,-33 11 68,12-5-66,-63 25 6,38-16 9,-1 2 0,0 6 0,-45 24 0,91-46-21,0-1 0,0 0 1,0 0-1,1 1 0,-1-1 0,0 1 1,0 0-1,0 0 0,0-1 0,1 1 1,-1 0-1,0 0 0,1 1 1,-2-1-1,1 0 0,1 0 0,-1 2 1,1-2-2,0-1 1,0 0-1,0 0 1,0 1-1,1-1 1,-1 0-1,0 1 1,0-1-1,1 1 1,-1-1-1,0 1 1,0-1-1,2 0 1,-2 1 0,0-1-1,1 1 1,-1-1-1,1 0 1,-1 0-1,1 1 1,-1-1-1,0 0 1,1 0-1,-1 1 1,2-1-1,3 2-36,0-1 0,0 0 0,-1-1-1,1 1 1,10 0 0,30-3-696,-1-3-1,0-2 1,57-16-1,-14 2-279,-64 18 828,-20 4 273,-16 1 53,-260 78 914,271-80-1047,1 1 0,0-1 0,-1 0 0,1 0 0,0 1-1,0-1 1,0 1 0,-1-1 0,1 1 0,1 0 0,-1-1 0,0 0 0,0 2-1,0-1 1,0-1 0,0 1 0,0 0 0,0 0 0,1 0 0,-2 2 0,2-2-3,1-1 0,-1 1 0,1 0 0,-1-1 0,1 1 0,-1-1 0,1 0 0,0 0 0,-1 0 0,1 1 0,0-1 0,-1 1 0,1-1 0,0 0 0,0 1 0,-1-1 0,0 0 0,1 0 0,0 1 0,0-1 0,1 0 0,9 3 7,1-1 0,-1 1 0,16-2 0,2-5-1,-3-1-1,2 1 1,0-2 0,30-12-1,17-4-59,-170 52 173,81-24-115,-1 0 0,0-2 0,0 5 0,1-1 0,0 1 0,-20 18 0,33-26-8,1-1 0,-1 0 0,1 1 0,0-1 0,-1 0 0,1 0 1,0 0-1,-1 0 0,1 1 0,0-1 0,-1 0 0,1 0 0,0 1 0,0-1 0,0 0 0,-1 1 0,1-1 0,0 1 0,0-1 0,0 1 0,0-1 0,0 2 0,0-2 0,0 1 1,0-1-1,0 1 0,0-1 0,0 1 0,0-1 0,1 1 0,-1-1 0,0 1 0,0-1 0,0 1 0,1 0 0,19 6-58,24-5 13,0-8 36,46-12-1,-8-2 1,-61 18 31,-25 5 26,-35 13 58,21-11-80,-163 70 438,147-58-339,2 1 1,1 0-1,-38 28 1,59-37-99,0 0 7,24-11-21,10-6-21,2-3 0,-1 1-1,-3-3 1,3 0 0,32-27 0,-42 31 6,89-70-100,-91 68 88,0-2 0,0-1 1,-1 2-1,18-33 0,-29 44 15,-1 0 1,1 0-1,0 0 1,0 0-1,-1-2 1,1 2-1,-1 0 1,2 0-1,-2 0 1,0 0-1,1 0 1,-1 0-1,0-1 1,0 1-1,0 0 1,0-1-1,0 1 1,0 0-1,0 0 0,0 0 1,-1 0-1,1-1 1,0 1-1,-3-3 1,2 3 0,0-1 0,0 1 0,0 0 0,-1 0 0,1 1 1,0-1-1,0 0 0,0 0 0,1 1 0,-2-1 0,1 0 0,-1 1 0,0-1 1,1 1-1,-5-1 0,-4 0 0,-1 0-1,0 1 1,0 0 0,-16 3-1,-215 51 117,224-51-148,15-2 10,13-3 10,20-5 11,-1-1 1,1-1 0,-4-1 0,48-24 0,-34 12 1,0-1 0,47-41 0,-64 47 1,-1 0 0,-3-3 0,2 2 0,31-41 0,-52 58 1,1 0-1,0 0 1,-1 1-1,1 0 1,0-1 0,-1 0-1,1 0 1,-1 0-1,0 0 1,1-1-1,-1 1 1,0 0-1,0 1 1,1-1-1,-1 0 1,0 0 0,0 0-1,0 0 1,0 0-1,0-1 1,0 1-1,-1 0 1,1 0-1,0 0 1,-1 0-1,1 0 1,0 1 0,-1-1-1,1 0 1,-1 0-1,1 0 1,-1 0-1,0 1 1,1-1-1,-1 0 1,0-1-1,0 2 1,1-1 0,-1 0-1,0 1 1,0-1-1,0 1 1,0-1-1,0 1 1,-1-1-1,1 1 1,0 0-1,0 0 1,1-1 0,-1 1-1,0 0 1,-1 0-1,-5 0 10,0-1 0,1 0 1,-1 0-1,1 1 0,-1 0 0,1 1 0,-9 1 0,-54 17 233,3 3 1,-98 47-1,141-58-68,4-4 49,-1 3 0,1-1 0,-29 19 0,48-28-225,0 0 0,0 0 0,0 0 0,-1 0 0,1 1-1,0-1 1,-1 0 0,1 0 0,0 1 0,-1-1 0,1 0 0,0 0 0,0 1-1,-1-1 1,1 0 0,0 1 0,0-1 0,0 0 0,-1 1 0,1-1 0,0 0 0,0 1-1,0-1 1,0 0 0,0 2 0,0-2 0,0 2 0,0-2 0,0 0 0,0 1 0,0-1-1,0 0 1,0 0 0,0 0 0,0 1 0,0-1 0,0 0 0,0 1 0,16 5-15,25-6-15,9-8 18,-4-2-1,68-21 1,87-42 3,-201 73 9,0 0 0,0 0-1,0 0 1,0 0 0,0 0-1,0 0 1,0 0 0,0 0 0,0 0-1,0 0 1,0 0 0,0 0-1,0 0 1,0 0 0,0 0 0,0 0-1,0 0 1,0 0 0,0 1-1,0-1 1,0 0 0,0 0 0,0 0-1,0 0 1,0 0 0,0 0-1,0 0 1,0 0 0,0 0-1,0 1 1,0-1 0,0 0 0,0 0-1,0 0 1,0 0 0,1 0-1,-1 0 1,0 0 0,0 0 0,0 0-1,0 0 1,0 0 0,0 0-1,-17 18 10,-37 31-10,28-27 14,24-21-13,-4 3 0,1 0 0,1 1 0,1 3 0,-2-4 0,-4 7 0,9-10-1,-1 0 1,1 0-1,0-1 1,-1 1-1,1-1 1,0 1-1,0 1 0,-1-2 1,1 1-1,0 0 1,0 0-1,0 0 1,0 0-1,0-1 1,0 1-1,0 0 1,0-1-1,1 2 0,-1-2 1,1 3-1,-1-2 2,1 0 0,0 0 0,0 0-1,0 0 1,0-1 0,0 1 0,1 0-1,-1 0 1,0-1 0,0 1 0,0-1-1,1 0 1,-1 1 0,0-1 0,0 0-1,0 1 1,1-1 0,10 4 2,-1-3 0,1-1 0,-1 1 0,1-2 1,-1 0-1,0 0 0,14-5 0,81-23-19,-79 20 5,3-2 4,-3 1 0,36-19 0,-62 29 8,-1 0-1,0 0 0,0 0 0,0 0 1,0 0-1,1 0 0,-1 0 0,0 0 1,0 0-1,0 0 0,0 0 0,0-1 1,1 1-1,-1 0 0,0 0 0,0 0 0,0 0 1,0 0-1,0 0 0,0-1 0,1 1 1,-1 0-1,0 0 0,0 0 0,0 0 1,0 0-1,0-1 0,0 1 0,0 0 1,0 0-1,0 0 0,0-1 0,0 1 1,0 0-1,0 0 0,0 0 0,0 0 0,0-1 1,0 1-1,0 0 0,0 0 0,0 0 1,0 0-1,0-1 0,0 1 0,0 0 1,0 0-1,-1 0 0,-10-5 40,-15 0-7,19 6-32,-1 0 1,1 0-1,-1 1 1,1-1-1,1 1 0,-1 2 1,0-2-1,0 2 1,0-2-1,1 2 1,-8 6-1,14-10-3,0 0 1,0 0-1,0 0 1,0 0-1,0 0 0,0 0 1,0 0-1,0 0 0,0 1 1,-1-1-1,1 0 0,0 0 1,0 0-1,0 0 0,0 0 1,0 1-1,0-1 0,0 0 1,0 0-1,0 0 0,0 0 1,0 0-1,0 1 1,0-1-1,0 0 0,0 0 1,1 0-1,-1 0 0,0 0 1,0 1-1,0-1 0,0 0 1,0 0-1,0 0 0,0 0 1,0 0-1,0 0 0,0 0 1,1 0-1,-1 1 0,0-1 1,0 0-1,0 0 1,0 0-1,0 0 0,0 0 1,0 0-1,0 0 0,0 0 1,0 0-1,0 0 0,0 0 1,15 5-13,14-1 19,-1-5-24,-23 0 17,0 1 1,0 0-1,1 0 1,-1 0-1,0 1 1,6 0-1,-10 1 21,-7 2-10,-13 6-8,13-8-2,-7 3-10,11-5 9,0 1-1,-1 0 1,1-1 0,0 1-1,-1 0 1,1 0 0,0 0-1,0-1 1,0 2-1,1-1 1,-1 0 0,0 0-1,0 2 1,0-1 0,-1 2-1,3-4-1,0 2 1,1-1-1,-1 0 0,1-1 0,0 1 0,-1 0 0,1 0 0,0-1 0,-1 1 0,1 0 0,0-1 0,0 1 0,0-1 0,-1 1 0,1-1 0,0 1 0,-1-1 0,1 0 0,0 1 0,0-1 1,0 0-1,0 0 0,0 0 0,0 0 0,2 0 0,80-4-49,-105 24 105,-35 13-60,-101 49 0,106-58 20,43-20-5,1 0 0,-1 1 0,-1-2 0,0 0 0,0 0 0,0-1 0,-1 1 0,2 0 0,1-2 0,-3-1 0,1 0 0,-16 0 0,25-1 0,0 0 0,0-1 0,0 2 0,0-1 0,0-1 0,0 1 0,0 0 0,1 0 0,-1 0 0,0 0 0,0-1 0,1 2 0,-1-1 0,1 0 0,-1-1 0,1 1 0,-1 0 0,1 0 0,0-1 0,0 1 0,-1 0 0,1-1 0,0 1 0,0 1 0,0-2 0,1 1 0,-1-1 0,0 0 0,0 1 0,2-4 0,-1 0 1,0-3-1,1 1 1,0-1 0,5-9-1,10-13 2,2-1 0,-1 2 0,3-3-1,41-39 1,-26 34-80,3 4 0,70-53 0,-105 83 58,-2 1 4,0 0 1,0 0-1,0 1 0,1-1 1,-2 1-1,1 0 1,1 0-1,-1 0 0,1 0 1,0 0-1,3 0 0,-6 1 7,1 1 0,-1 0 0,0 0 0,1 0-1,-1 0 1,0-1 0,0 1 0,0 0 0,0 0-1,0 0 1,0 0 0,0 0 0,0 0 0,0 0-1,0 0 1,0-1 0,-1 1 0,1 0-1,0 0 1,-1 0 0,1 0 0,0-1 0,-2 2-1,-8 22-21,-8 10 42,-2-2 0,-1-2 0,-1 1 0,-2-1 0,-2-1 0,-49 41 0,28-31 18,0-2 0,-4-3 0,-78 41 0,114-67 11,0 0-1,-1-1 0,3-1 1,-3-1-1,0 0 1,-1-2-1,1 1 0,-23 1 1,37-5-39,1 0 0,-1 0 1,0 0-1,0 0 0,0 0 0,1 0 1,-1-1-1,0 1 0,0-1 0,0 1 1,1-1-1,-1 0 0,0 0 0,1-1 1,-1 1-1,1 0 0,-1 0 1,1 0-1,0 0 0,-1 1 0,1-2 1,-2-2-1,2 2-6,0-2 1,0 2-1,0 0 1,0 0-1,1-1 0,-1 0 1,1 1-1,0-1 1,-1 0-1,1 0 1,1 1-1,-1-1 0,1-4 1,1-4-7,1 2 0,0-2 0,1 1 0,0 0 0,0-1 0,9-10 0,33-43-1,1 1-1,2 4 1,5 1 0,99-83 0,-148 137 2,76-60-14,-74 59 11,1-1 1,0 2-1,0-1 1,1 1-1,-1 1 1,2 1-1,-1 0 1,0 0-1,11-2 1,-20 4 3,1 0 0,0-1 0,0 1 0,0 0 0,0 0 0,0 0 0,-1 0 0,1 1 0,0-1 0,0 0 0,0 0 0,0 0 0,-1 1-1,1-1 1,0 0 0,0 1 0,0-1 0,-1 1 0,1-1 0,0 1 0,-1-1 0,1 1 0,0 0 0,-1-1 0,1 1 0,0 0 0,0-1 0,-1 2 0,1-1 0,-1 1 1,0 0-1,0-1 0,0 2 0,0-1 0,0-1 0,0 0 0,0 0 0,0 1 1,0 0-1,-1 2 0,-2 4 1,0 1 1,0-2-1,-8 16 1,-4 1 4,0-3 1,-2 2-1,-1-3 1,0 0 0,0 0-1,-32 23 1,10-11 48,-5-1 0,-58 33 0,76-49-14,-1-3-1,2 1 0,-3-2 0,-33 8 1,52-16-31,2-2 0,-1 1 1,-1-1-1,1 0 1,-1 0-1,1-1 0,-1 0 1,2-1-1,-2 0 0,1 0 1,-2-1-1,2 0 0,0 0 1,2-1-1,-2-2 0,1 1 1,-12-6-1,18 9-8,0-1 1,0 1-1,0 0 0,1-2 0,-1 0 1,0 1-1,1 0 0,0 0 1,-1 0-1,1 1 0,0-1 1,0 0-1,0-1 0,1 1 1,-1 1-1,0-2 0,1 1 1,-1-1-1,1 1 0,0-1 1,0 0-1,0 2 0,0-2 0,1 1 1,-1-1-1,0-1 0,1 2 1,0 0-1,0 0 0,-1 0 1,1-1-1,1 1 0,-1-1 1,2 0-1,5-10 7,0 1 0,1-3 0,1 4 1,10-12-1,-16 16-8,25-23-9,0 1 0,36-27-1,-48 43 6,0 2-1,0 0 0,0 1 1,3 0-1,-2 0 0,23-6 1,-35 13 0,-1 2 0,1 0 0,0 1 0,0-1 1,0 0-1,-1 1 0,1 0 0,0 0 1,0 1-1,9 0 0,-13 0 2,0 0 1,0 1-1,0-2 0,0 1 0,-1 0 0,1 1 1,0-1-1,0 0 0,0 1 0,-1-1 0,1 1 1,-1-2-1,2 2 0,-2 0 0,0-1 0,0 1 1,0 0-1,0 0 0,0 2 0,0-3 1,0 1-1,0 0 0,-1 0 0,1 0 0,-1 0 1,0 0-1,1 1 0,-1-1 0,0 0 0,0 0 1,-1 3-1,0 8 2,-2-1 0,1 0 0,-1 0 0,-2-2 0,1 3 0,0-2 0,-1-1 0,-1 2 0,0-3 0,-1 2 0,-13 18 0,-11 5 37,-59 57 0,81-83-25,-23 22 30,-2-3 0,0 2 0,-1-3 0,-3-3 0,3-3 0,-55 26 1,81-43-32,0 0 0,0 0 0,0-2 0,0 1 0,1-1 0,-1 0 0,-10 0 0,17-1-10,1 0-1,-1 0 1,-1 0 0,2-1 0,-1 1 0,1 0 0,-1 0 0,-1-1 0,2 1 0,-1-1 0,1 0 0,-1 1 0,1-1 0,0 1 0,-1-1 0,1 0 0,0 0 0,-1 0 0,1 0 0,0 0 0,0 0 0,0 0 0,0-1 0,0 0 0,1 1 0,0 0 0,-1 0 0,0-1 0,1 1 0,-1-1 0,1 1 0,-1-1 0,1 1 0,0-1 0,-1-1 0,1 3 0,0-2 0,0 0-1,0 1 1,0-1 0,1 1 0,-1-1 0,0 0 0,1 1 0,-1-1 0,1 1 0,1-3 0,3-12-2,1-3 0,2 4 0,1-1 0,1 0 0,-1 0 0,1 1 0,12-13-1,93-96 0,-97 106-3,104-96-28,-106 101 17,-1 0 1,3 1-1,-1 1 0,1 2 1,-1 0-1,25-11 1,-38 19 8,0-1 0,1 1 0,-2 0 0,2 1 0,-1-1 1,0 1-1,0 0 0,1 0 0,-1 0 0,0 0 0,0 1 1,1-1-1,-1 1 0,0 0 0,6 3 0,-8-3 3,0 1 0,0-1 0,0 2 0,0-2 1,-1 1-1,1-1 0,-1 1 0,0 0 0,1 0 0,-1 0 0,0 0 0,0 0 0,0 0 0,0 0 0,0 2 0,0-3 0,0 1 0,-1-1 0,1 3 0,-1-2 0,1 1 0,-1-1 0,0 0 0,0 0 0,0 0 0,-1 0 1,1 2-1,-1 1 0,-2 7 3,0-1 1,0-2-1,0 2 1,-2 0-1,0-2 1,0 2-1,-1-2 1,0-1 0,0 2-1,-1 0 1,-9 7-1,-14 12 17,-49 42 1,75-67-17,-17 13 27,-1-2 0,-45 25 0,54-33-6,-1-1 0,0 0 0,0-2 0,1 2 0,0-3 0,-29 5 0,40-8-16,1 0-1,-1 0 1,0 0 0,0 0 0,0 0-1,1 0 1,-1-1 0,0 1-1,-1 0 1,2-2 0,-2 2 0,3-1-5,-1 1 1,1 0 0,-1-1 0,1 1 0,-1 0 0,1-1 0,0 1-1,-1 0 1,1-1 0,0 1 0,-1-1 0,1 1 0,0-1 0,-1 1 0,1-1-1,0 1 1,0-1 0,0 0 0,0 1 0,-1-1 0,1 1 0,0-2-1,0 1 1,1-1-2,0-2 0,-1 1 0,1-1-1,0 1 1,1 1 0,-1-1 0,1 0 0,-1 1-1,0 0 1,2-1 0,1-3 0,23-27-1,2 3 1,-3 0 0,7 3 0,-2-1-1,3 3 1,-1 0 0,4 3 0,69-35-1,-93 53 1,0-3 0,0 4 1,16-6-1,-26 8-1,1 0 1,-1 0-1,1 0 1,-1 1-1,1 0 0,-1 0 1,1 0-1,0 0 1,-1 0-1,1 1 1,-1 0-1,1-1 1,-1 1-1,0 0 1,1 2-1,-1-2 1,-1 1-1,6 1 1,-7-1 0,1 0 0,-1 0 1,1 1-1,-1 0 1,0-1-1,0-1 0,0 2 1,-1 0-1,1-1 1,0-1-1,-1 2 1,1-2-1,-1 2 0,0-1 1,0 1-1,0-1 1,0 3-1,0-4 0,-1 1 1,1 1-1,-1-1 1,0 1-1,-1 2 0,-2 7-2,0-2 0,-1 2 0,-8 13-1,-7 7 23,-3 0-1,1-2 0,-2 1 1,-2-3-1,-32 29 0,34-35 0,1-3-1,-2-2 0,-2 1 1,1-3-1,-1 0 0,-53 21 1,77-35-12,-1 1 0,2-1 1,-1 1-1,0-2 1,-1 1-1,1-1 0,-1 1 1,1-1-1,0 0 0,-1 0 1,1 0-1,-1-1 1,1 1-1,-4-3 0,5 2-2,1 0 0,-1 0-1,1 0 1,0 0-1,0 1 1,-1-2 0,1 1-1,0 0 1,0-1-1,0 1 1,0-1-1,1 1 1,-1-2 0,0 2-1,1 0 1,-1 0-1,1-1 1,-1 0 0,1 1-1,0-1 1,0 0-1,0 1 1,0-2-1,0 2 1,0-1 0,0 1-1,0-1 1,1 0-1,0-2 1,2-12 0,1 3 0,0-2 1,1 1-1,1-1 0,0 3 0,1-2 1,0 0-1,10-11 0,78-99-18,-78 104 19,-11 14-5,111-123-13,-98 111 2,-2-1 0,3 3-1,1-1 1,38-20 0,-55 35 4,1 0 1,-1 0-1,1 0 1,1 0-1,-1 1 1,0-1-1,0 1 1,0 0-1,0 0 1,1 1-1,-2-1 1,1 1-1,0 1 1,7 0-1,-9 0 5,0 0-1,0 1 0,-1-1 0,1 1 1,0-1-1,-1 1 0,0-1 1,1 0-1,-1 1 0,0 0 1,0 0-1,0 0 0,0 1 0,0-1 1,0-1-1,-1 3 0,1-2 1,-1 1-1,-1 0 0,1-1 1,0 0-1,-1 1 0,0 0 0,1-1 1,-1 3-1,1 3 0,0 4 0,-1 0 0,0-1-1,0 2 1,-2 0 0,1-2 0,-1 0-1,1 2 1,-2-2 0,-1 1-1,0-1 1,-1 0 0,-9 15-1,2-5 9,-2 0 0,0 0 0,-1-1 0,-2 0-1,-18 15 1,3-5 44,-2-3 0,-61 42 0,70-53-15,-1-4-1,0 2 1,-1-2 0,0-1 0,-28 7 0,48-16-21,-1-1 1,1 0-1,-1 0 0,0 0 1,0-1-1,0 0 1,0-1-1,1 1 1,-1-1-1,0 0 0,-13-5 1,18 5-11,0 0 0,0-1 1,0 0-1,0 0 0,1 1 1,-1-1-1,1 0 0,0 0 1,-1 0-1,1 0 0,0-2 1,0 3-1,0-2 0,1 0 1,-1 1-1,1-1 0,0 0 1,0 0-1,0 0 0,0-1 0,0 1 1,1 1-1,-1 0 0,1-1 1,-1-1-1,1 1 0,0 1 1,0-3-1,1 2 0,-1 0 1,2-5-1,1-11-10,1 2-1,2-1 1,0 0-1,1 0 1,1 1-1,19-30 1,72-93-24,-88 123 28,28-29-15,61-65 1,-83 95 9,0 0 1,0 1 0,2 4 0,-1-3 0,1 3 0,1-1 0,24-7 0,-38 15 4,0 2-1,-1 1 1,2 0-1,-1 0 1,1 0-1,0 0 1,-1 1 0,2 0-1,-2 0 1,1 0-1,9 3 1,-13-3-1,1 1 0,-1 0 1,1 0-1,-1 2 0,0-2 0,0 1 1,0 0-1,0 0 0,0 0 0,0-2 1,-1 2-1,1 1 0,-1 0 0,1-1 1,-1 1-1,0 1 0,0-1 0,0 0 1,-1 0-1,1-1 0,-1 2 0,3 6 1,-2 2 4,1-2 0,-3 3 0,0-3 0,1 2-1,-1 0 1,-1 0 0,1-1 0,0 2 0,-2-1 0,-1-2 0,0 3 0,0-2 0,-1 0 0,-1 1 0,0-2 0,0-1 0,-1 3 0,-11 13 0,1-3 7,-2 0 1,-1-2-1,-1-1 1,1 2-1,-2-3 1,-43 30-1,42-34 9,-4 2 0,1-3 0,-2 0 0,-48 14 0,64-22-9,1-2-1,-1 0 0,-2-1 0,2-1 1,-1-1-1,3 2 0,-2-2 0,0-2 1,-1 2-1,1-1 0,-1-1 0,1-1 1,0 0-1,0-1 0,-10-3 0,18 6-7,0-1 0,1 1 0,-1-2 0,1 2 0,-1 0 0,1-1 0,0 0 0,0 0 0,0 0 0,0 0 0,0 0 0,0 0 0,1 0 0,-1-1 0,1 0 0,-1 0 0,1 1 0,0 0 0,0-4 0,1 2-2,-1 0 1,1-3-1,0 3 1,0 0 0,0-1-1,0 1 1,1 0-1,0-1 1,-1 0 0,4-7-1,3-6 0,2 1-1,-1-1 1,2 3-1,18-24 1,-7 11-4,1 1 0,1 2 0,46-39 0,-53 50 3,2 0-1,-1 3 1,2-2 0,-1 4-1,2 0 1,0-1-1,25-6 1,-41 16-2,0-2 0,1 1 0,-1 0 0,0 1 0,-1-2 0,2 2-1,-1 0 1,1 0 0,1 0 0,-2 2 0,0-2 0,0 1 0,1 0 0,-1 1 0,0-2 0,1 2 0,-1 0 0,4 3 0,-5-3 3,0 1 1,0-2-1,-1 2 0,0 1 1,1-1-1,-1 0 1,0-1-1,0 1 1,0 0-1,-1 1 1,1-2-1,-1 2 0,0 0 1,0-1-1,0 1 1,0-2-1,-1 2 1,1 0-1,-1 1 1,0-2-1,0 1 1,-1 6-1,-2 8 7,0-1 0,-1 0 0,0-2 0,-2 3 0,0-3 0,0 2 0,-2-2 0,0 0 0,-1 1 0,0-3 0,0 2 0,-20 19 0,14-18 3,-2 1 0,2-2 0,-2-2 0,-1 0-1,-1 0 1,1-2 0,-1 1 0,-1-2 0,-32 11-1,46-19-1,-1 1-1,0-1 1,2-1 0,-1 0-1,0 0 1,-1-1-1,0 1 1,0-1-1,0-1 1,0 0 0,0 0-1,-11-3 1,15 2-8,0 1 1,1 0-1,-1 0 1,0 0 0,1-1-1,0 1 1,-1-1-1,1 0 1,0-1-1,0 1 1,0 1 0,0-2-1,0 1 1,0-1-1,1 1 1,-1 0-1,1 0 1,0-1 0,0-1-1,0 1 1,0 1-1,0 0 1,0-1-1,1 0 1,-1 0 0,1 0-1,0 1 1,0-2-1,0 0 1,1 1-1,-1 0 1,1-2 0,2-7-5,0-2 0,1 0 0,1 1 0,0 0 0,0 1 0,1-1 0,1 1 0,0 1 0,1 0 0,17-20 0,-4 8 1,0 0 0,1 1 0,42-29 0,-41 35-2,44-24 0,-58 34 1,1 4-1,-2-3 1,3 2-1,-2 0 1,1 1 0,-2 0-1,2 1 1,14-2-1,-23 3 6,0 0 0,0 0 1,0 0-1,1 0 0,-1 0 0,0 0 0,0 0 0,0 1 0,1-1 0,-1 0 0,0 1 0,0-1 0,0 1 1,0-1-1,0 1 0,0-1 0,0 1 0,0 0 0,0 0 0,0-1 0,0 1 0,0-1 0,-1 1 0,1 0 1,0 0-1,0 0 0,-1 0 0,1 0 0,-1 0 0,1 0 0,-1 1 0,1-1 0,-1 0 0,0 0 0,0-1 0,1 1 1,-1 0-1,0 1 0,0 0 0,0-1 0,0 0 0,0 0 0,-1 0 0,1 1 0,0-1 0,0 0 0,-1 0 0,-1 6 2,0 1 0,0-2-1,-1 0 1,0 0 0,0 0-1,0-1 1,-5 7 0,-18 17-39,1 0 1,-4-3-1,0-2 1,-2-1-1,-56 37 1,69-50-3420,25-15-1714,34-25-3237,-33 24 8095,21-14-3416,-17 9 1644</inkml:trace>
</inkml:ink>
</file>

<file path=xl/ink/ink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05-27T12:28:43.56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7 123 336,'-1'-5'611,"-1"-1"0,1 1 0,0 0 0,0-1 0,1 0 0,0 3 0,0-2 0,1-9 0,-1 12-478,0-1 1,0 1-1,1 0 0,-1 0 0,1-1 0,0 1 1,0 0-1,-1 0 0,1 1 0,0-1 0,1 0 0,-1 0 1,0 0-1,1 0 0,-1 0 0,0 1 0,0-1 1,1 1-1,0-1 0,4-1 0,8-3 187,-2 1 1,2 1-1,0 1 0,1 0 1,0 1-1,-1 0 0,0 1 1,22 2-1,-27 0-138,-1 1-1,2 0 0,-1 0 1,-1 0-1,1 1 1,-1 1-1,1 0 1,-1 1-1,1-1 1,-2 1-1,13 9 1,5 8 403,41 50 1,-2-6 199,-45-49-530,-5-2-23,3 1 0,0-3 1,0-1-1,0 2 0,1-1 0,22 6 0,-38-18-255,-1 0 0,1 0 1,-1 0-1,1-1 0,-1 1 1,0-1-1,1 1 0,-1-1 0,0 0 1,1 0-1,-1 1 0,1-1 0,0 0 1,-1-1-1,1 1 0,0 0 1,0 0-1,-1-1 0,1 1 0,-1-1 1,1 1-1,1-1 0,-2 0 0,1 0 1,-1 1-1,0-1 0,0 0 0,0 0 1,2-2-1,-1 0-309,-1 3 1,0-3-1,0 1 0,0-1 0,-1 1 1,1-1-1,0 0 0,-1 0 0,0 1 1,1-1-1,-1-1 0,0 1 0,-1 1 1,1-1-1,0 0 0,-1 2 0,-1-7 1,0 0-741,-1 2 0,0-2 1,1 0-1,-2 0 0,0 1 0,-7-9 1,1 3-879</inkml:trace>
  <inkml:trace contextRef="#ctx0" brushRef="#br0" timeOffset="1">401 194 972,'-1'4'467,"1"0"-1,-1 0 1,0 0-1,0-1 1,0 1-1,0 0 1,0-2-1,-1 2 1,0-1 0,0 0-1,-2 6 1,-34 33 755,19-15-509,-1-4-188,-14 17 463,3 0 1,3 0 0,1 1-1,-26 55 1,51-90-944,0 0 0,1 0 0,-1-1 0,0 1 0,1 2 0,0-3-1,1 1 1,-1 0 0,1-1 0,0 2 0,1 0 0,-1-2 0,1 0 0,0 2 0,1-1 0,0-1 0,-1 1 0,1 0 0,0-1 0,1 2 0,0-2-1,-1 0 1,2-2 0,-1 3 0,1-1 0,7 7 0,-4-6-24,1 1 0,-1-2 0,0 0-1,1 1 1,0-2 0,0 0 0,0 1 0,1-1 0,-1-1 0,2 0-1,-1-1 1,1 0 0,-2 0 0,3-1 0,-2 0 0,15 0-1,-16-2-397,4 0-1,0 0 0,-2-1 0,3 0 1,-3 0-1,1-1 0,15-8 0,-20 6-326,0 4 0,0-3 0,-1 0 0,1 0 0,-1 0-1,1 0 1,-1-1 0,-1 0 0,0-1 0,0 1-1,1-1 1,-2-1 0,5-5 0,2-9-1841</inkml:trace>
</inkml:ink>
</file>

<file path=xl/ink/ink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05-27T12:28:43.57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595 308 2104,'-4'-2'4620,"11"0"-1685,19-11-486,23-11-762,-49 24-1675,1-1-1,0 1 0,-1-2 1,1 2-1,-1-1 1,2 1-1,-2-1 0,1 1 1,-1 0-1,1-1 0,-1 1 1,0-1-1,1 0 1,-1 1-1,0-1 0,0 0 1,1 0-1,-1 1 1,0-1-1,0 0 0,0 0 1,0 1-1,0-1 0,0 0 1,0 0-1,0 1 1,0-1-1,-1-1 0,1 1-3,-1 0-1,0-1 1,0 1-1,-1 1 0,1-1 1,0 0-1,-1 0 1,1 0-1,0 0 0,0 1 1,0-1-1,-1 0 0,-1 0 1,-48-15 4,46 15 10,-39-6 111,-58-4-1,24 5 243,78 6-384,0 0 1,0 0-1,0 0 1,-1 0-1,1 0 1,0 0-1,0 0 1,-1 0-1,1 0 1,0 0-1,0 0 1,-1 0-1,1 0 1,0 0-1,0 0 1,-1 0 0,1 0-1,0 0 1,0 0-1,0 0 1,-1-1-1,1 1 1,0 0-1,0 0 1,0 0-1,-1 0 1,1 0-1,0-1 1,0 1-1,0 0 1,0 0-1,0 0 1,-1-1-1,1 1 1,0 0-1,0 0 1,0 0-1,0-1 1,0 1-1,0 0 1,0 0-1,0-1 1,0 1 0,0 0-1,0 0 1,0-1-1,11-8-447,37-16-389,-25 12 533,-21 12 297,59-38-541,-58 36 572,1 1 1,1-1 0,-1-2-1,-1 1 1,1 0-1,0 0 1,-1 0 0,0-1-1,-1 1 1,5-9-1,-7 11 22,1 1 0,-1 0 0,1 0 0,-1-1 0,0 1 0,1 0-1,-1-1 1,0 1 0,0 0 0,0-1 0,0 1 0,0 0 0,-1 1-1,1-1 1,0-2 0,-1 2 0,1 0 0,-1 0 0,1-2-1,-1 2 1,1 0 0,-1 0 0,-1-2 0,0 2 17,1-1 0,0 1 1,-1-1-1,0 2 0,0-1 1,0 0-1,0 0 0,0 0 1,0 0-1,0 1 0,-1-1 0,-3 0 1,-4 0 88,-2 0 0,1 0 1,-1 1-1,-15 3 0,-168 28 1535,14-1 1180,100-18-628,141-18-2968,40-18-399,-44 10 191,97-14 1,-136 29 1112,-17-1-163,0 0 0,0 0 0,0 0 0,0 1 0,0-1 1,0 0-1,0 0 0,0 0 0,0 0 0,0 0 0,0 0 0,0 1 0,0-1 0,0 0 0,0 0 0,0 0 1,0 0-1,0 0 0,0 1 0,0-1 0,0 0 0,0 0 0,0 0 0,0 0 0,0 0 0,0 1 0,0-1 1,0 0-1,0 0 0,0 0 0,0 0 0,0 0 0,0 1 0,0-1 0,0 0 0,0 0 0,0 0 0,0 0 1,0 0-1,-1 0 0,1 0 0,0 0 0,0 0 0,0 0 0,0 0 0,-1 0 0,-26 19 413,12-11-388,7-3-2,-2 3 25,1-1 0,-19 17 0,26-21-49,-1 0 1,0 1 0,1 0 0,0-3 0,0 3-1,0-1 1,0 1 0,0 1 0,1-1-1,0-1 1,0 2 0,0-1 0,-1 4-1,2-7-4,-1 5-8,1 1-1,-1-2 0,1-1 0,0 1 1,1 1-1,1 10 0,-1-14 5,-1-1-1,1 1 1,0 0-1,0 0 1,0-1-1,0 1 0,1-1 1,-1 0-1,0 0 1,1 1-1,-1-1 1,1 0-1,-1 1 0,1 0 1,-1-1-1,2 0 1,-2-1-1,1 1 1,-1 0-1,2 0 0,-1-1 1,0 1-1,4 0 1,15 2-322,4 0 1,-3-1 0,38-3 0,-36 0 92,-2 1 0,3 1 1,35 7-1,-60-8 242,1 0 0,-1 0 1,0 0-1,1 0 0,-1 0 0,0 0 0,1 0 0,-1 0 0,0 0 0,1 0 0,-1 0 1,0 0-1,1 0 0,-1 1 0,0-1 0,0 0 0,1 0 0,-1 0 0,0 1 0,1-1 1,-1 0-1,0 0 0,0 1 0,0-1 0,1 0 0,-1 1 0,0-1 0,0 0 0,0 1 1,0-1-1,1 0 0,-1 1 0,0-1 0,0 0 0,0 1 0,-9 8 254,-18 6 41,-124 64 921,77-40-293,66-34-832,-5-1 38,1 2-1,1 1 0,0 0 0,1-1 1,-14 14-1,23-20-140,1 0-1,0 0 1,0 1-1,0-1 1,0 1 0,-1-1-1,1 0 1,0 1 0,-1-1-1,1 1 1,0-1-1,0 0 1,0 1 0,0-1-1,-1 2 1,1-2 0,0 1-1,0-1 1,0 1-1,0-1 1,0 1 0,0-1-1,0 1 1,0-1 0,0 1-1,0-1 1,1 1-1,-1-1 1,0 1 0,0-1-1,1 1 1,12 8-326,24-1-426,-10-11 129,-2-1 0,-1 0 0,0 0 0,39-17 0,-7 4-489,111-30-1217,-231 66 4068,-71 27 1,89-26-1089,15-7-58,0 0 1,0 2-1,0 2 1,-41 29-1,71-45-586,0 0-1,-1-1 0,1 2 0,0-1 0,0 0 0,0 0 0,0 1 0,0-1 0,0 0 0,0 1 0,0-1 0,1 0 0,-1 0 0,0 1 0,1-1 0,-1 0 0,1 1 0,-1-2 0,1 1 0,0 1 0,0-1 0,-1 3 0,2-2-23,-1-1-1,1 0 1,0 0 0,-1 0 0,1 0-1,0 0 1,0 0 0,0 0 0,0 0-1,0 0 1,0 0 0,0-1 0,0 0-1,0 0 1,0 1 0,0-1 0,1 1-1,-1-1 1,2 1 0,5 2-184,1-1 0,0 0 0,0-1 0,-1 2 1,19-3-1,6-4-403,-3 0 0,38-9 0,29-6 112,-84 15 694,-15 5 209,-1 0-349,-100 39 889,-37 21 309,118-50-986,-39 22 456,57-30-682,-2 1 1,3-2 0,-3 1-1,1 1 1,1 1 0,0 0-1,0-1 1,-6 11 0,9-15-59,1 1 0,0 0 0,-1-1 1,1 1-1,0 0 0,-1 0 0,1-1 0,0 0 0,0 1 1,-1 0-1,1-1 0,0 1 0,0 0 0,0 0 0,0 1 1,0-2-1,0 1 0,0 0 0,1 0 0,-1 0 0,0-1 1,0 1-1,1 0 0,-1 0 0,0-1 0,1 1 0,-1 0 1,1 0-1,0 0-37,0 1 0,0-1 1,1 0-1,0-1 0,-1 0 0,1 1 1,0 0-1,0 0 0,-1-1 0,1 1 1,3 0-1,4 2-248,1-2 1,-2 0-1,18 0 0,34-8-847,58-10 0,-36 3 919,-60 15 460,-22-1-218,0 0-1,0 0 1,0 0-1,0 1 1,1-1-1,-1 0 0,0 0 1,0 0-1,0 1 1,0-1-1,0 0 1,0 0-1,0 1 0,0-1 1,0 0-1,0 0 1,0 1-1,0-1 1,0 0-1,0 0 0,0 0 1,0 0-1,0 0 1,0 0-1,0 1 1,0-1-1,0 0 0,0 0 1,0 0-1,0 1 1,-1-1-1,1 0 1,0 0-1,0 0 0,0 1 1,0-1-1,0 0 1,-1 0-1,1 0 1,0 1-1,-4 3 88,1-1-1,-1 0 1,1 0-1,-1 0 1,-1-1-1,-5 1 1,0 3-40,-3 0 64,-2 1-1,1 1 1,1 0-1,0-1 1,2 3-1,-14 10 1,25-19-122,0-1-1,-1 0 1,1 0 0,0 1 0,-1-1 0,1 0 0,0 0 0,0 1 0,-1-1 0,1 0-1,0 1 1,0-1 0,0 0 0,-1 1 0,1-1 0,0 1 0,0-1 0,0 0 0,0 1-1,0-1 1,0 1 0,0-1 0,0 0 0,0 1 0,0-1 0,0 0 0,0 0-1,0 1 1,0-1 0,0 0 0,0 1 0,0-1 0,1 0 0,-1 1 0,15 5 14,17-7-94,2-2-140,0-2-1,1 0 1,-1-3 0,-2-1 0,1-1-1,51-25 1,-70 28 161,-8 2 49,0 2 0,0 1-1,0-1 1,1 1 0,0-1-1,1 1 1,-1 1 0,9-2-1,-38 6 563,-2 1 1,3 0-1,-25 9 0,-5 1 156,-39 10 904,-49 12 551,143-38-2279,-1 0-1,-2 0 0,2-1 1,0 1-1,0-2 0,0 1 1,-1 0-1,1 2 0,-1-2 1,0-1-1,0 1 0,0 0 0,3-6 1,32-73-6,-17 40-363,-2 10 198,-6 12 147,-2 0 1,-1-3 0,14-40-1,-23 61 153,1 0-1,-1 0 0,1 0 0,-1 1 1,0 0-1,0 0 0,0-1 1,0 0-1,0 0 0,0 0 1,-1 0-1,1 1 0,0-1 1,-1 0-1,0 0 0,1 0 1,-1 1-1,0-1 0,0 0 0,0 1 1,0-1-1,-2-1 0,1 1 9,0 1 0,0-1 0,-1 0 0,1 0-1,0 1 1,-1 0 0,1 0 0,0 1-1,-1 0 1,1-1 0,-1 0 0,0 1 0,-4-1-1,-7 1 26,-1 1-1,1 0 1,2 0-1,-24 7 1,-77 20 9,155-44-683,-1-2 0,-2 1-1,60-37 1,-96 52 629,0 0 0,0 0 0,1-1 0,-1 0 0,0 1 0,0 1 0,0-2 0,-1 0 0,1 0-1,-1-1 1,1 1 0,-1-1 0,1-4 0,-4 8 18,1-1-1,0 1 1,0-1 0,-1 1-1,0-1 1,1 1 0,-1-1-1,0 1 1,1 0 0,-1-1 0,0 1-1,0 0 1,1 0 0,-1 0-1,0 0 1,0-1 0,1 1-1,-1 0 1,0 0 0,0 0-1,1 0 1,-1 1 0,0-1-1,0 0 1,1 0 0,-1 0-1,0 1 1,0-1 0,0 1-1,-25 7 248,-27 12 193,5 2 0,0 2 0,-89 60-1,136-84-452,-3 3 36,0 1-1,-1-1 1,1 1-1,-1 1 0,-4 8 1,8-12-49,1-1 0,-1 1 0,1 0 0,0-1 0,-1 1 0,1-1 0,0 1 0,0 0 0,0-1 0,-1 1 0,1 0 0,0 0 0,0-1-1,0 1 1,0-1 0,0 0 0,0 1 0,0 0 0,1-1 0,-1 1 0,0 0 0,0 0 0,1 0-15,0 1-1,0-1 1,0 0-1,0 0 0,0 0 1,-1-1-1,2 1 1,-1 0-1,0 0 1,0 0-1,0-1 1,1 1-1,-1-1 0,0 1 1,3 0-1,7 1-322,0 0-1,1 0 0,0 0 1,0-1-1,0-1 1,1 1-1,-1-2 0,14-2 1,13-2-1113,43-15 1,-31 7 956,-19 6 343,-32 7 154,0 0 1,0 0-1,0 2 0,1-2 1,-1 0-1,0 0 0,0 0 1,0 0-1,1 0 0,-1 0 1,0 0-1,0 0 0,0 1 0,1-1 1,-1 0-1,0 0 0,0 0 1,0 0-1,0 1 0,0-1 1,1 0-1,-1 0 0,0 0 0,0 1 1,0-1-1,0 0 0,0 0 1,0 0-1,0 2 0,0-2 1,0 0-1,0 0 0,0 1 0,0-1 1,0 0-1,0 0 0,0 0 1,0 1-1,0-1 0,-12 17 167,-4 1 321,-27 36 0,39-47-387,0-1 1,1 0-1,0 2 0,1-2 1,0 1-1,-1 0 0,1-1 1,0 2-1,1-1 0,-3 13 1,4-19-98,0 0 0,0-1 1,0 1-1,1-1 0,-1 1 1,0 0-1,0 0 1,2 0-1,-2 0 0,0 0 1,1-1-1,-1 1 0,1 0 1,-1 0-1,1-1 1,0 1-1,-1 0 0,1-1 1,0 1-1,-1-1 0,1 2 1,0-1-1,1 0 0,23 5 14,33-8-102,-55 2 79,9-1-16,-2 1-1,2-2 0,-1-1 1,-2-1-1,3 0 0,-1 0 1,-1 1-1,1-2 0,-1 0 1,0-2-1,-1 3 0,12-13 1,-19 15 18,1 0 0,-2 0 0,0 0 0,1-1 0,0 0 0,-1 1 0,0-1 0,1 0 0,-1 0 0,0 1 0,0-1 0,-1-1 0,1 1 0,-1 0 0,1 0 1,-1-4-1,0 2 13,-1-1 0,0 0 0,0 1 1,0 0-1,-1-1 0,1 1 0,-1-1 1,-3-7-1,0 5 97,-1-2-1,-1 2 1,0-2 0,0 0 0,1 0 0,-2 2 0,0 2 0,-10-11-1,5 9 102,-1 0-1,3 2 1,-3-1-1,2 2 1,-3 0 0,1 2-1,1-1 1,-2 0-1,-1 1 1,-21 0-1,1 1 97,3 2-1,-1 2 1,-38 7 0,108-18-513,-3 0 1,0-3 0,-1 1-1,0-4 1,-1 2 0,35-25-1,-54 32 151,-1-1 0,16-14 1,-25 20 67,0 0-1,0-1 1,-1 0 0,0 1 0,0-2 0,2 2 0,-2-1 0,1 0 0,-1 0 0,0 1 0,0-1 0,0 0 0,0 1 0,0-1-1,-1 0 1,1 0 0,0-1 0,-1 1 0,0 0 0,1 0 0,-1 0 0,0 0 0,0 2 0,0-3 0,-1-2 0,0 4 40,0 0 0,0 0 0,0-1 1,0 0-1,0 1 0,0 0 1,0 0-1,0-1 0,-1 1 1,0 0-1,1 1 0,-1 0 0,2-1 1,-2 1-1,1-1 0,-1 1 1,1-1-1,-1 1 0,2 0 1,-2-1-1,1 1 0,-1 0 0,0 0 1,1 0-1,-1 0 0,-2 1 1,-41 7 544,16 3-489,-1-1 0,3 3 0,0 0 0,2 3 0,-1 0 0,-24 22 0,-8-1 96,56-36-203,1 0-1,0-1 1,0 1-1,-1 0 1,1 0-1,0-1 1,0 1-1,0 0 1,0 0-1,0 0 1,0 0-1,0 0 1,0 0-1,1 0 1,-1 1-1,0-1 1,0 2-1,1-1-6,0-2 0,1 1 0,-1-1-1,0 1 1,1-1 0,-1 0 0,0 1 0,1-1-1,-1 1 1,1-1 0,-1 0 0,1 1 0,-1-1-1,1 0 1,-1 1 0,1-1 0,-1 0-1,1 0 1,-1 0 0,1 1 0,-1-1 0,1 0-1,0 0 1,-1 0 0,1 0 0,-1 0 0,2 0-1,52-2-426,-29-3 306,3-3 0,-3 1-1,0-2 1,0 0 0,0-2 0,-1-1 0,1-2 0,42-31 0,-194 144 2277,101-76-2001,6-7 130,-29 36-1,43-46-250,1 1 0,0-2 0,1 1 0,0 2 0,2-1 0,-2 2-1,1-1 1,0-1 0,1 0 0,-2 9 0,3-15-32,1 1 0,-1 0 0,1 0 0,0 1 0,0-2 0,0 1 1,0 1-1,0-2 0,0 1 0,0 0 0,0-1 0,1 1 0,-1 0 0,1 0 0,-1 0 0,1-1 0,0 1 0,-1 0 0,3 1 0,-2-3-16,1 1-1,0 0 1,0 0-1,-1 0 1,1-1 0,0 1-1,-1-1 1,1 0 0,-2 1-1,2-1 1,0 0-1,0 0 1,0 0 0,0 0-1,0-1 1,0 1 0,0 0-1,0-1 1,3-1 0,5-1-64,1 1 1,0-2-1,-2-1 1,1 0-1,0 1 1,0-3-1,-2-1 1,2 2-1,0 0 1,-2-1-1,-1-1 1,1 1-1,0-3 1,-1 1-1,13-18 1,-4 0 74,-3 2 0,0 0 0,-3-3-1,1 1 1,5-28 0,-14 46 17,0 2 0,-1-1 1,0 0-1,-1 2 0,0-2 0,0 1 0,0 2 0,-3-16 0,3 19 8,0 0 1,-1-1-1,1 1 0,-1 0 1,0 0-1,0 1 1,1-1-1,-1 1 1,0-1-1,0 0 1,0 1-1,0-1 0,-1 0 1,1 1-1,-1-1 1,1 1-1,-1 0 1,1-1-1,-1 1 1,0 0-1,0 0 1,0 0-1,0 0 0,0 0 1,1 1-1,-1-1 1,0 1-1,0-1 1,0 1-1,0 0 1,0-1-1,0 1 0,0 0 1,0 0-1,-3 1 1,-9 2 0,0 0 1,-1 1 0,0 1-1,1 0 1,3 0-1,-4 1 1,3 1-1,-1-1 1,-9 13 0,-21 11 35,-41 43 0,84-73-51,-1 1-6,0-1 1,0 1 0,0-1 0,0 1 0,1-1 0,-1 1 0,1 0 0,-1-1 0,1 0 0,-1 1 0,0 0 0,1 0-1,-1 0 1,1 0 0,-1 0 0,1 0 0,0 0 0,-1 0 0,1 0 0,0 0 0,0 0 0,-1 0 0,1 0 0,0 0 0,0 0-1,0 1 1,1-1-3,0 0 0,0-1 0,0 1-1,0-1 1,0 0 0,0 0 0,-1 0 0,1 1-1,0-1 1,1 1 0,-1-1 0,0 0-1,0 0 1,0 0 0,0 1 0,1-1-1,-1 0 1,1-1 0,59-3-249,-44 0 175,-2 0 1,1-1-1,-2 0 0,1-1 1,14-9-1,-21 11 76,-2 1 0,-1-1 0,0 0 0,0-1 0,1 2 0,-1-1 0,0-1-1,1 0 1,-2-1 0,1-1 0,-1 1 0,0-1 0,-1 2 0,4-8 0,-7 12 11,1 1-1,-1-1 1,0 1 0,0 0 0,1-1-1,-1 1 1,0-1 0,0 1-1,1 0 1,-1 0 0,0 0-1,0 0 1,0-1 0,0 1-1,0-1 1,0 1 0,0-1-1,0 1 1,0-1 0,0 1-1,0-1 1,0 1 0,0-1 0,0 1-1,0-1 1,-1 1 0,1 0-1,0-1 1,0 1 0,0-1-1,-1 1 1,1-1 0,0 1-1,-1 0 1,1-1 0,0 1-1,-1 0 1,1-1 0,-1 1 0,1 0-1,0-1 1,-1 1 0,1 0-1,-1 0 1,1 0 0,-1-2-1,1 2 1,-1 0 0,1 0-1,-1 0 1,1 0 0,-1 0-1,1 0 1,-1 0 0,1 0-1,-1 0 1,1 0 0,-1 0 0,1 0-1,-1 0 1,1 0 0,-1 2-1,1-2 1,-1 1 0,-33 12 340,31-11-343,-11 8 7,-2 1 0,2 2 0,0 1 1,0-2-1,3 2 0,-16 21 0,27-35-16,0 0 0,0 0-1,0 0 1,0 0 0,0 0 0,0 1 0,0-1-1,0 0 1,0 0 0,0 0 0,0 0-1,0 0 1,0 1 0,0-1 0,1 0 0,-1 0-1,0 0 1,0 0 0,0 0 0,0 0-1,0 0 1,0 1 0,0-1 0,0 0 0,1 0-1,-1 0 1,0 0 0,0 0 0,0 0-1,0 0 1,0 0 0,0 0 0,0 0 0,0 0-1,0 0 1,0 0 0,0 0 0,0 0-1,0 0 1,1 0 0,-1 0 0,0 0-1,0 0 1,0 0 0,0 0 0,0 0 0,1 0-1,-1 0 1,0 0 0,0 0 0,0 0-1,0 0 1,0 0 0,0 0 0,1-1 0,-1 1-1,0 0 1,0 0 0,0 0 0,20-6-211,18-10-155,-37 16 364,17-9-360,0 0 0,-1-1 0,1 1-1,24-24 1,-38 31 306,-1-1-1,0 0 1,0 0-1,0 0 1,0-1-1,0 1 0,-1 1 1,1-2-1,-2 0 1,1 0-1,0-1 1,-1 1-1,1-1 1,-1 1-1,0 0 0,0-1 1,0 2-1,-1-2 1,1 1-1,-1-1 1,0 1-1,-1-1 1,1 1-1,-1 0 0,0-2 1,0 2-1,-2-6 1,2 8 62,0-1 0,0 1 1,-1 0-1,1 0 1,1 0-1,-2 0 0,1 0 1,-1-1-1,0 1 0,0 0 1,0 1-1,0-1 1,0 1-1,0-1 0,0 1 1,0-1-1,-1 2 0,1 0 1,-1-1-1,1 0 1,-1 1-1,2-1 0,-2 0 1,1 1-1,-1 0 0,1-1 1,-1 1-1,0 0 0,1 1 1,-1-1-1,1 0 1,-6 2-1,-8 0 132,0 2-1,3 1 1,-3 1 0,-15 8-1,13-5 55,-40 15 384,29-13 55,-2 1 0,-52 32 0,83-44-627,-1 0 1,0 1 0,1-1 0,-1 0 0,1 0-1,-1 1 1,1-1 0,-1 1 0,1-1 0,-1 0-1,1 1 1,-1-1 0,1 1 0,0-1 0,-1 1-1,1-1 1,-1 1 0,1 0 0,0-1-1,0 1 1,-1-1 0,1 1 0,0 0 0,0-1-1,0 2 1,13 2-267,23-6-180,-7-4 174,75-16-748,-91 17 900,0 0 1,-2 1 0,2-2 0,0 0-1,16-11 1,-23 13 158,-1-1 0,-1 0-1,1 0 1,0-2 0,-1 2 0,1 0 0,-1-1-1,1 0 1,-2 0 0,0-1 0,0 0-1,4-11 1,-7 17-9,1 1 0,-1 0 0,0 0 0,0-1 0,0 1 0,0 0 0,0 0 0,0-1 0,0 1 0,0 0 0,0 0 0,0-1 0,0 1 0,0 0 0,0 0 1,0-1-1,0 1 0,0 0 0,-1 0 0,1-1 0,0 1 0,0 0 0,0 0 0,0 0 0,0-1 0,0 1 0,-1 0 0,1 0 0,0 0 0,0-1 0,0 1 0,-1 0 0,1 0 0,0 0 0,0 0 0,0 0 0,-1 0 0,-11 1 579,-12 10-159,23-11-438,-24 12 273,1 4-1,-42 32 0,59-38-346,11-6-581,19-2-670,-22-2 1298,19-1-619,0-1 0,0-1 0,1-1 0,-2-1 0,2-1 0,-1 0 0,35-19 0,-199 100 5788,141-72-5053,-5 0 58,0 2 0,1-1 0,1 0-1,-1-1 1,0 2 0,0 0 0,0 1-1,1-1 1,-5 9 0,12-9-735,8-5 46,10-6-480,-16 6 697,3-3-83,-1 1 0,-2 0 0,3 0 0,-1 0 0,0-1 0,0 1 0,0-1 0,4-5 0,37-33-6814,-26 23 2252,-12 10 2260</inkml:trace>
</inkml:ink>
</file>

<file path=xl/ink/ink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05-27T12:28:43.57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438 292 540,'8'-2'319,"0"1"1,1 0-1,0-1 0,-1 0 0,16-6 0,23-6 1284,-46 14-1565,-1-1-1,1 1 1,0 0 0,0 0 0,0 0 0,0 0-1,0 0 1,0 0 0,0 0 0,0 0 0,0 0-1,-1 1 1,1-1 0,0 0 0,0 1 0,0-1-1,0 0 1,-1 1 0,1-1 0,0 1 0,0-1 0,-1 1-1,1-1 1,0 2 0,-1-1 0,0-1 0,1 1-1,-1 0 1,1 0 0,-1 0-10,1-1 0,-1 1 0,0 0 0,0-1 0,0 1 0,0 0 0,-1 0 0,1-1 0,0 1 1,0 0-1,0-1 0,-1 1 0,1 0 0,0-1 0,0 1 0,-1 0 0,1-1 0,0 1 0,0-1 0,-1 1 0,1 0 0,-1-1 0,1 1 0,-1-1 0,1 0 0,-1 1 0,1-1 0,-1 1 0,0-1 1,1 0-1,-1 2 0,0-2 0,1 0 0,-1 0 0,0 0 0,0 0 0,0 1 0,-13 3 285,2-1 38,1 0 0,-25 4 0,34-6-231,-1-1 0,0 0 1,0 0-1,0 0 0,0 0 0,0 0 0,0-1 1,1 0-1,-1 1 0,0-1 0,0 0 0,0 0 1,1 0-1,-1-1 0,1 1 0,0-1 0,-4-1 1,6 2-79,-1 0 1,1 0 0,0 1 0,-1-1 0,1 0 0,0-1 0,0 1 0,0 0 0,0 0 0,0 0-1,0 0 1,0 1 0,0-1 0,1 0 0,-1 0 0,0 0 0,0 0 0,1 0 0,-1 1-1,1-1 1,-1 0 0,1 0 0,0 0 0,13-27-379,-9 20 294,-2 4-18,0 0 0,0 1 0,0-1 0,1-1 0,-1 2 0,1 1 0,0-1-1,-1 0 1,1 0 0,7-5 0,-10 7 54,0 1 0,0-1 0,0 1 0,0-1 0,0 1 0,1-1 0,-1 1 0,0-1 0,0 1 0,0 0 0,1 0 0,-1 0 0,0 0 0,1 0 0,-1 0 0,1 0 0,-1 0 0,0 0-1,0 1 1,0-1 0,1 0 0,-1 1 0,-1-1 0,1 1 0,0-1 0,0 1 0,0-1 0,0 1 0,0 1 0,0 0 0,0-1 0,0-1 0,0 1 0,-1 0 0,1 0 0,0 0 0,0 0 0,-1 0 0,1 0 0,-1 1-1,1-1 1,-1 0 0,0 0 0,1-1 0,-1 1 0,0 3 0,1-1 31,-1-1 0,-1-1 0,1 1 0,0 0 0,0 0 0,-1-1 0,1 1 0,-1 0 0,1 0 0,-1-1 0,0 1 0,0-1 0,1 0 0,-1 2 0,0-2 0,-1 0 1,1 1-1,0-1 0,0 0 0,-1 1 0,1-1 0,0 0 0,-3 3 0,-41 22 624,36-20-484,-14 5 452,-42 18 0,55-25-452,-2 0 0,3-1-1,-2-1 1,0-1 0,0 1-1,-20-2 1,30 1-142,-1-1-1,1 0 1,-1 0 0,1 0-1,-1 0 1,1-1 0,-1 1-1,1 0 1,0-1 0,0 1 0,0-1-1,-1 1 1,1-1 0,0 1-1,-1-1 1,1 0 0,0 0 0,0 0-1,0 0 1,0 0 0,0 0-1,0-1 1,0 1 0,0 0-1,-1-2 1,2 1-6,0 1 1,0 0-1,0-1 0,0 1 1,0-1-1,0 0 0,1 1 1,-1-1-1,1 0 0,-1-1 1,1 1-1,0 1 0,-1-1 1,1 1-1,0-1 0,0 1 1,2-2-1,6-9-55,-1 2 0,2 1 0,20-19 0,-15 16-184,0 0 0,0 3 0,34-18 0,-45 25 194,1 0 0,-1 1 0,0-2-1,0 2 1,1-1 0,-2 1 0,2 1-1,0-1 1,-1 1 0,1 0 0,-1 0-1,1 0 1,-1 0 0,1 1 0,-1 0-1,0 0 1,0 0 0,1 0 0,-1 2-1,0-1 1,1 0 0,4 3-1,-7-4 32,-1-1 0,1 1 0,-1 0-1,1 0 1,-2 1 0,1-1 0,0 0-1,0 1 1,0-1 0,0 2 0,0-1-1,0 0 1,0 0 0,0-1-1,-1 1 1,1 0 0,-1 0 0,1-1-1,-1 0 1,0 1 0,0 0 0,0 4-1,0-3 25,-1 0-1,0 0 0,0 0 0,0 0 0,0 0 0,-1 0 1,1 0-1,-1 0 0,1-1 0,-1 1 0,0 0 1,-2 3-1,-4 1 120,1-1 1,0 0 0,-1 0 0,2 0-1,-2-2 1,-1 1 0,-15 9-1,9-9 135,-1-1-1,0 0 1,-22 3-1,35-6-153,-2-1-1,1 1 1,-1-1-1,1 0 1,-1 0 0,1-1-1,-1 0 1,1 1-1,0-1 1,0-2-1,-1 2 1,1-1 0,0 1-1,0-1 1,0 0-1,-6-4 1,9 5-96,0-1 0,0 1 0,0 0 0,0-3 0,0 3 0,0-1 0,1 1 0,0-1 0,-1 1 0,1-1 0,0 1 0,-1-1-1,1 1 1,0 0 0,0-1 0,0 1 0,0-1 0,0-1 0,0 2 0,0-1 0,1 0 0,-1 1 0,0-1 0,1 1 0,-1-1 0,0 1 0,2-3 0,3-6-79,0-1 1,1 1-1,7-8 0,-6 8 39,-2 2-27,14-22-120,1 1 0,1 1 0,1 1 0,42-42 0,-60 66 127,0 1 1,0-1 0,1 2-1,-1-3 1,-1 2 0,2 0-1,0 1 1,-1-1 0,1 1 0,0 0-1,0 0 1,1 0 0,-1 1-1,8 0 1,-11 0 33,1 1-1,-1-1 1,0 1 0,1-1-1,-1 1 1,0 0-1,1 0 1,-1 0 0,0 0-1,0 1 1,0-1 0,0 0-1,0 2 1,-1-2-1,0 0 1,1 1 0,0 0-1,-1 0 1,1 0-1,-1 0 1,0 1 0,0-1-1,0 0 1,0 1 0,0 0-1,0-1 1,0 0-1,-1 0 1,1 0 0,-1 0-1,1 4 1,-1 4 46,1-3-1,-1 3 1,-1 0 0,0-2 0,0 2-1,-1-1 1,0-1 0,0 1 0,-1 0-1,0 1 1,0-3 0,0 1 0,-1 1-1,-1-2 1,0 0 0,0 2 0,0-2-1,-11 11 1,5-7 210,-1 0 0,-1 0 0,1 0 0,-1-3-1,0 1 1,0 0 0,-2-3 0,1 1 0,-22 9 0,12-10 168,2 3 130,-36 6 0,53-15-505,0 1 0,-1 0 0,1-1 0,-1 0 0,1 0-1,-1 0 1,2-1 0,-2 0 0,0 1 0,0-1 0,1 0 0,-8-4-1,12 4-60,0 1 0,0-1 0,0 0 0,1 1 0,-1-1 0,0 0 0,0 0 0,1 1 0,0-1 0,0 0 0,-1 0 0,0 0 0,1 0 0,0-1 0,-1 1 0,1 0 0,-1 0 0,1 0 0,0 0 0,0 0 0,0 0 0,0 0 0,0 1 0,0-1 0,0 0 0,0 0 0,0 0 0,0 0 0,0 0 0,0 0 0,1 0 0,-1 0 0,1 0 0,-1 0 0,0 0 0,1 0 0,0-2 0,-1 2 0,0 1 0,0-1 0,1 0 0,1-1 0,5-6-118,0-1 0,0 1 0,12-9 0,-14 12 52,40-42-438,42-42-516,-73 78 835,-1 0 0,-1 3 0,2-2 0,0 1 1,19-7-1,-29 13 130,1 2 1,0-1-1,-2 1 1,2 0-1,0 0 1,0 0-1,0 0 1,0 1-1,0 0 1,7 1-1,-11-1 47,0 1-1,1-1 1,-1 1-1,0-1 1,1 1-1,-1-1 1,0 1-1,0 0 1,1 0-1,-1 0 1,0 0-1,0 1 1,0-1-1,0 0 1,0 0-1,0 0 1,0 0-1,0 0 1,-1 1-1,1-1 1,0 0-1,-1 1 1,1-2-1,-1 2 1,1-1-1,-1 0 1,0 1-1,0-1 1,0 1-1,0 0 1,0 0-1,0-1 1,0 2-1,0-2 1,0 1-1,0-1 1,-2 3-1,0 9 189,-1 1-1,-1-1 1,0 1-1,-1-1 1,0 1 0,-1-2-1,-1 2 1,-1-3-1,1 2 1,-1-2-1,0 0 1,-1 0-1,-18 16 1,11-12 133,-2 1 1,0-3-1,-1 1 1,0-3-1,-2 0 1,1 0-1,-32 11 0,51-22-299,-46 14 177,46-14-182,-1 0-1,1 0 1,0 0 0,-1 1 0,1-1 0,0 0 0,-1 0-1,1 0 1,0 0 0,-1 0 0,1 0 0,0 0-1,-1-1 1,1 1 0,0 0 0,-1 0 0,1 0 0,0-1-1,0 1 1,0-1 0,-1 0 0,2 1 0,-1-1-1,0 0 1,0 0 0,0-1 0,0 1 0,0 0-1,0 0 1,0-2 0,1 2-25,0-1 0,0 0 0,0 0-1,1 0 1,-1 0 0,1 0 0,-1 1 0,1 0 0,0-2-1,0 1 1,0 0 0,0 1 0,0-1 0,1-3 0,22-25-225,-19 23 156,15-18-343,1 2 0,0 1-1,32-27 1,-44 43 279,0-1 0,-1-1 0,3 2 0,-1 1 0,0 1 0,0-2 0,-1 2 0,2 0 0,0 1 0,0 0 0,-1 2 0,18-2 0,-25 3 152,-2-1-1,2 1 0,0 0 0,-1 1 0,1-1 0,0 0 0,-1 1 0,1-1 1,-1 1-1,1 0 0,-1-1 0,0 1 0,1 0 0,0 1 0,-1-1 1,1 0-1,-1 1 0,0 0 0,-1-1 0,1 1 0,-1 0 0,1 1 0,0-1 1,-1 0-1,1 0 0,-1 1 0,0-1 0,0-1 0,0 2 0,0-1 1,0 1-1,0-1 0,0 3 0,-1-3 0,0 1 0,1 0 0,-1-1 0,0 0 1,0 0-1,0 1 0,-1 1 0,0 1 0,0 7 195,-2 0 1,1 1-1,-1-1 0,-1 0 0,0-1 1,0 1-1,-13 20 0,5-14 121,0 1 0,-1-1 1,-2-1-1,1 1 0,-1-3 0,-2 0 0,1-1 0,-2 1 0,-30 17 0,15-14-146,-1-1-1,-1-1 0,-2-3 0,-57 17 0,86-28-153,0 0-1,-1-1 1,1 0 0,1 0 0,-1 0-1,0-1 1,0 0 0,0-1-1,-14-3 1,22 4-26,0-1 1,-1 1-1,1-1 0,0 1 1,-1-1-1,1 1 0,0-1 1,0 1-1,0-1 0,-1-1 1,1 2-1,0-1 0,0 1 0,0-1 1,0 1-1,0 0 0,0-1 1,0 1-1,0-1 0,0 0 1,0 1-1,1-1 0,-1 1 0,0-1 1,0 0-1,1 1 0,-1-1 1,0 1-1,0-1 0,1 1 1,-1-1-1,1 1 0,-1-1 1,0 1-1,1 0 0,-1-1 0,1 1 1,0-1-1,16-21-349,21-19-1226,72-55 0,-86 76 1208,3 2 1,-1 2-1,1 1 0,39-17 1,-61 30 387,0-1 1,0 1-1,-1 0 1,1 1-1,1 0 1,-1 0-1,0 0 1,0 1-1,1 0 1,-1 0-1,0 0 1,-1 0-1,1 1 1,8 2-1,-12-2 22,-1 0 0,1 0 0,0 0 0,-1 1-1,1-1 1,0 0 0,-1 0 0,1 0 0,-1 1-1,0-1 1,1 0 0,-1 0 0,0 1 0,0-1 0,0 0-1,0 0 1,0 1 0,0-1 0,0 0 0,0-1-1,-1 2 1,1-1 0,0 0 0,-1 1 0,1-1 0,-1 1-1,0 0 1,-15 35 713,8-25-436,1-1 0,-2 3 0,0-4 0,-2 1 0,2-2 0,-2 2 0,0-1 0,0-1 0,0-1 0,-1-1 0,-20 11 0,2-3-50,-1-4 0,2 1 0,-64 13 0,74-25-585,19 0 317,0 0 1,0 0 0,0-1 0,-1 1 0,1 0 0,0 0 0,0-1 0,0 1 0,0 0 0,0 0 0,0-1-1,0 1 1,0 0 0,0 0 0,0-2 0,0 2 0,0 0 0,0 0 0,0-1 0,0 1 0,0 0-1,0 0 1,1-1 0,-1 1 0,0 0 0,0 0 0,0 0 0,0-1 0,0 1 0,1 0 0,-1 0 0,0 0-1,0 0 1,0-1 0,1 1 0,31-27-788,-19 17 626,14-19-199,4-3-92,2 0 1,60-43-1,-93 75 471,-1 0-1,1 0 0,0 0 1,0 2-1,0-2 1,0 0-1,0 0 0,0 0 1,0 1-1,1-1 0,-1 0 1,0 0-1,0 0 1,0 0-1,0 0 0,0 0 1,0 0-1,0 0 0,0 0 1,0 0-1,0 1 1,1-1-1,-1 0 0,0 0 1,0 0-1,0 0 0,0 0 1,0 0-1,1 1 1,-1-1-1,0 0 0,0 0 1,0 0-1,0 0 0,1 0 1,-1 0-1,0 0 1,0 0-1,0 0 0,0 0 1,1 0-1,-1 0 1,0 0-1,0 0 0,0 0 1,1 0-1,-1 0 0,0 0 1,0 0-1,0 0 1,1 0-1,-1 0 0,0 0 1,0 0-1,0-1 0,0 1 1,0 0-1,1 0 1,-1 0-1,0 0 0,0 0 1,0 0-1,0-1 0,0 1 1,0 0-1,1 0 1,-1 0-1,0 0 0,0 0 1,-8 23 444,-18 26 144,-42 24-32,67-71-2101,1-4-43,6-10-1545,11-24-2025,-11 17 2940,-4 14 1236,0-1 0,0 1 0,0 0-1,-1 0 1,2-12 0</inkml:trace>
</inkml:ink>
</file>

<file path=xl/ink/ink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05-27T12:28:43.57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144 273 1680,'22'2'1575,"0"0"-1,-1-2 1,1 0-1,33-5 1,85-24 1109,-138 29-2606,1 0 0,0-2 0,-1 2 0,1-1 1,0 0-1,-1 0 0,1 0 0,-1-1 0,1 1 0,-1-1 0,0 1 0,0-1 0,1 0 0,-1 0 0,0 0 0,-1 0 0,1 0 1,0 0-1,-1 0 0,1-1 0,-1 2 0,1-2 0,-1 1 0,0-1 0,0 2 0,0-3 0,0-3 0,-1 2 17,0 0-1,0 0 1,-1-1-1,0 1 1,0 0-1,0 0 1,-1 0-1,0 0 1,1 0-1,-2 0 1,1 0-1,-1 1 1,-4-6-1,0-1 56,0 1 1,-1 2-1,0-1 0,0 1 0,-1-2 0,0 2 1,-1 0-1,0 2 0,-21-13 0,25 16-139,0 0 0,-1 0 0,0 1 0,0 0 0,1 0 0,-1 1 0,0 0 0,0 0-1,-1 0 1,1 1 0,0 0 0,0 1 0,0-1 0,0 1 0,0 1 0,0-1 0,0 1 0,-9 4 0,-5 6 317,0-2 0,1 2 0,0 1 0,1 3 1,0-2-1,1 1 0,-29 33 0,44-44-244,1-1 0,0 0 0,0 0 0,-1 0 0,2 0 0,-1 0 0,0 1 0,1-1 0,0 1 0,-1-1 0,1 1 0,1-1 0,-1 2 0,0-2 0,1 0 0,0 1 0,0-1 0,0 5 0,2-2 5,-1-1-1,0 0 0,1 0 0,0 0 0,1 0 0,-1 0 0,1 0 0,0 0 0,0-1 0,0 0 0,6 4 0,3 6 70,2-2 1,0-1-1,0 1 0,1-3 1,0 1-1,28 10 0,-6-3-13,0-4-1,2-2 1,63 14-1,121 5-233,-212-29 69,118 12-1639,-128-12 1424,0-1 0,0 0-1,1 1 1,-1-1 0,0 0 0,0 0 0,0 0-1,0 0 1,0 0 0,1-1 0,-1 1 0,0 0-1,0 0 1,0-1 0,0 1 0,0-1 0,0 1-1,0-1 1,0 1 0,0-1 0,0 1 0,0-1-1,0 0 1,0 0 0,0 0 0,-1 1 0,1-1-1,0 0 1,-1 0 0,1 0 0,0 0 0,0-2-1,-1 1-383,0-1 0,0 0-1,0 1 1,-1 0 0,1 0-1,-1 0 1,1 0-1,-1 0 1,0 0 0,0 0-1,0 0 1,0 0 0,0 0-1,0 0 1,-3-3-1,-6-8-2044</inkml:trace>
</inkml:ink>
</file>

<file path=xl/ink/ink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4-19T15:24:10.86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92 904,'2'-2'404,"0"0"0,1-1-1,-1-1 1,1 2 0,0 0 0,0-1 0,0 3-1,0-2 1,0-1 0,0 2 0,0 0-1,5-2 1179,-6 6-1423,0 2 1,0-2-1,-1 1 1,1 2-1,-1-3 1,1 1-1,-1 2 1,0 2-1,5 10 267,5 22 394,2-2 0,1-1 0,20 43 0,-29-68-675,1-2-1,1-1 0,-1 2 0,2-1 1,0-1-1,2 0 0,-2 0 1,0 0-1,1-2 0,0 2 0,1-3 1,0 1-1,1-2 0,-1 2 0,12 4 1,-12-9 45,0 0 0,-1 0 0,0-2 0,0 1 1,0-1-1,1 0 0,-2 0 0,-1-1 0,12-1 0,-12 1-155,0 0 0,-1-1 0,2 0 0,-1-3 0,0 4 0,-1-2-1,0-1 1,0 0 0,0 1 0,0-1 0,0-1 0,6-7 0,-9 8-30,0 0-1,0-2 1,0 2 0,-1 0 0,0-2 0,3-9 0,-3 11 1,0-3 1,0 2-1,1-2 0,-1 2 0,0 1 0,6-6 0,2-2-5,0 1 0,2 1 0,-1 0 0,0 0 0,1 1 1,-1 0-1,17-8 0,-23 14 7,0 0 0,1 1 0,-1 1 0,1-1 0,-1 0 0,2 1 0,-3 0 0,2 1 0,0-1 0,-1 1 0,1 0 0,0 0 0,0 1 1,-1-1-1,1 1 0,-1 1 0,1-1 0,-1 1 0,1 0 0,-1-1 0,6 7 0,119 86 1870,-90-62-828,63 39 0,-87-62-922,-2 0 0,3-3 0,-3 1 0,4-2 0,-1 0 0,-1 0 0,37 4 0,-19-6-81,-13-1-24,1 0 0,-2-1 0,1-1 0,28-4 0,-13-13 17,-33 17-46,0 1-1,0-1 1,0 1-1,0 0 1,0 0-1,-1 1 0,1-1 1,4 1-1,-3 1 5,25 6 96,1-1-1,1-2 1,41 6-1,5-2 152,143 36 561,-88-17-167,226 22-1,-217-40-281,-29-3-108,189-10-1,-284 1-216,-2 0-1,0 0 1,-1-2-1,0-3 1,1 2-1,0 0 1,0-2-1,0 0 1,-2-2-1,1 2 1,-1-3-1,0-1 1,0 2-1,-1-2 1,-1 0-1,16-16 1,-7 2-51,-2-2 0,-3 1 0,1 0 0,-1-3 0,-1 0 1,1-3-1,-4 2 0,-1 2 0,11-53 0,-19 72-209,-1 0 0,0-1-1,-1 1 1,0 1 0,0-1 0,0-2-1,-1 3 1,-1-2 0,1 1 0,-1 0-1,0-1 1,-1 3 0,0-3-1,0 1 1,-1 1 0,-5-9 0,3 8-676,1 0 0,-1 1-1,-1 0 1,-1 2 0,0-1 0,1-1 0,0 2 0,-1 0 0,0 1 0,-1-1 0,2 1 0,0 1 0,-17-6 0,-42-3-5402,30 10 3344</inkml:trace>
  <inkml:trace contextRef="#ctx0" brushRef="#br0" timeOffset="1">997 787 644,'3'-13'2453,"3"11"-1184,-6 2-1213,0 0-1,1 0 0,-1 0 0,0 0 1,1 0-1,-1 0 0,0 0 0,0 0 1,1 0-1,-1 0 0,0 0 0,1 0 1,-1 0-1,0-1 0,0 1 0,1 0 1,-1 0-1,0 0 0,0 0 0,0-1 1,1 1-1,-1 0 0,0 0 0,0 0 0,0-1 1,2 1-1,-2 0 0,0 0 0,0-1 1,0 1-1,0 0 0,0 0 0,0-1 1,1 1-1,-1 0 0,0-1 0,0 1 1,0 0-1,0 0 0,0-1 0,0 1 1,0 0-1,0-2 0,0 2 0,0 0 1,-1 0-1,1-1 0,0 1 0,-2 17 188,0 0-1,-1-2 0,-9 31 1,7-28-43,0-2 1,1 3-1,1-1 0,-1 20 1,4-35-294,-1 0 0,1 0 0,0-1 0,0 0 0,1 2 0,-1-2 0,1 1 0,-1-1 0,1 0 0,1 2 0,-2-2 0,1 1 0,1-1 0,-1-1 0,0 2 0,0 0 0,1-1 0,0-1 0,-1 1 0,1 0 0,0-1 0,0 0 0,0 2 0,0-2 0,0 1-1,0-1 1,0 0 0,1 2 0,-1-2 0,0-1 0,2 0 0,-2 1 0,1 0 0,-1-1 0,1 2 0,-1-2 0,1 0 0,4 0 0,2 0-314,0-2-1,1 1 0,-3 0 1,3-1-1,-1-2 0,1 1 1,-1-1-1,0 1 0,10-7 1,-8 5-514</inkml:trace>
  <inkml:trace contextRef="#ctx0" brushRef="#br0" timeOffset="2">1301 840 868,'1'0'124,"-1"2"0,1-2 0,0 1 0,-1-1 0,1 0 0,-1 0 0,1 1 0,-1 0-1,0-1 1,1 1 0,-1-1 0,1 1 0,-1 0 0,0-1 0,0 1 0,1 0 0,-1 0 0,0-1 0,0 1 0,0 0 0,0 1 0,0-2 0,0 1 0,0 0-1,0-1 1,0 0 0,0 1 0,0 0 0,0-1 0,0 2 0,-1-1 0,0 1 0,-6 32 423,6-30-284,-9 35 20,4-15 108,-6 42 0,12-64-869,-1 3 0,1-2 0,-1 1 0,0-1 0,1 0 0,-2 1 0,1-1 0,-2 5 1,-1-11-907</inkml:trace>
  <inkml:trace contextRef="#ctx0" brushRef="#br0" timeOffset="3">1326 787 1216,'-6'6'513,"2"-1"0,0-1 0,2 2 0,-1-1 0,-1 1 0,1-1 0,0 2 0,-3 9 0,-13 57 725,9-34-543,-20 76 341,-16 56 412,38-146-1285,-2-2 1,0 1 0,-2 0 0,-23 36-1,14-35-77,3 1-1,-35 37 0,44-57-75,1 3 1,0-2 0,0 0-1,-2-1 1,2-1-1,-1-1 1,-1 2 0,0-1-1,0-1 1,0 0-1,-17 2 1,21-5 27,-1 1 0,0-2-1,0 0 1,-1 0 0,1-2-1,0 2 1,0-1 0,2 0 0,-2-1-1,0 0 1,1 0 0,0-1 0,-1-1-1,1 2 1,0-2 0,0-1 0,-1 2-1,1-1 1,1 0 0,0 0 0,-8-10-1,7 7 85,1 0 0,0-2 1,0 1-1,0-1 0,1-1 0,0 3 0,0-3 0,1 0 0,0 1 0,1 1 0,0-3 0,1 1 0,-1 3 0,2-5 1,0-11-1,0 8-67,1 1 0,1 0 0,0-1 0,1 1 0,0 0 0,2 1 0,-1 0 0,1-1 0,12-22 0,-13 31-14,0-2 0,1 1-1,0-1 1,0 2 0,1 1 0,-1-2-1,2 1 1,-1-1 0,0 2 0,0 1-1,1-2 1,0 3 0,-1-1 0,0 0-1,1 1 1,0-1 0,-1 1 0,1 1-1,14-3 1,-5 3 198,1 1 0,-1 0 0,0 1-1,0 2 1,21 5 0,79 25 1534,-9 1-522,-107-34-1250,188 40 645,-159-37-869,0 1 0,1-3 0,-1-1 1,45-6-1,-68 5-349,0 0 0,0 0 1,1-1-1,-1 0 0,0-1 0,0 0 1,9-5-1,-13 6 206,-1 1 0,1 0 0,-1 0 1,1-1-1,-1 2 0,1-1 0,-1 0 0,0-1 0,0 1 1,0-3-1,0 3 0,0-1 0,0 1 0,0 0 1,-1-1-1,1 1 0,0-2 0,-1 1 0,1 1 0,-1-2 1,0 2-1,0-1 0,0 0 0,1 0 0,-2 0 1,1 0-1,0 0 0,0 1 0,-1 0 0,1-1 0,-1-3 1,-4-3-1933</inkml:trace>
  <inkml:trace contextRef="#ctx0" brushRef="#br0" timeOffset="4">1105 732 180,'0'0'432,"7"8"2062,-2-9-2215,-10 6-562</inkml:trace>
  <inkml:trace contextRef="#ctx0" brushRef="#br0" timeOffset="5">1023 915 1024,'-28'12'1935,"-78"38"1843,95-43-3454,0 0 0,0 1 0,1-2 0,0 2 0,3-1 0,-2 4 0,-8 9 0,16-20-278,0 1 0,0 0 0,0 0 0,1-1 0,-1 1 0,0 0 0,1 0 0,-1 0 0,1-1 0,-1 2-1,1-1 1,-1 1 0,1-1 0,0 0 0,0 0 0,-1 0 0,1 0 0,0 0 0,0 0 0,0 0 0,0 1 0,0-1 0,0 0 0,0 0 0,1 0 0,-1 0 0,1 1 0,0-1 2,0 0 1,0 0-1,0 0 1,0 1-1,1-2 0,-1 0 1,0 1-1,1-1 1,-1 1-1,0-1 1,1 0-1,-1 1 1,1-1-1,-1 0 0,0 0 1,0 0-1,2 0 1,8 0 160,-3 0-1,3-1 1,-1-1 0,15-3 0,-9 0-110,-1-1 1,0 0-1,1-2 0,-2 0 1,0 0-1,1-1 1,-2-3-1,1 4 0,-1-3 1,-1-1-1,-1 0 0,0 0 1,11-20-1,-20 29-61,-1 2-1,0-2 0,0 2 1,0 0-1,0-1 0,-1 1 1,2-2-1,-1 1 0,-1 0 1,1 0-1,-1 1 1,1 0-1,-1-1 0,0-1 1,0 1-1,0 0 0,0 0 1,0 1-1,0-1 0,-1-2 1,0 0-1,0 2 0,-1 1-1,1 0 1,0 1-1,0-1 1,-1 0-1,1-1 1,0 1 0,-1 1-1,1-1 1,0 0-1,-1 1 1,1 0-1,-1 0 1,1-1 0,-1 1-1,1 0 1,1-1-1,-1 1 1,-1 0-1,-1 0 1,-11 1 91,2 0 1,-1-1-1,0 2 0,-21 6 1,15-3 104,1 2 0,0-1 1,0 1-1,0 2 0,1 0 0,-1 1 1,-21 19-1,40-28-217,0 1 1,0-1-1,0-1 0,0 1 1,0-1-1,0 1 0,0-1 1,1 1-1,-1-1 0,0 0 0,0 1 1,0-1-1,1 0 0,-1 0 1,0 0-1,0 0 0,20-3 37,2-2 0,-2 1 0,0-2-1,0-1 1,32-15 0,92-57 0,-134 72-47,1 1 5,-1 0 1,0-2 0,-1 1-1,-1-2 1,2 1-1,8-11 1,-19 19-5,1-1-1,-1 1 1,0 0-1,0 0 1,0 0-1,0-1 1,1 1-1,-1 0 1,0 0-1,0 0 1,0-2-1,0 2 1,0 0-1,0 0 1,0-1 0,0 1-1,0 0 1,0 0-1,1 0 1,-1 0-1,0 0 1,-1 0-1,1-1 1,0 1-1,0 0 1,0 0-1,0-1 1,0 1-1,0 0 1,0 0 0,0-1-1,0 1 1,0 0-1,-1 0 1,1-1-1,0 1 1,0 0-1,0 0 1,0 0-1,-1-1 1,-13-2 177,-16 4 57,10 4-83,0 1 0,-1 1 1,2 1-1,-32 18 0,-72 51 1128,80-42-888,42-33-387,-1 0-1,-1 0 0,1 0 0,0 0 0,1 3 0,-1-3 0,0 0 0,1 1 0,-1-1 0,1 2 0,0 0 0,0-2 0,0 1 1,0 1-1,0 1 0,1-4-10,1 1 0,-1 0 1,0-1-1,1 0 1,-1 1-1,1-1 0,-1 0 1,1 0-1,0 0 1,-1-1-1,1 1 0,0 0 1,0 2-1,0-2 1,0 0-1,0 0 0,0 0 1,0 0-1,0-1 1,0 1-1,0 0 0,0-1 1,0 1-1,1-1 1,-1 0-1,0 0 0,0 1 1,0-1-1,3 0 0,44 6 11,-40-6-11,18 0 3,1-2 0,40-7 1,-36 2 30,47 1 1,-87 8-1,0-1 0,1 0 0,-1 1 0,1 3 0,-13 2-1,-7 3 8,-9 2-7,-74 27 65,99-34-71,0 0 1,0 1-1,1 1 0,0 1 0,0-1 0,-18 17 0,28-24-27,1 2-1,-1-2 0,0 1 1,0-1-1,1 1 1,-1 0-1,0-1 1,1 1-1,-1 0 1,0 1-1,1-2 1,-1 1-1,1 0 0,0 0 1,0-1-1,0 1 1,0 0-1,0 0 1,0-1-1,0 1 1,-1 0-1,1 0 1,0-1-1,0 1 1,0 0-1,0 1 0,0-1 1,1 0-1,-1 0 1,0-1-1,0 1 1,0 0-1,0 0 1,0 0-1,0-1 1,0 1-1,1 0 0,-1 0 1,1 0-1,-1-1 1,1 3-1,-1-2 1,1-1-1,0 1 1,0-1-1,-1 0 1,1 1-1,0-1 0,0 1 1,0-1-1,0 1 1,-1-1-1,1 0 1,0 1-1,0-1 1,0 0-1,2 0 1,5 3 1,2 0 1,-2-1-1,1-1 1,-1 0-1,11-1 1,13-1-14,1-4 1,-1 0-1,45-13 0,-38 8-6,65-8 0,-85 18 43,-19 0-25,0 0-1,0 0 1,0 0 0,0 0-1,0 0 1,0 0-1,0 0 1,0 0 0,0 0-1,-1 0 1,1 0 0,0 0-1,0 0 1,0 0 0,0 0-1,0 0 1,0 0-1,0 0 1,0 0 0,0 0-1,0 0 1,0 0 0,0 0-1,-1 0 1,1 0 0,0 0-1,0 0 1,0 0-1,0 2 1,0-2 0,0 0-1,0 0 1,0 0 0,0 0-1,0 0 1,0 0 0,0 0-1,0 0 1,0 0-1,0 0 1,0 0 0,0 1-1,0-1 1,0 0 0,0 0-1,0 0 1,0 0 0,0 0-1,0 0 1,0 0-1,0 0 1,0 0 0,0 0-1,0 0 1,0 0 0,0 0-1,0 0 1,0 0 0,0 0-1,0 0 1,-34 13 68,14-8-66,-65 27 6,38-16 9,1 2 0,-1 6 0,-47 24 0,93-47-21,0-1 0,0 1 1,0-1-1,1 1 0,-1-1 0,0 1 1,0 0-1,0-1 0,0 0 0,1 1 1,-1 0-1,0 0 0,1 1 1,-2-1-1,1 0 0,1 0 0,-1 3 1,1-3-2,0-1 1,0 1-1,0-1 1,0 0-1,1 0 1,-1 0-1,0 1 1,0-1-1,1 2 1,-1-2-1,0 1 1,0-1-1,2 0 1,-2 1 0,0-1-1,1 1 1,-1-1-1,1 0 1,-1 0-1,1 1 1,-1-1-1,0 0 1,1 0-1,-1 1 1,2-1-1,3 2-36,0-1 0,0 0 0,0 0-1,0-1 1,10 1 0,30-3-696,-1-3-1,1-2 1,56-18-1,-14 5-279,-62 15 828,-22 7 273,-17 1 53,-261 79 914,274-82-1047,0 1 0,0-1 0,-1 0 0,1 0 0,0 1-1,0-1 1,0 1 0,-1-1 0,1 0 0,0 2 0,0-2 0,0 1 0,0 0-1,0 0 1,0-1 0,0 1 0,0 0 0,0 0 0,1 0 0,-2 2 0,2-2-3,1-1 0,-1 2 0,1-2 0,-1 0 0,1 1 0,-1 0 0,1-1 0,0 1 0,-1-1 0,1 1 0,0-1 0,-1 1 0,1-1 0,0 0 0,0 1 0,-1-1 0,1 0 0,0 0 0,0 1 0,0-1 0,1 0 0,8 3 7,2 0 0,-1-2 0,17 0 0,0-3-1,-2-4-1,3 1 1,-1-2 0,31-11-1,17-5-59,-172 54 173,81-25-115,0 0 0,-1 0 0,2 4 0,0-3 0,-1 2 0,-19 19 0,33-27-8,1-1 0,-1 0 0,1 1 0,0-1 0,-1 0 0,1 0 1,0 0-1,-1 0 0,1 1 0,0-1 0,-1 1 0,1-1 0,0 1 0,0-1 0,0 0 0,0 2 0,0-2 0,0 1 0,0-1 0,0 1 0,0-1 0,0 1 0,0-1 0,0 0 1,0 0-1,0 1 0,0-1 0,0 1 0,0-1 0,0 1 0,0-1 0,0 1 0,0-1 0,0 1 0,1 0 0,19 7-58,25-6 13,-1-7 36,47-15-1,-8 1 1,-62 16 31,-25 7 26,-36 11 58,22-10-80,-164 74 438,147-61-339,5-1 1,-3 4-1,-36 26 1,59-38-99,0 1 7,24-12-21,11-7-21,0-2 0,0 0-1,-1-3 1,-1 1 0,35-28 0,-44 30 6,91-71-100,-91 71 88,0-3 0,-1 0 1,-2 1-1,20-34 0,-30 46 15,-1 0 1,1 0-1,0 0 1,0 0-1,-1-1 1,1 0-1,-1 1 1,2 1-1,-2-2 1,0 1-1,1 0 1,-1 0-1,0-1 1,0 1-1,0 0 1,0-2-1,0 2 1,0 1-1,0-2 0,0 0 1,-1 1-1,1-1 1,0 1-1,-3-3 1,2 3 0,0 0 0,0 0 0,0 0 0,-1 0 0,1 0 1,-1 0-1,1 0 0,0 1 0,1 0 0,-2-1 0,1 0 0,-1 1 0,0-2 1,1 2-1,-5-1 0,-4 0 0,0 0-1,-1 1 1,0 0 0,-18 3-1,-214 54 117,226-54-148,14-2 10,12-3 10,21-6 11,1 0 1,-3-1 0,-2-2 0,49-23 0,-34 11 1,-1-2 0,48-41 0,-65 48 1,-1-1 0,-2-1 0,1 1 0,30-43 0,-51 61 1,1 0-1,0 1 1,-1-1-1,1 1 1,0-1 0,-1 0-1,1-1 1,-1 1-1,0 0 1,1 0-1,-1 1 1,0-1-1,0 0 1,1 0-1,-1 0 1,0 0 0,0 0-1,0 0 1,0 0-1,0-2 1,0 2-1,-1 0 1,1 1-1,0-1 1,-1 0-1,1 0 1,0 0 0,-1 0-1,1 0 1,-1 0-1,1 0 1,-1-1-1,0 2 1,1-1-1,-1 0 1,0 0-1,0 1 1,1-1 0,-1 1-1,0 0 1,0-1-1,0 1 1,0-1-1,0 1 1,0-1-1,0 1 1,0 0-1,0 0 1,0-1 0,0 1-1,0 0 1,-1 0-1,-5-1 10,0 0 0,2-1 1,-2 1-1,1 1 0,-1 0 0,1 1 0,-9 2 0,-55 16 233,4 4 1,-101 49-1,144-59-68,5-6 49,-2 2 0,0 2 0,-27 17 0,47-28-225,-1 0 0,1 0 0,0 0 0,-1 0 0,1 1-1,0-1 1,-1 0 0,1 0 0,0 1 0,-1-1 0,1 0 0,0 0 0,0 1-1,-1-1 1,1 0 0,0 1 0,0-1 0,0 0 0,-1 1 0,1-1 0,0 0 0,0 1-1,0-1 1,0 0 0,0 1 0,0-1 0,0 3 0,0-3 0,0 0 0,0 1 0,0-1-1,0 0 1,0 1 0,0-1 0,0 0 0,0 0 0,0 0 0,0 1 0,17 5-15,23-6-15,10-7 18,-3-4-1,67-21 1,90-46 3,-204 78 9,0 0 0,0 0-1,0 0 1,0 0 0,0 0-1,0 0 1,0 0 0,0 0 0,0 1-1,0-1 1,0 0 0,0 0-1,0 0 1,0 0 0,0 0 0,0 0-1,0 0 1,0 0 0,0 2-1,0-2 1,0 0 0,0 0 0,0 0-1,0 0 1,0 0 0,0 0-1,0 0 1,0 0 0,0 0-1,0 1 1,0-1 0,0 0 0,0 0-1,0 0 1,0 0 0,1 0-1,-1 0 1,0 0 0,0 0 0,0 0-1,0 0 1,0 0 0,0 0-1,-17 18 10,-38 33-10,29-27 14,24-23-13,-4 2 0,1 3 0,0-2 0,2 4 0,-2-4 0,-4 8 0,9-11-1,-1 0 1,1 0-1,0-1 1,-1 1-1,1 0 1,0 0-1,0 0 0,-1-1 1,1 2-1,0-1 1,0 0-1,0 0 1,0 0-1,0-1 1,0 0-1,0 1 1,0 0-1,1 1 0,-1-2 1,1 3-1,-1-1 2,1-1 0,0 0 0,0 0-1,0 0 1,0-1 0,0 1 0,1-1-1,-1 1 1,0-1 0,0 1 0,0 0-1,1-1 1,-1 1 0,0-1 0,0 0-1,0 1 1,1-1 0,11 4 2,-2-3 0,1-1 0,-2 1 0,3-2 1,-2 0-1,1 0 0,13-6 0,80-23-19,-77 20 5,2-1 4,-2 0 0,35-19 0,-62 30 8,-1 0-1,0 0 0,0 0 0,0 0 1,0 0-1,1 0 0,-1 0 0,0 0 1,0 0-1,0 0 0,0 0 0,0-1 1,1 1-1,-1 0 0,0 0 0,0 0 0,0 0 1,0 0-1,0 0 0,0-1 0,1 1 1,-1 0-1,0 0 0,0 0 0,0 0 1,0 0-1,0-1 0,0 1 0,0 0 1,0 0-1,0 0 0,0 0 0,0 0 1,0 0-1,0 0 0,0 0 0,0 0 0,0-1 1,0 1-1,0 0 0,0 0 0,0 0 1,0 0-1,0-2 0,0 2 0,0 0 1,0 0-1,-1 0 0,-10-5 40,-15 0-7,19 6-32,-1 0 1,1 0-1,-1 1 1,0 0-1,1 0 0,1 2 1,-1-3-1,0 3 1,0-1-1,1 2 1,-8 4-1,14-7-3,0-2 1,0 0-1,0 0 1,0 0-1,0 0 0,0 0 1,0 0-1,0 0 0,0 1 1,-1-1-1,1 0 0,0 0 1,0 0-1,0 0 0,0 0 1,0 1-1,0-1 0,0 0 1,0 0-1,0 0 0,0 0 1,0 0-1,0 1 1,0-1-1,0 0 0,0 0 1,1 0-1,-1 0 0,0 0 1,0 0-1,0 0 0,0 0 1,0 0-1,0 0 0,0 0 1,0 0-1,0 0 0,0 0 1,1 0-1,-1 1 0,0-1 1,0 0-1,0 0 1,0 0-1,0 0 0,0 0 1,0 0-1,0 0 0,0 0 1,0 0-1,0 0 0,0 0 1,15 5-13,13-1 19,2-6-24,-25 1 17,0 1 1,0 0-1,1 0 1,-1 0-1,0 1 1,6 1-1,-10 1 21,-7 0-10,-13 7-8,13-8-2,-7 3-10,11-5 9,0 1-1,-1 1 1,1-2 0,0 1-1,-2 0 1,2 0 0,0 0-1,0-1 1,0 2-1,0-1 1,0 1 0,0-1-1,1 2 1,-1-1 0,-1 1-1,3-2-1,0 1 1,1-1-1,-1 0 0,1-1 0,0 1 0,-1 1 0,1-1 0,0-1 0,-1 1 0,0 0 0,1-1 0,0 1 0,0-1 0,-1 1 0,1-1 0,0 0 0,0 0 0,0 0 0,0 1 0,0-1 1,0 0-1,0 0 0,0 0 0,0 0 0,2 0 0,81-3-49,-106 22 105,-35 18-60,-103 47 0,109-59 20,42-20-5,0-1 0,0 1 0,-2-2 0,2 1 0,-1 0 0,0-3 0,-1 1 0,1 1 0,2-2 0,-3 0 0,1-1 0,-15-1 0,24 0 0,0 0 0,0-1 0,0 2 0,0-1 0,0 0 0,-1 1 0,1-1 0,1 0 0,-1-1 0,0 1 0,0-1 0,1 1 0,-1 0 0,1 0 0,-1-1 0,1 1 0,-1 0 0,1 1 0,0-3 0,0 2 0,-1 0 0,1-1 0,0 1 0,0 0 0,0-1 0,1 1 0,-1 0 0,0-1 0,0 1 0,2-4 0,-1-2 1,0-1-1,1 1 1,1-1 0,4-10-1,10-14 2,1 0 0,0 2 0,4-3-1,41-41 1,-27 35-80,2 4 0,72-54 0,-106 86 58,-2-1 4,0 2 1,-1 0-1,1 1 0,1 0 1,-1 0-1,0 0 1,1 0-1,-1 0 0,1-1 1,1 1-1,2-1 0,-6 3 7,1 0 0,-1 0 0,0 1 0,1-1-1,-1 0 1,0-1 0,0 1 0,0 0 0,0 0-1,0-1 1,0 1 0,0 0 0,0 0 0,0 0-1,0 0 1,0-1 0,-1 3 0,1-2-1,0 0 1,-1 0 0,1 0 0,0-1 0,-2 2-1,-9 24-21,-7 8 42,-2-1 0,-1 0 0,-2-1 0,0-1 0,-4-2 0,-47 46 0,26-36 18,0 0 0,-2-3 0,-81 42 0,116-70 11,-1 0-1,0 0 0,3-2 1,-2 0-1,-1-2 1,-2 0-1,2 1 0,-23 0 1,37-5-39,1 0 0,-1 0 1,0 0-1,0 0 0,0 0 0,1 0 1,-1-1-1,0 1 0,0-1 0,0 1 1,1-1-1,-1 0 0,0 0 0,1-2 1,-1 2-1,1 0 0,-1 0 1,1 0-1,0 0 0,-1 0 0,1 0 1,-2-3-1,2 1-6,0-1 1,0 3-1,0-2 1,0 1-1,1-2 0,-1 1 1,1 2-1,0-2 1,-1-1-1,1 1 1,1 1-1,-1 0 0,1-7 1,1-1-7,1 1 0,0-3 0,1 1 0,0 1 0,0-1 0,9-12 0,33-44-1,3 1-1,-2 4 1,8 2 0,99-88 0,-149 145 2,77-63-14,-74 60 11,0 0 1,0 1-1,0 1 1,1 0-1,-1 2 1,1-2-1,0 1 1,0 1-1,11-1 1,-20 3 3,1 0 0,0-1 0,0 1 0,0 0 0,0 0 0,0 0 0,-1 0 0,1 1 0,0-1 0,1 0 0,-1 0 0,0 0 0,-1 0-1,1 0 1,0 0 0,0 1 0,0-1 0,-1 1 0,1-1 0,0 1 0,-1-1 0,1 1 0,0 0 0,-1-1 0,1 1 0,0 1 0,0-1 0,-1 2 0,1-2 0,-1 0 1,0 1-1,0-1 0,0 1 0,0 0 0,0-1 0,0 2 0,0-2 0,0 0 1,0 1-1,-1 2 0,-2 5 1,0-2 1,0 1-1,-9 16 1,-3 2 4,0-3 1,-2 0-1,0-2 1,-1 0 0,-1-1-1,-31 25 1,9-10 48,-4-4 0,-59 35 0,77-50-14,-2-3-1,3 2 0,-1-5 0,-36 9 1,53-15-31,1-2 0,0-1 1,-1 1-1,1-1 1,-1 0-1,1-1 0,-2 0 1,3-1-1,-2 0 0,1-1 1,-2 1-1,2-3 0,0 2 1,2-1-1,-2-2 0,1 2 1,-12-7-1,18 9-8,0-1 1,0 1-1,0-1 0,1 0 0,-1-2 1,0 3-1,1-1 0,0 0 1,-2 0-1,2 0 0,0-1 1,0 1-1,0 0 0,1 0 1,-1 0-1,0-2 0,1 2 1,-1 0-1,1 0 0,0-1 1,0-1-1,0 2 0,0-1 0,1 2 1,-1-2-1,0-1 0,1 2 1,0-1-1,0 2 0,-1-1 1,1-2-1,1 2 0,0-1 1,1 0-1,5-11 7,0 1 0,1-1 0,1 3 1,10-15-1,-16 20-8,25-26-9,1 1 0,36-26-1,-50 44 6,1 1-1,1 0 0,0 0 1,0 2-1,0 1 0,24-9 1,-36 16 0,-1 1 0,0 0 0,2 0 0,-1 1 1,0-1-1,-1 1 0,1 0 0,0 0 1,0 1-1,10 0 0,-14 0 2,0 0 1,0 0-1,0-1 0,0 1 0,-1 0 0,1 2 1,0-2-1,0 0 0,-1 1 0,0-2 0,1 2 1,-1-1-1,2 1 0,-2 0 0,0 0 0,0 0 1,0 0-1,0-1 0,0 2 0,0-1 1,0 1-1,0-1 0,-1 0 0,1-1 0,-1 1 1,0 0-1,1 3 0,-1-3 0,0 0 0,0-1 1,-1 6-1,0 6 2,-2-1 0,1 1 0,-1-2 0,-2 0 0,2 2 0,-1-1 0,-1-1 0,-1 1 0,0-1 0,-1-1 0,-14 20 0,-10 6 37,-58 59 0,79-85-25,-23 19 30,-1 1 0,0-1 0,-2-2 0,-2-3 0,3-1 0,-56 23 1,82-43-32,0 1 0,0-1 0,0-2 0,0 1 0,0-1 0,1 0 0,-12 0 0,18-1-10,1 0-1,-1 0 1,-1 0 0,2-1 0,-1 1 0,1 0 0,-1 0 0,0-1 0,1 1 0,-1-1 0,1 0 0,-1 1 0,1-1 0,0 0 0,-1 1 0,1-1 0,0 0 0,-1 0 0,1 0 0,0 0 0,0-1 0,0 1 0,0-1 0,0 0 0,0 1 0,1 0 0,-1 0 0,0-1 0,1 1 0,-1-2 0,1 2 0,-1-1 0,1 1 0,0 0 0,-1-1 0,1 1 0,0-2 0,0 1-1,0 1 1,0-1 0,1 1 0,-1-1 0,0 1 0,1 0 0,-1-3 0,1 3 0,1-3 0,4-12-2,0-3 0,2 3 0,0-2 0,2 2 0,-1-1 0,1 2 0,13-14-1,93-102 0,-99 114-3,107-103-28,-108 107 17,-1-1 1,3 3-1,-1-1 0,2 2 1,-1-1-1,22-8 1,-36 18 8,0-2 0,1 2 0,-1 0 0,1 1 0,-1-1 1,0 1-1,0 0 0,1 0 0,-2 0 0,1 0 0,1 1 1,0-1-1,-1 1 0,0 0 0,6 4 0,-8-4 3,0 0 0,0 0 0,0 1 0,0 0 1,-1 1-1,1-2 0,0 1 0,-1 0 0,1-1 0,-1 1 0,0 0 0,0 2 0,0-2 0,0 0 0,0 0 0,0 0 0,0 0 0,-1 1 0,1 1 0,-1-3 0,1 2 0,-1-1 0,0 1 0,0 0 0,0-1 0,-1-1 1,1 2-1,-1 4 0,-2 5 3,0-1 1,0-2-1,-1 2 1,-1 1-1,0-2 1,0 1-1,-1-1 1,0-1 0,0 1-1,-2 0 1,-7 7-1,-16 15 17,-48 41 1,75-68-17,-17 12 27,-1-1 0,-45 26 0,53-35-6,0-1 0,0 0 0,0-2 0,1 3 0,0-4 0,-30 5 0,41-8-16,1 0-1,-1 0 1,0 0 0,0 0 0,0 0-1,1 0 1,-1-1 0,0 1-1,-1 0 1,2-1 0,-3 0 0,4-1-5,-1 2 1,1 0 0,-1 0 0,1 0 0,-1 0 0,1-1 0,0 1-1,-1 0 1,1-1 0,0 1 0,0-1 0,0 1 0,0-1 0,-1 1 0,1-1-1,0 1 1,0-1 0,0 0 0,0 1 0,-1-1 0,1 1 0,0-2-1,0 1 1,1-2-2,0-1 0,-1 1 0,0 0-1,1 0 1,1 0 0,-1 0 0,1 0 0,-1 0-1,1 1 1,1-2 0,1-2 0,24-26-1,1-1 1,-3 1 0,7 4 0,-1 1-1,2-1 1,0 2 0,2 2 0,71-33-1,-94 52 1,0-2 0,0 3 1,17-5-1,-27 8-1,1 1 1,-1-1-1,1 0 1,-1 1-1,1 0 0,-2 0 1,2 0-1,0 0 1,-1 0-1,1 1 1,-1 0-1,1-1 1,-1 0-1,0 1 1,1 1-1,-1-1 1,0 2-1,5 1 1,-6-2 0,0-1 0,-1 1 1,1 2-1,-1-1 1,0-1-1,0 0 0,0-1 1,-1 3-1,1-2 1,0-1-1,-1 2 1,1-1-1,-1 0 0,0 1 1,0 0-1,0-1 1,0 2-1,0-3 0,-1 2 1,1 0-1,-1-1 1,0 1-1,-1 3 0,-2 5-2,-1 0 0,0 2 0,-9 13-1,-6 8 23,-2-1-1,-1-2 0,-1 2 1,-2-3-1,-33 29 0,37-37 0,-3-2-1,0-1 0,-1-1 1,-1-3-1,0 1 0,-54 22 1,78-37-12,-1 1 0,2-1 1,-1 2-1,0-3 1,-1 1-1,1-1 0,-1 1 1,1-1-1,0 0 0,-1 0 1,1 0-1,-1-1 1,1 1-1,-5-4 0,6 3-2,1 0 0,-1 0-1,1 0 1,0 0-1,0 0 1,-1 0 0,1 0-1,0 0 1,0-1-1,0 0 1,0 0-1,1 1 1,-1-2 0,0 3-1,1-2 1,-1 1-1,1-1 1,-1-1 0,1 2-1,0-1 1,0 0-1,0 2 1,0-2-1,0 0 1,0-1 0,0 2-1,0-1 1,1 0-1,0-1 1,2-14 0,1 3 0,0-1 1,1 0-1,2 0 0,-1 1 0,1 0 1,0 0-1,10-14 0,79-101-18,-79 109 19,-11 14-5,111-129-13,-98 115 2,-2 2 0,4-1-1,-1 2 1,41-22 0,-57 37 4,1 0 1,-1-1-1,0 1 1,2 1-1,-1 0 1,0 0-1,0 0 1,0 0-1,0 0 1,1 1-1,-1-1 1,1 1-1,-1 1 1,7 0-1,-9 0 5,0 0-1,0 0 0,-1 0 0,0 0 1,1 0-1,-1 2 0,0-2 1,1 0-1,-1 1 0,0 0 1,0 0-1,0 0 0,0 3 0,0-4 1,0 1-1,-1 1 0,1-1 1,-1 2-1,-1-2 0,1 0 1,0 1-1,-1 1 0,1-1 0,0-1 1,-1 1-1,1 7 0,0 3 0,-1 0 0,0-1-1,0 1 1,-2 0 0,0-2 0,0 1-1,1 1 1,-2-1 0,-1-1-1,0 2 1,-1-2 0,-8 17-1,1-6 9,-2-1 0,-2 1 0,1-1 0,-2 0-1,-18 17 1,3-8 44,-2-2 0,-62 44 0,71-55-15,-1-4-1,0 0 1,-1 0 0,-1-2 0,-27 9 0,48-18-21,-1-1 1,1 0-1,-1 0 0,0 0 1,0-1-1,-1 0 1,1-1-1,1 1 1,-2-1-1,2-1 0,-14-3 1,18 3-11,0 1 0,0-1 1,0 0-1,0 1 0,1-1 1,-1 0-1,1-1 0,0 1 1,-1 0-1,1 0 0,0 0 1,0 0-1,0-2 0,1 1 1,-1 1-1,1 0 0,-1-3 1,1 2-1,0 0 0,0 1 0,0-2 1,1 1-1,-1 1 0,1-1 1,-1 0-1,1-1 0,0 1 1,0-1-1,1 2 0,-1-2 1,2-4-1,2-12-10,0 1-1,2 0 1,0 1-1,1-1 1,1 2-1,19-33 1,73-96-24,-89 128 28,28-31-15,62-67 1,-84 100 9,1 0 1,0 1 0,-1 2 0,1-1 0,1 2 0,2 0 0,23-9 0,-38 18 4,0 1-1,0 1 1,1-2-1,-1 2 1,1 0-1,0 1 1,-2 0 0,3 0-1,-2 0 1,1 0-1,10 2 1,-14 0-1,2-1 0,-2 0 1,1 0-1,-1 1 0,0-1 0,0 1 1,0 0-1,0-1 0,0 2 0,0-1 1,-2 0-1,2 1 0,-1-1 0,1 1 1,-1 1-1,0-1 0,0 0 0,0 0 1,-1 0-1,1 0 0,-1 1 0,3 5 1,-2 4 4,1-1 0,-3 1 0,0-2 0,1 0-1,-1 3 1,-1-2 0,1 0 0,0 1 0,-2 0 0,-1-2 0,0 2 0,0-3 0,-1 2 0,-1 0 0,0-1 0,0-1 0,0 2 0,-12 14 0,-1-3 7,0 0 1,-1-1-1,0-2 1,-1 0-1,-1 0 1,-44 30-1,43-34 9,-2 0 0,-3-3 0,0 1 0,-48 13 0,64-21-9,0-3-1,0 0 0,-2-2 0,2 1 1,-1-1-1,3 0 0,-2-1 0,0-1 1,-1 0-1,1-1 0,-2 1 0,2-2 1,-1 0-1,2-1 0,-11-4 0,18 7-7,0-1 0,1 1 0,-1-2 0,1 2 0,-1 0 0,1-1 0,0 0 0,0 0 0,0 0 0,0-1 0,0 2 0,0-3 0,1 2 0,-1-1 0,1 0 0,-1 1 0,1 0 0,0-1 0,-1-3 0,2 3-2,-1-2 1,1-2-1,0 4 1,0-2 0,0-1-1,0 3 1,1-3-1,0 2 1,0-1 0,3-8-1,3-6 0,2 1-1,-1-1 1,2 4-1,17-26 1,-5 12-4,1 0 0,0 3 0,46-42 0,-52 54 3,1 0-1,-1 2 1,2 0 0,0 1-1,0 1 1,1 2-1,25-8 1,-41 14-2,0 0 0,1 1 0,-1 0 0,0 1 0,-1-1 0,2 1-1,-1 0 1,1 0 0,1 0 0,-2 1 0,1-1 0,-1 1 0,1 0 0,-1 1 0,0 0 0,0 0 0,0-1 0,5 4 0,-6-3 3,0 2 1,0-3-1,-1 2 0,0 0 1,1-1-1,-1 2 1,0-2-1,0 1 1,0 0-1,-1 2 1,1-2-1,-1 0 0,0 2 1,0-2-1,0 0 1,0 0-1,-1 2 1,1-1-1,-1-1 1,0 2-1,0-1 1,-1 7-1,-2 7 7,0 0 0,-1 0 0,0-2 0,-2 2 0,0-2 0,0 1 0,-3-1 0,2 0 0,-2 0 0,0-1 0,-1 0 0,-19 20 0,14-18 3,0 1 0,-1-2 0,-2-2 0,0 0-1,0-1 1,-1-2 0,0 0 0,-1 1 0,-33 9-1,47-18-1,-1 0-1,0-1 1,2-1 0,-1 0-1,-1 0 1,1-1-1,-1 1 1,0-1-1,0-1 1,0 0 0,-1 0-1,-10-3 1,15 2-8,0 1 1,1-1-1,-2 1 1,1 0 0,1-1-1,0 1 1,0-1-1,0 0 1,0 0-1,0-1 1,0 2 0,0-2-1,0 1 1,0-1-1,1 0 1,-1 1-1,1-1 1,0 0 0,0-1-1,0 1 1,0 2-1,0-2 1,0 1-1,1-2 1,-1 1 0,1 1-1,0-1 1,0 0-1,0-2 1,1 3-1,-1-1 1,1-4 0,2-6-5,0-2 0,1 1 0,1 0 0,0 1 0,0 0 0,0 0 0,3 1 0,-1 1 0,1-2 0,18-19 0,-5 7 1,0 2 0,1 0 0,43-29 0,-42 35-2,44-26 0,-57 38 1,0 2-1,-1-3 1,0 3-1,0 0 1,1 1 0,-2-1-1,2 2 1,15-1-1,-24 2 6,0 0 0,0 0 1,0 0-1,1 0 0,-1 0 0,0 0 0,0 0 0,0 1 0,1-1 0,-1 0 0,0 0 0,0 0 0,-1 1 1,1-1-1,0 1 0,0-1 0,0 1 0,0 1 0,1-1 0,-1-1 0,0 1 0,0-1 0,-1 1 0,1 0 1,0 0-1,0 0 0,-1 0 0,1 0 0,-1 0 0,1 0 0,-1 2 0,1-2 0,-1 1 0,0-2 0,0 1 0,1 0 1,-1 0-1,0 0 0,0 1 0,0-1 0,0 1 0,0-1 0,-1 0 0,1 1 0,0-2 0,0 1 0,-1 1 0,-1 6 2,0-2 0,0 2-1,-2-3 1,1 3 0,1-3-1,-1 2 1,-5 6 0,-19 17-39,2-2 1,-2-1-1,-4-1 1,0-1-1,-57 36 1,70-50-3420,25-16-1714,35-26-3237,-34 26 8095,21-18-3416,-16 13 1644</inkml:trace>
</inkml:ink>
</file>

<file path=xl/ink/ink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4-19T15:24:10.87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7 129 336,'-1'-7'611,"-1"2"0,1-1 0,0 2 0,0-1 0,1-2 0,0 3 0,0-2 0,1-8 0,-1 13-478,0-3 1,0 2-1,1 0 0,-1-1 0,1 1 0,0 0 1,0 0-1,-1 0 0,1 1 0,0-1 0,1-1 0,-1 2 1,0-1-1,1-1 0,-1 1 0,1 1 0,-2-2 1,2 2-1,0 0 0,3-3 0,11-2 187,-4 1 1,2 0-1,0 2 0,2 0 1,-1 1-1,-1 0 0,1 1 1,20 2-1,-26 0-138,1 1-1,0 0 0,-1 0 1,0 0-1,0 1 1,-1 2-1,-1-1 1,2 1-1,1-1 1,-4 2-1,15 9 1,4 8 403,42 50 1,-2-3 199,-45-53-530,-4-1-23,0 1 0,2-3 1,-2-1-1,2 1 0,0-1 0,23 6 0,-39-17-255,-1 0 0,1-1 1,-1 0-1,1-1 0,-1 1 1,0-1-1,0 1 0,0-1 0,1 0 1,0 0-1,-1 0 0,1 0 0,1 0 1,-2 0-1,1 0 0,0 0 1,1 0-1,-2-1 0,1 1 0,-1-1 1,1 1-1,0-1 0,-1 0 0,1-1 1,-1 2-1,-1-2 0,2 1 0,-1 0 1,2-2-1,-1 1-309,-1 1 1,0-3-1,0 2 0,0-1 0,-1 2 1,1-2-1,0 1 0,-1-3 0,0 3 1,1 0-1,-1-2 0,0 0 0,-1 2 1,1 0-1,0-1 0,-1 2 0,-1-8 1,0 0-741,-1 3 0,0-3 1,0 1-1,0 0 0,0 1 0,-9-10 1,0 4-879</inkml:trace>
  <inkml:trace contextRef="#ctx0" brushRef="#br0" timeOffset="1">408 202 972,'-1'5'467,"1"-1"-1,-1 0 1,0 0-1,0-2 1,0 3-1,0-1 1,0-2-1,0 3 1,-2-2 0,1 0-1,-3 6 1,-32 36 755,16-19-509,1 0-188,-13 14 463,0 3 1,5-1 0,0 1-1,-25 57 1,51-94-944,0 0 0,0 0 0,0-2 0,0 4 0,1 0 0,0-3-1,1 0 1,-1 3 0,1-3 0,0 2 0,1-1 0,-1 0 0,1 0 0,0 2 0,1-3 0,0 1 0,0 1 0,0-1 0,0-1 0,1 0 0,0 1-1,-1-1 1,1-1 0,0 3 0,2-3 0,6 9 0,-4-6-24,0-1 0,1 0 0,0-2-1,0 3 1,-1-3 0,3 1 0,-2 0 0,1-1 0,-2 0 0,3-1-1,0-1 1,0 0 0,-1 0 0,1-1 0,-1 0 0,15 0-1,-14-2-397,2 0-1,0 0 0,-2-1 0,2 0 1,-1 0-1,0-1 0,15-9 0,-20 7-326,0 4 0,0-4 0,0 1 0,1 0 0,-3-1-1,2 1 1,-1 0 0,-1-2 0,2-1 0,-2 2-1,0-1 1,-1 0 0,5-9 0,2-4-1841</inkml:trace>
</inkml:ink>
</file>

<file path=xl/ink/ink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4-19T15:24:10.87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604 321 2104,'-3'-2'4620,"10"0"-1685,19-12-486,24-12-762,-50 26-1675,1-1-1,0 1 0,-1-2 1,1 2-1,-1-1 1,2 1-1,-2-1 0,1 1 1,-1 0-1,1-1 0,-1 1 1,0-1-1,1-1 1,-1 2-1,0-1 0,0 1 1,0-1-1,0 1 1,0-1-1,0 0 0,0 0 1,0 1-1,0-1 0,0 0 1,0 0-1,0 1 1,0-1-1,0-1 0,0 1-3,-1-1-1,0 1 1,0-1-1,-1 2 0,1-1 1,0 0-1,-1 0 1,1 0-1,0 0 0,0 1 1,0-1-1,-2 0 0,0 0 1,-49-15 4,48 14 10,-40-5 111,-61-4-1,25 5 243,80 6-384,0 0 1,0 0-1,0 0 1,-1 0-1,1 0 1,0 0-1,0 0 1,-1 0-1,1 0 1,0 0-1,0 0 1,-1 0-1,1 0 1,0 0-1,0 0 1,-1 0 0,1 0-1,0 0 1,0 0-1,0 0 1,-1-1-1,1 1 1,0 0-1,0 0 1,0 0-1,-1 0 1,1 0-1,0-1 1,0 1-1,0 0 1,0 0-1,0 0 1,-1 0-1,1 0 1,0 0-1,0 0 1,0 0-1,0-1 1,0 1-1,0 0 1,0 0-1,0-1 1,0 1 0,0 0-1,0 0 1,0-2-1,11-8-447,39-17-389,-26 14 533,-22 12 297,58-38-541,-56 36 572,1 0 1,0 0 0,-2-3-1,0 3 1,1-1-1,0-1 1,-1 2 0,0-3-1,0 1 1,5-7-1,-8 9 22,1 2 0,-1 1 0,1-1 0,-1-2 0,0 2 0,1 0-1,-1-1 1,0 1 0,0 0 0,0-2 0,0 2 0,0 0 0,-1 1-1,1-1 1,0-2 0,-1 2 0,1 0 0,-1 0 0,1-2-1,-1 1 1,1 1 0,-1 1 0,-1-3 0,-1 2 17,2-2 0,-1 2 1,0-1-1,0 2 0,0-1 1,0 0-1,0-1 0,0 2 1,0-1-1,0 1 0,-1-1 0,-2 0 1,-7 0 88,0 0 0,2 0 1,-2 1-1,-15 3 0,-171 29 1535,13 0 1180,103-20-628,143-18-2968,41-19-399,-46 10 191,99-14 1,-138 30 1112,-17-1-163,0 0 0,0 0 0,0 0 0,0 1 0,0-1 1,0 0-1,0 0 0,0 0 0,0 0 0,0 0 0,0 0 0,0 0 0,0 0 0,0 0 0,0 0 0,0 0 1,0 0-1,0 0 0,0 2 0,0-2 0,0 0 0,0 0 0,0 0 0,0 0 0,0 0 0,0 1 0,0-1 1,0 0-1,0 0 0,0 0 0,0 0 0,0 0 0,0 1 0,0-1 0,0 0 0,0 0 0,0 0 0,0 0 1,0 0-1,-1 0 0,1 0 0,0 0 0,0 0 0,0 0 0,0 0 0,-1 0 0,-26 20 413,12-11-388,8-4-2,-3 4 25,-1-2 0,-17 18 0,25-22-49,1-1 1,-1 2 0,1 1 0,1-3 0,-1 2-1,0-1 1,0 2 0,0-2 0,1 1-1,0-1 1,0 3 0,0-3 0,-1 7-1,2-9-4,-1 4-8,1 3-1,-1-4 0,1 2 0,0-1 1,1 1-1,1 11 0,-1-14 5,-1-2-1,1 0 1,0 1-1,0 0 1,0-1-1,0 1 0,1-1 1,-1 0-1,0 0 1,1 2-1,-1-2 1,0-1-1,0 2 0,1 0 1,-1-1-1,1 0 1,0-1-1,0 1 1,-1 0-1,2 1 0,-1-2 1,0 1-1,5 0 1,15 2-322,2 0 1,-2-1 0,40-3 0,-39 0 92,1 1 0,0 1 1,39 6-1,-63-7 242,1 0 0,-1 0 1,0 0-1,1 0 0,-1 0 0,0 0 0,1 0 0,-1 0 0,0 0 0,1 0 0,-1 0 1,0 0-1,1 0 0,-1 2 0,0-2 0,0 0 0,1 0 0,-1 0 0,0 1 0,1-1 1,-1 0-1,0 0 0,0 1 0,0-1 0,1 0 0,-1 1 0,0-1 0,0 0 0,0 1 1,0-1-1,1 0 0,-1 1 0,0-1 0,0 0 0,0 1 0,-9 9 254,-20 5 41,-125 66 921,80-40-293,65-34-832,-4-4 38,2 3-1,0 2 0,0-2 0,-1 2 1,-11 12-1,22-20-140,1 0-1,0 0 1,-1 1-1,1-1 1,0 1 0,-1-1-1,1 0 1,0 1 0,-1-1-1,1 1 1,0-1-1,0 0 1,0 1 0,0-1-1,-2 3 1,2-3 0,0 1-1,0-1 1,0 1-1,0-1 1,0 1 0,0-1-1,0 1 1,0-1 0,0 1-1,0-1 1,2 1-1,-2-1 1,0 1 0,0-1-1,1 1 1,13 8-326,24-1-426,-12-11 129,0-1 0,-2 0 0,0 0 0,41-18 0,-8 6-489,111-35-1217,-231 72 4068,-75 26 1,92-26-1089,13-8-58,2 2 1,-1 0-1,0 2 1,-41 32-1,72-48-586,0 0-1,-1-1 0,1 1 0,0 0 0,0 0 0,0 0 0,0 1 0,1-1 0,-1 1 0,0 0 0,0-1 0,1 0 0,-1 0 0,0 0 0,1 0 0,-1 0 0,1 1 0,-1-2 0,1 1 0,0 1 0,0 0 0,-1 2 0,2-2-23,-1-1-1,1 0 1,0 0 0,-1 0 0,1 0-1,0 0 1,0 0 0,0 1 0,0-1-1,-1 0 1,1 0 0,0-1 0,0 0-1,0 0 1,0 1 0,0-1 0,1 1-1,-1-1 1,2 1 0,7 2-184,-1-1 0,-1 1 0,2-2 0,-1 2 1,17-3-1,8-4-403,-4-1 0,40-9 0,27-6 112,-83 17 694,-16 4 209,-1 0-349,-101 41 889,-39 21 309,122-52-986,-42 23 456,59-32-682,-2 3 1,2-3 0,-1 3-1,-1-2 1,2 3 0,1-1-1,-1-2 1,-7 13 0,10-16-59,1 1 0,0 1 0,-1-2 1,1 1-1,0 0 0,-1 0 0,1-1 0,0 0 0,0 1 1,-1 0-1,1-1 0,0 1 0,0 0 0,0-1 0,0 1 1,0-1-1,0 1 0,0 0 0,1 0 0,-1 0 0,0-1 1,0 1-1,1 1 0,-1-1 0,0-1 0,1 1 0,-1 0 1,1 0-1,0 0-37,1 1 0,-1-1 1,1 0-1,0-1 0,-1 1 0,1 0 1,0 0-1,0 1 0,-1-2 0,0 1 1,4 0-1,5 2-248,0-3 1,-2 1-1,19 0 0,32-7-847,63-14 0,-39 7 919,-62 14 460,-21-1-218,0 0-1,0 0 1,0 0-1,0 2 1,1-2-1,-1 0 0,0 0 1,0 0-1,0 1 1,0-1-1,0 0 1,0 0-1,0 1 0,0-1 1,0 0-1,0 0 1,0 1-1,0-1 1,0 0-1,0 0 0,0 0 1,0 0-1,0 0 1,0 0-1,0 1 1,0-1-1,0 0 0,0 0 1,0 0-1,0 1 1,-1-1-1,1 0 1,0 0-1,0 0 0,0 1 1,0-1-1,0 0 1,-1 0-1,1 0 1,0 1-1,-4 1 88,1 1-1,0 1 1,0-1-1,-1 0 1,-1-1-1,-5 3 1,-1 0-40,-3 1 64,0 2-1,1 0 1,-1 0-1,1-1 1,0 4-1,-12 10 1,25-20-122,0-1-1,-1 0 1,1 0 0,0 1 0,-1-1 0,1 0 0,0 0 0,0 1 0,-1-1 0,1 0-1,0 1 1,0-1 0,0 0 0,-1 2 0,1-2 0,0 1 0,0-1 0,0 0 0,0 1-1,0-1 1,0 1 0,0-1 0,0 0 0,0 1 0,0-1 0,0 0 0,0 0-1,0 1 1,0-1 0,0 0 0,0 1 0,0-1 0,1 0 0,-1 2 0,15 3 14,19-6-94,0-2-140,0-2-1,1-1 1,0-2 0,-2-2 0,1 0-1,51-27 1,-71 30 161,-8 3 49,0 0 0,-1 1-1,2 0 1,1 1 0,0-1-1,-1 0 1,-1 2 0,11-2-1,-39 6 563,-3 2 1,4-1-1,-26 10 0,-5 1 156,-40 10 904,-49 13 551,145-40-2279,-1 0-1,0-1 0,0 0 1,0 2-1,0-4 0,0 2 1,-1 0-1,1 1 0,-1-1 1,0-1-1,0 1 0,0-1 0,3-5 1,32-76-6,-16 42-363,-3 10 198,-7 12 147,-1 0 1,0-2 0,13-43-1,-23 65 153,1-1-1,-1 0 0,1 0 0,-1 0 1,0 0-1,0 1 0,0-1 1,0 1-1,0-1 0,0 0 1,-1-2-1,1 3 0,0-1 1,-1 0-1,0 1 0,1-1 1,-1 1-1,0-1 0,0 0 0,0 0 1,0 0-1,-2 0 0,1 0 9,1 1 0,-1-1 0,-1 0 0,0-2-1,1 3 1,-1 0 0,0 1 0,1 0-1,-1 0 1,1-1 0,-1 0 0,0 1 0,-4-1-1,-6 1 26,-3 1-1,2 0 1,1 0-1,-22 8 1,-81 20 9,159-46-683,-2-3 0,0 4-1,58-41 1,-96 55 629,1 0 0,-1 0 0,2-1 0,-2-1 0,-1 1 0,1 2 0,0-2 0,-1 0 0,1 1-1,-1-3 1,1 2 0,-1-1 0,2-5 0,-5 9 18,1-1-1,-1 1 1,1-1 0,-1 1-1,0-1 1,1 1 0,-1-1-1,0 1 1,1 0 0,-1-1 0,0 1-1,0 0 1,1 0 0,-1 0-1,0 0 1,0 0 0,1 0-1,-1 0 1,0 0 0,0 0-1,1 0 1,-1 0 0,0 0-1,0 0 1,1 0 0,-1 0-1,0 1 1,0-1 0,0 1-1,-26 9 248,-26 9 193,5 5 0,-2 1 0,-88 62-1,137-86-452,-4 3 36,0 0-1,0-2 1,1 2-1,0 2 0,-5 7 1,8-12-49,1-1 0,-1 1 0,1 0 0,0-1 0,-1 1 0,1-1 0,0 0 0,0 1 0,0-1 0,-1 1 0,1 0 0,0 0 0,0-1-1,0 1 1,0-1 0,0 0 0,0 1 0,0 0 0,1-1 0,-1 1 0,0 1 0,0-1 0,1 1-15,0-1-1,0 0 1,0 0-1,0 0 0,0 0 1,-1-1-1,2 1 1,-1 0-1,0 0 1,0 0-1,0-1 1,1 1-1,-1-1 0,-1 2 1,4-1-1,9 1-322,-2 0-1,0 0 0,3 0 1,-2-1-1,-1-1 1,2 1-1,0-2 0,14-2 1,11-2-1113,45-17 1,-31 9 956,-18 7 343,-34 6 154,0 0 1,0 0-1,0 1 0,0-1 1,0 0-1,0 0 0,0 0 1,0 0-1,1 0 0,-1 0 1,0 0-1,0 0 0,0 1 0,1-1 1,-1 0-1,0 0 0,0 0 1,0 0-1,0 1 0,0-1 1,1 0-1,-1 0 0,0 0 0,0 1 1,0-1-1,0 0 0,0 0 1,0 0-1,0 2 0,0-2 1,0 0-1,0 0 0,0 1 0,0-1 1,0 0-1,0 0 0,0 0 1,0 2-1,0-2 0,-12 18 167,-5 0 321,-26 38 0,39-49-387,1 0 1,-1-1-1,0 2 0,2-2 1,0 1-1,-1 1 0,1-2 1,0 2-1,1-1 0,-2 14 1,3-20-98,0 0 0,0-1 1,0 1-1,1-1 0,-1 1 1,0 0-1,0 1 1,1-1-1,-1 0 0,0 0 1,1-1-1,-1 2 0,1-1 1,-1 0-1,1-1 1,0 0-1,-1 1 0,1-1 1,0 1-1,-1-1 0,1 2 1,0-1-1,1 1 0,25 4 14,32-8-102,-57 2 79,10-1-16,-1 1-1,2-2 0,-3-2 1,0 0-1,2 0 0,-2-1 1,1 2-1,0-1 0,-1-1 1,-1-2-1,1 1 0,11-11 1,-19 14 18,1 2 0,-2-1 0,1 0 0,0-2 0,0 1 0,-1 0 0,0 1 0,1-1 0,-1 0 0,0 1 0,0-2 0,-1 1 0,1 0 0,-1-1 0,1 2 1,-1-6-1,0 3 13,-1-1 0,0 0 0,0 0 1,0 1-1,-1-1 0,1 1 0,-1-1 1,-4-8-1,1 5 97,0-1-1,-2 1 1,-1-1 0,1 1 0,0-1 0,0 1 0,-1 3 0,-11-12-1,7 10 102,-2 0-1,2 1 1,-1 0-1,-1 1 1,-1 2 0,1 0-1,0-2 1,0 3-1,-2 0 1,-23 0-1,4 1 97,0 2-1,1 2 1,-38 7 0,108-18-513,-3 0 1,0-4 0,1 2-1,-2-5 1,-1 2 0,37-24-1,-57 30 151,0 2 0,17-17 1,-26 22 67,0 0-1,0 0 1,-1-1 0,1 1 0,-1-2 0,1 2 0,-1-2 0,1 1 0,-1 1 0,1 0 0,-1-1 0,0 0 0,0 1 0,0-1-1,-1-1 1,1 0 0,0 1 0,-1 0 0,0 0 0,1 0 0,-1-1 0,0 1 0,0 1 0,0-1 0,-1-3 0,0 4 40,0 0 0,0-1 0,0 0 1,0 0-1,0 1 0,-1 0 1,1 0-1,0-1 0,-1 1 1,1 0-1,0 1 0,-1 0 0,1-1 1,-1 1-1,1-1 0,-1 1 1,1-2-1,-1 2 0,2 0 1,-2-1-1,1 1 0,-1 0 0,0 0 1,1 0-1,0 0 0,-3 1 1,-44 8 544,20 3-489,-3-1 0,4 3 0,0-2 0,0 6 0,1-2 0,-24 22 0,-9 2 96,57-39-203,0 0-1,1-1 1,0 1-1,-1 0 1,1 0-1,1-1 1,-1 2-1,0-2 1,0 1-1,0 0 1,0 0-1,0 0 1,0 0-1,1 0 1,-1 1-1,0-1 1,0 2-1,1 0-6,0-3 0,1 1 0,-1-1-1,0 1 1,1-1 0,-1 0 0,0 1 0,1-1-1,-1 1 1,1-1 0,-1 0 0,1 1 0,-1-1-1,1 0 1,-1 1 0,1-1 0,-1 0-1,1 0 1,-1 0 0,1 1 0,-1-1 0,1 0-1,-1 0 1,0 0 0,1 0 0,-1 0 0,2 0-1,53-2-426,-28-3 306,0-4 0,-2 3-1,2-4 1,-2-1 0,-1 0 0,2 0 0,-2-4 0,46-33 0,-201 152 2277,106-80-2001,5-8 130,-31 39-1,45-50-250,2 4 0,-1-5 0,1 4 0,0-1 0,1 1 0,-2 0-1,3 0 1,-1-1 0,1 1 0,-2 9 0,3-16-32,1 1 0,-2 0 0,2 1 0,0 0 0,0-2 0,0 1 1,0 1-1,0-2 0,0 1 0,0 1 0,0-3 0,2 2 0,-2 0 0,1 0 0,-1 0 0,1-1 0,0 1 0,-1 1 0,3 0 0,-2-3-16,1 1-1,0 0 1,-1 0-1,0 0 1,2-1 0,-1 1-1,0-1 1,0 0 0,-2 1-1,2-1 1,0 0-1,0 0 1,0 0 0,0 0-1,0-1 1,-1 1 0,1 0-1,0-1 1,3-1 0,5-1-64,1 1 1,0-3-1,-2 0 1,3 1-1,-2-1 1,0-2-1,-2-2 1,2 3-1,-1-1 1,-1 0-1,1-2 1,-2 3-1,2-5 1,-2 1-1,12-18 1,-3 2 74,-1 0 0,-3-1 0,-1-2-1,1 0 1,3-29 0,-13 51 17,0-1 0,-1-1 1,0 2-1,-1 0 0,1-1 0,-1 0 0,-1 3 0,-2-18 0,3 22 8,0-1 1,-1-1-1,1 1 0,-1 0 1,0 0-1,0 0 1,1 1-1,-1-1 1,0 0-1,0 0 1,0 1-1,0-1 0,-1 0 1,1 1-1,-1-1 1,2 1-1,-2 0 1,1-1-1,-1 1 1,0 0-1,0 0 1,0 0-1,-1 0 0,1 0 1,0 1-1,0-1 1,0 1-1,0-1 1,0 1-1,0 0 1,0-2-1,0 2 0,0 0 1,0 0-1,-2 2 1,-12 1 0,2 0 1,1 1 0,-3 1-1,2 0 1,1 1-1,-1 0 1,2 1-1,-1-1 1,-11 14 0,-19 11 35,-41 44 0,84-75-51,-1 3-6,0-3 1,0 1 0,0-1 0,0 1 0,1-1 0,-1 1 0,0-1 0,0 0 0,1 0 0,-1 1 0,0 0 0,1 0-1,-1 0 1,1 0 0,-1 0 0,1 0 0,0 0 0,-1 0 0,1 0 0,0 1 0,0-1 0,-2 0 0,2-1 0,0 1 0,0 0-1,0 1 1,2-1-3,-1 0 0,0-1 0,0 1-1,0-1 1,0 0 0,0 1 0,0-1 0,0 1-1,0-1 1,1 1 0,-1-1 0,0 0-1,0 0 1,0 0 0,0 3 0,1-3-1,-1 0 1,1-3 0,60-2-249,-46 1 175,-1 1 1,1-3-1,0 1 0,-1-2 1,14-8-1,-22 11 76,-1 2 0,-1-2 0,2-2 0,-3 2 0,2 1 0,0-3 0,-1 1-1,1 1 1,-1-3 0,-1 1 0,-1-1 0,1 1 0,-1 1 0,4-9 0,-7 13 11,1 1-1,-1-2 1,0 2 0,0 0 0,1-1-1,-1 1 1,0-1 0,0 1-1,1-1 1,-1 1 0,0 0-1,0 0 1,0 0 0,0 0-1,0-1 1,0 1 0,0-1-1,0 1 1,0-1 0,0 1-1,0-1 1,0 1 0,0-1 0,0 1-1,0-1 1,-1 1 0,1 0-1,0-1 1,0 1 0,0-1-1,-1 1 1,1-1 0,0 1-1,-1 0 1,1-2 0,0 2-1,-1 0 1,1-1 0,-1 1 0,1 0-1,0-1 1,-1 1 0,1 0-1,-1 0 1,1 0 0,-1-2-1,1 2 1,-1 0 0,1 0-1,-1 0 1,1 0 0,-1 0-1,1 0 1,-1 0 0,1 0-1,-1 0 1,1 0 0,-1 0 0,1 0-1,-1 0 1,1 0 0,-1 2-1,1-2 1,-1 1 0,-33 13 340,31-11-343,-12 6 7,0 4 0,1 0 0,0 1 1,0-1-1,1 2 0,-14 20 0,27-35-16,0 0 0,0 0-1,0 0 1,0 0 0,0 0 0,0 1 0,0-1-1,0 0 1,0 0 0,0 0 0,0 0-1,0 0 1,0 1 0,0-1 0,0 0 0,0 0-1,0 0 1,0 0 0,0 0 0,0 0-1,0 0 1,0 1 0,0-1 0,0 0 0,1 0-1,-1 0 1,0 0 0,0 0 0,0 0-1,0 0 1,0 0 0,0 0 0,1 0 0,-1 0-1,0 0 1,0 0 0,0 0 0,0 0-1,0 0 1,1 0 0,-1 0 0,0 0-1,0 0 1,0 0 0,0 0 0,0 0 0,1 0-1,-1 0 1,0 0 0,0 0 0,0 0-1,0 0 1,0 0 0,0 0 0,1-1 0,-1 1-1,0 0 1,0 0 0,0 0 0,20-6-211,20-11-155,-39 17 364,17-9-360,-1 1 0,1-3 0,1 0-1,24-21 1,-39 30 306,-2-1-1,1-2 1,0 3-1,0-1 1,0-1-1,0 0 0,-1 2 1,1-2-1,-1 0 1,1-1-1,-1 0 1,-1 1-1,1-1 1,-1 1-1,0 0 0,0-2 1,0 3-1,-1-2 1,1 1-1,-1-1 1,0 1-1,-1-1 1,1 1-1,-1-1 0,0 0 1,0 0-1,-2-4 1,2 7 62,0-2 0,0 1 1,-2 1-1,2 0 1,0 1-1,-1-1 0,1-1 1,-1 0-1,0 1 0,0 0 1,0 1-1,0 0 1,0 0-1,0-1 0,0 0 1,0 0-1,0 2 0,0-1 1,-2-1-1,2 1 1,-1 1-1,1-1 0,-1 0 1,1 1-1,-1 0 0,1 0 1,-1 0-1,0 0 0,1 0 1,-1 0-1,2 0 1,-6 2-1,-10 2 132,1 1-1,1-1 1,0 2 0,-16 9-1,11-6 55,-37 16 384,26-14 55,1 1 0,-55 34 0,85-46-627,-1 0 1,-1 2 0,2-2 0,-1 0 0,1 0-1,-1 1 1,1-1 0,-1 1 0,1-1 0,-1 0-1,1 1 1,-1-1 0,1 1 0,0-1 0,-1 1-1,1-1 1,-1 1 0,1 0 0,0-1-1,0 1 1,-1-1 0,1 1 0,0-1 0,0 0-1,0 3 1,14 2-267,22-7-180,-7-5 174,77-17-748,-93 19 900,0 0 1,0 0 0,0 0 0,0-1-1,15-12 1,-22 14 158,-1-1 0,1 0-1,-2-1 1,1 0 0,-1 0 0,2 1 0,-2 0-1,1-3 1,-2 3 0,0-3 0,0 2-1,3-15 1,-6 20-9,1 1 0,-1 0 0,0 0 0,0-1 0,0 1 0,0 0 0,0 0 0,0-1 0,0 1 0,0 0 0,0 0 0,0-1 0,0 1 0,0 0 0,0 0 1,0-1-1,0 1 0,0 0 0,-1 0 0,1 0 0,0 0 0,0 0 0,0 0 0,0 0 0,0-1 0,0 1 0,-1 0 0,1 0 0,0 0 0,0-1 0,0 1 0,-1 0 0,1 0 0,0 0 0,0 0 0,0 0 0,-1 0 0,-10 1 579,-14 10-159,24-11-438,-24 14 273,1 2-1,-44 33 0,61-39-346,11-6-581,19-2-670,-22-2 1298,19-1-619,2-1 0,-2-1 0,0-1 0,0-1 0,2-1 0,-3-1 0,39-17 0,-205 100 5788,144-73-5053,-5 0 58,0 3 0,1-2 0,-1 0-1,1-1 1,0 3 0,0-1 0,0 2-1,1-2 1,-5 9 0,12-10-735,7-4 46,12-5-480,-17 5 697,3-3-83,-1 0 0,0 1 0,1 0 0,-1 1 0,0-2 0,0 1 0,0-2 0,4-4 0,37-35-6814,-24 24 2252,-15 11 2260</inkml:trace>
</inkml:ink>
</file>

<file path=xl/ink/ink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4-19T15:24:10.87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452 284 540,'8'-2'319,"1"1"1,0 0-1,0-1 0,-1 0 0,17-6 0,24-6 1284,-48 14-1565,-1 0-1,1 0 1,0 0 0,0 0 0,0 0 0,0 0-1,0 0 1,0 0 0,0 0 0,0 0 0,0 0-1,-1 0 1,1 0 0,0 0 0,0 1 0,0-1-1,0 0 1,-1 1 0,1-1 0,0 1 0,0-1 0,-1 1-1,1-1 1,0 2 0,-1-1 0,0-1 0,1 1-1,-1 0 1,1 0 0,-1 0-10,1-1 0,-1 1 0,0 0 0,0-1 0,0 1 0,0 0 0,-1 0 0,1-1 0,0 1 1,0 0-1,0-1 0,-1 1 0,1 0 0,0-1 0,0 1 0,-1 0 0,1-1 0,0 1 0,0-1 0,-1 1 0,1 0 0,-1-1 0,1 1 0,-1-1 0,1 0 0,-1 1 0,1-1 0,-1 1 0,0-1 1,1 0-1,-1 2 0,0-2 0,1 0 0,-1 0 0,0 0 0,0 0 0,0 1 0,-14 2 285,3 0 38,1 0 0,-26 4 0,35-6-231,-2-1 0,1 0 1,0 0-1,0 0 0,0 0 0,0 0 0,0-1 1,1 0-1,-1 1 0,0-1 0,0 0 0,-1 0 1,2 0-1,-1-1 0,1 1 0,0-1 0,-4-1 1,6 3-79,-1-1 1,1 0 0,0 1 0,-1-1 0,1 0 0,0-1 0,0 1 0,0 0 0,0 0 0,0 0-1,0 0 1,0 1 0,0-1 0,1 0 0,-1 0 0,0 0 0,0 0 0,1 0 0,-1 1-1,1-1 1,-1 0 0,1 0 0,0 0 0,13-26-379,-8 19 294,-3 4-18,0 0 0,0 1 0,0 0 0,1-2 0,-1 2 0,1 1 0,1-1-1,-2 0 1,1 0 0,7-5 0,-10 7 54,0 1 0,0-1 0,0 1 0,0-1 0,0 1 0,1-1 0,-1 1 0,0-1 0,0 1 0,0 0 0,2 0 0,-2 0 0,0 0 0,1 0 0,-1 0 0,1 0 0,-1 0 0,0 0-1,0 1 1,0-1 0,1 0 0,-1 1 0,-1-1 0,1 1 0,0-1 0,0 1 0,0-1 0,0 1 0,0 1 0,0 0 0,0-1 0,0-1 0,0 1 0,-1 0 0,1 0 0,0 0 0,0 0 0,-1 0 0,1 0 0,-1 1-1,1-1 1,-1 0 0,0 0 0,1-1 0,-1 1 0,0 3 0,2-1 31,-2-1 0,-2-1 0,2 0 0,0 1 0,0 0 0,-1-1 0,1 1 0,-1 0 0,1 0 0,-1-1 0,0 1 0,0-1 0,1 0 0,-1 2 0,0-2 0,-1 0 1,1 1-1,0-1 0,0 0 0,-1 1 0,1-1 0,0 0 0,-3 3 0,-43 21 624,38-19-484,-15 4 452,-43 18 0,57-24-452,-2 0 0,2-1-1,-1-1 1,0-1 0,-1 1-1,-20-2 1,31 1-142,-1-1-1,1 0 1,-1 0 0,1 0-1,-1 0 1,1-1 0,-1 1-1,1 0 1,0-1 0,0 1 0,0-1-1,-1 1 1,1-1 0,0 1-1,-1-1 1,1 0 0,-1 0 0,1 0-1,0 0 1,0 0 0,0 0-1,0-1 1,0 1 0,0 0-1,-1-1 1,2 0-6,0 1 1,0 0-1,0-1 0,0 1 1,0-1-1,0 0 0,1 1 1,-1-1-1,1 0 0,-1-1 1,1 1-1,0 1 0,-1-1 1,1 1-1,0-1 0,0 1 1,3-2-1,5-8-55,-1 1 0,2 1 0,21-18 0,-15 15-184,-1 1 0,1 2 0,34-17 0,-46 24 194,2 0 0,-2 1 0,0-2-1,0 2 1,1-1 0,-2 1 0,2 1-1,1-1 1,-2 1 0,1 0 0,-1 0-1,1 0 1,-1 0 0,1 1 0,0 0-1,-1 0 1,0 0 0,1 0 0,-1 2-1,0-1 1,1 0 0,5 3-1,-8-4 32,-1-1 0,1 1 0,-1 0-1,1 0 1,-2 1 0,1-2 0,0 1-1,0 1 1,0-1 0,0 2 0,0-1-1,0 0 1,0 0 0,0-1-1,-1 1 1,1 0 0,-1 0 0,1-1-1,-1 0 1,0 1 0,0 0 0,0 4-1,0-4 25,-1 1-1,0 0 0,0 0 0,0 0 0,0 0 0,-1 0 1,1 0-1,-1 0 0,1-1 0,-1 1 0,0 0 1,-2 2-1,-5 2 120,2-1 1,0 0 0,-1 0 0,2 0-1,-3-3 1,0 2 0,-16 9-1,10-9 135,-2-1-1,1-1 1,-23 4-1,35-6-153,-1-1-1,1 1 1,-1-1-1,1 0 1,-1 0 0,1-1-1,-2 0 1,2 1-1,0-1 1,0-2-1,-1 2 1,1-1 0,0 2-1,-1-2 1,1 0-1,-6-4 1,9 5-96,0-1 0,0 1 0,0 0 0,0-3 0,0 3 0,0-1 0,1 1 0,0-1 0,-1 1 0,1-1 0,0 1 0,-1-1-1,1 1 1,0 0 0,0 0 0,0 0 0,0-1 0,0-1 0,0 2 0,0-1 0,1 0 0,-1 1 0,0-1 0,1 1 0,-1-1 0,0 1 0,2-3 0,3-6-79,0 0 1,1 0-1,8-7 0,-7 7 39,-2 2-27,15-21-120,0 1 0,2 1 0,1 0 0,43-40 0,-62 64 127,0 1 1,0 0 0,1 1-1,0-3 1,-2 2 0,2 0-1,0 1 1,-1-1 0,1 1 0,0 0-1,1 0 1,0 0 0,-1 1-1,8 0 1,-11 0 33,1 1-1,0-1 1,-1 1 0,1-1-1,-1 1 1,0 0-1,1 0 1,-1 0 0,0 0-1,0 1 1,0-1 0,0 0-1,0 2 1,-1-2-1,0 0 1,1 0 0,1 1-1,-2 0 1,1 0-1,-1 0 1,0 1 0,0-1-1,0 0 1,0 1 0,0 0-1,0-1 1,0 0-1,-1 0 1,1 0 0,-1 0-1,1 3 1,-1 5 46,1-3-1,-1 3 1,-1-1 0,0-1 0,0 2-1,-1-1 1,0-2 0,0 2 0,-1 0-1,-1 1 1,1-4 0,0 2 0,-1 1-1,-1-2 1,0-1 0,0 3 0,0-2-1,-12 10 1,6-6 210,-2 0 0,0 0 0,0-1 0,0-2-1,0 1 1,-1-1 0,-1-2 0,0 1 0,-22 9 0,12-11 168,3 4 130,-38 6 0,55-15-505,-1 1 0,0 0 0,1-1 0,-1 0 0,1 0-1,-1 0 1,1-1 0,-1 0 0,0 1 0,0-1 0,1 0 0,-9-4-1,13 4-60,0 1 0,0-1 0,0 0 0,1 1 0,-1-1 0,0 0 0,0 0 0,1 1 0,0-1 0,0 0 0,-1 0 0,0 0 0,1 0 0,0-1 0,-1 1 0,1 0 0,-1 0 0,1 0 0,0 1 0,0-1 0,0 0 0,0 0 0,0 1 0,0-1 0,0 0 0,0 0 0,0 0 0,0 0 0,0 0 0,0 0 0,1 0 0,-1 0 0,1 0 0,-1 0 0,0 0 0,1 0 0,0-2 0,-1 2 0,0 1 0,0-1 0,1 0 0,1-1 0,5-6-118,1 0 0,-1 0 0,12-9 0,-13 13 52,40-42-438,44-41-516,-76 77 835,0-1 0,-2 3 0,3-1 0,-1 0 1,20-7-1,-30 13 130,1 2 1,1-1-1,-3 2 1,2-1-1,0 0 1,0 0-1,0 0 1,0 1-1,1 0 1,6 1-1,-11-1 47,0 1-1,1-1 1,-1 1-1,0-1 1,1 1-1,-1-1 1,0 0-1,0 1 1,1 0-1,-1 0 1,0 0-1,0 1 1,0-1-1,1 0 1,-1 0-1,0 0 1,0 0-1,0 0 1,-1 1-1,1-1 1,0 0-1,-1 1 1,1-2-1,-1 2 1,1-1-1,-1 0 1,0 1-1,0-1 1,0 1-1,0 0 1,0 0-1,0-1 1,0 1-1,0-1 1,0 1-1,0-1 1,-2 3-1,0 9 189,-1 0-1,-2 0 1,1 1-1,-1-2 1,0 2 0,-1-2-1,-1 1 1,-2-2-1,2 1 1,-1-1-1,0 0 1,-2 0-1,-18 15 1,12-12 133,-3 2 1,1-3-1,-2 0 1,1-2-1,-3-1 1,1 1-1,-32 11 0,52-22-299,-48 13 177,48-13-182,-1 0-1,1 0 1,0 0 0,-1 1 0,1-1 0,0 0 0,-1 0-1,1 0 1,0 0 0,-1 0 0,1 0 0,-1 0-1,0-1 1,1 1 0,0 0 0,-1 0 0,1 0 0,0-1-1,0 1 1,0-1 0,-1 0 0,2 1 0,-1-1-1,0 0 1,0 0 0,0-1 0,0 1 0,0 0-1,0 0 1,0-1 0,1 1-25,0-1 0,0 0 0,0 0-1,1 0 1,-1 0 0,1 0 0,-1 1 0,1 0 0,0-2-1,0 1 1,0 0 0,0 1 0,0-1 0,1-3 0,23-24-225,-20 22 156,16-17-343,0 2 0,1 0-1,33-25 1,-46 41 279,0-1 0,0-1 0,2 3 0,-1 0 0,1 1 0,-1-2 0,-1 2 0,3 0 0,-1 1 0,0 0 0,0 3 0,17-3 0,-24 3 152,-3-1-1,2 1 0,0 0 0,-1 1 0,1-1 0,0 0 0,-1 1 0,1-1 1,-1 1-1,1 0 0,-1-1 0,1 0 0,0 1 0,0 1 0,-1-1 1,1 0-1,-1 1 0,0 0 0,-1-1 0,1 1 0,-1 0 0,1 1 0,0-1 1,-1 0-1,1 0 0,-1 1 0,0-1 0,0-1 0,0 2 0,0-2 1,1 2-1,-1-1 0,0 3 0,-1-3 0,0 1 0,1 0 0,-1-1 0,0 0 1,0 0-1,0 1 0,-1 1 0,0 0 0,0 8 195,-3 0 1,2 0-1,-1 0 0,-1 0 0,0-2 1,0 2-1,-14 19 0,6-13 121,0 0 0,-2 0 1,-1-2-1,0 2 0,0-4 0,-3 1 0,2-2 0,-3 2 0,-30 16 0,15-14-146,-2 0-1,0-2 0,-2-2 0,-59 16 0,89-27-153,0 0-1,-2-1 1,2 0 0,1 0 0,-1 0-1,-1-1 1,1 0 0,0-1-1,-15-3 1,23 4-26,0-1 1,-1 1-1,1-1 0,0 1 1,-1-1-1,1 1 0,0-1 1,0 1-1,0-1 0,-1-1 1,1 2-1,0-1 0,0 1 0,0-1 1,0 1-1,0 0 0,0-1 1,0 1-1,0-1 0,0 1 1,0 0-1,1-1 0,-1 1 0,0-1 1,0 0-1,1 1 0,-1-1 1,0 1-1,0-1 0,1 1 1,-1-1-1,1 1 0,-1-1 1,0 1-1,1 0 0,-1-1 0,1 1 1,0-1-1,17-21-349,21-17-1226,75-55 0,-90 75 1208,4 1 1,-1 3-1,1 0 0,40-16 1,-63 29 387,0-1 1,0 1-1,0 0 1,0 2-1,1-1 1,-1 0-1,0 0 1,0 1-1,2 0 1,-2 0-1,0 0 1,-1 0-1,1 1 1,9 1-1,-13-1 22,-1 0 0,1 0 0,0 0 0,-1 1-1,1-1 1,0 0 0,-1 0 0,1 0 0,-1 1-1,0-1 1,1 0 0,-1 0 0,0 1 0,0-1 0,0 0-1,0 0 1,0 1 0,0-1 0,0 0 0,0-1-1,-1 2 1,1-1 0,0 0 0,-1 1 0,1-1 0,-1 1-1,0-1 1,-16 35 713,9-24-436,1-1 0,-3 2 0,1-3 0,-2 1 0,2-2 0,-3 1 0,1 0 0,-1-1 0,1-2 0,-1 0 0,-21 11 0,2-4-50,-1-3 0,2 1 0,-66 12 0,76-24-585,20 0 317,0 0 1,0 0 0,0-1 0,-1 1 0,1 0 0,0 0 0,0-1 0,0 1 0,0 0 0,0 0 0,0-1-1,0 1 1,0 0 0,0 0 0,0-2 0,0 2 0,0 0 0,0 0 0,0-1 0,0 1 0,0 0-1,0 0 1,1-1 0,-1 1 0,0 0 0,0 0 0,0 0 0,0-1 0,0 1 0,1 0 0,-1 0 0,0 0-1,0 0 1,0-1 0,1 1 0,32-26-788,-19 16 626,14-18-199,4-3-92,2 0 1,62-42-1,-96 73 471,-1 0-1,1 0 0,0 0 1,0 2-1,0-2 1,0 0-1,0 0 0,0 0 1,0 1-1,1-1 0,-1 0 1,0 0-1,0 0 1,0 0-1,0 0 0,0 0 1,0 0-1,0 0 0,0 0 1,0 0-1,0 1 1,1-1-1,-1 0 0,0 0 1,0 0-1,0 0 0,0 0 1,0 0-1,1 1 1,-1-1-1,0 0 0,0 0 1,0 0-1,0 0 0,1 0 1,-1 0-1,0 0 1,0 0-1,0 0 0,0 0 1,1 0-1,-1 0 1,0 0-1,0 0 0,0 0 1,1 0-1,-1 0 0,0 0 1,0 0-1,0 0 1,1 0-1,-1 0 0,0 0 1,0 0-1,0-1 0,0 1 1,0 0-1,1 0 1,-1 0-1,0 0 0,0 0 1,0 0-1,0-1 0,0 1 1,0 0-1,1 0 1,-1 0-1,0 0 0,0 0 1,-8 22 444,-19 26 144,-43 23-32,69-69-2101,1-4-43,6-10-1545,11-23-2025,-11 17 2940,-3 13 1236,-1-1 0,0 1 0,0 0-1,-1 0 1,2-11 0</inkml:trace>
</inkml:ink>
</file>

<file path=xl/ink/ink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4-19T15:24:10.87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144 276 1680,'22'2'1575,"0"0"-1,-1-2 1,1 0-1,33-5 1,85-24 1109,-138 29-2606,1 0 0,0-2 0,-1 2 0,1-1 1,0 0-1,-1 0 0,1 0 0,-1-1 0,1 1 0,-1-1 0,0 1 0,0-1 0,1 0 0,-1 0 0,0 0 0,-1 0 0,1 0 1,0 0-1,-1 0 0,1-1 0,-1 2 0,1-2 0,-1 1 0,0-1 0,0 1 0,0-2 0,0-3 0,-1 2 17,0 0-1,0 0 1,-1-1-1,0 1 1,0 0-1,0 0 1,-1 0-1,0 0 1,1 0-1,-2 0 1,1 0-1,-1 1 1,-4-7-1,0 0 56,0 1 1,-1 2-1,0-1 0,0 1 0,-1-2 0,0 2 1,-1 0-1,0 1 0,-21-12 0,25 16-139,0 0 0,-1 0 0,0 1 0,0 0 0,1 0 0,-1 1 0,0 0 0,0 0-1,-1 0 1,1 1 0,0 0 0,0 1 0,0-1 0,0 1 0,0 1 0,0-1 0,0 1 0,-9 4 0,-5 6 317,0-2 0,1 3 0,0 0 0,1 3 1,0-2-1,1 1 0,-29 34 0,44-45-244,1-1 0,0 0 0,0 0 0,-1 0 0,2 0 0,-1 0 0,0 1 0,1-1 0,0 1 0,-1-1 0,1 1 0,1-1 0,-1 2 0,0-1 0,1-1 0,0 1 0,0-1 0,0 5 0,2-2 5,-1-1-1,0 0 0,1 0 0,0 0 0,1 0 0,-1 0 0,1 0 0,0 0 0,0-1 0,0 0 0,6 5 0,3 5 70,2-2 1,0-1-1,0 1 0,1-3 1,0 1-1,28 11 0,-6-4-13,0-4-1,2-2 1,63 14-1,121 6-233,-212-30 69,118 12-1639,-128-12 1424,0-1 0,0 0-1,1 1 1,-1-1 0,0 0 0,0 0 0,0 0-1,0 0 1,0 0 0,1-1 0,-1 1 0,0 0-1,0 0 1,0-1 0,0 1 0,0-1 0,0 1-1,0-1 1,0 1 0,0-1 0,0 1 0,0-1-1,0 0 1,0 0 0,0 0 0,-1 1 0,1-1-1,0 0 1,-1 0 0,1 0 0,0 0 0,0-2-1,-1 1-383,0-1 0,0 0-1,0 1 1,-1 0 0,1 0-1,-1 0 1,1 0-1,-1 0 1,0-1 0,0 1-1,0 0 1,0 0 0,0 0-1,0 0 1,-3-3-1,-6-8-2044</inkml:trace>
</inkml:ink>
</file>

<file path=xl/theme/theme1.xml><?xml version="1.0" encoding="utf-8"?>
<a:theme xmlns:a="http://schemas.openxmlformats.org/drawingml/2006/main" name="Motyw pakietu Office 2013–2022">
  <a:themeElements>
    <a:clrScheme name="Pakiet Office 2013–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 2013–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 2013–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7B1F9-33EC-4702-938E-FB5DC7D1F9B3}">
  <sheetPr codeName="Sheet1"/>
  <dimension ref="A2:X37"/>
  <sheetViews>
    <sheetView zoomScale="69" zoomScaleNormal="85" workbookViewId="0">
      <selection activeCell="C14" sqref="C14"/>
    </sheetView>
  </sheetViews>
  <sheetFormatPr defaultRowHeight="14.4" x14ac:dyDescent="0.3"/>
  <cols>
    <col min="3" max="7" width="9" bestFit="1" customWidth="1"/>
    <col min="8" max="8" width="12.6640625" customWidth="1"/>
    <col min="9" max="9" width="9" bestFit="1" customWidth="1"/>
    <col min="10" max="10" width="10.77734375" bestFit="1" customWidth="1"/>
    <col min="11" max="15" width="9" bestFit="1" customWidth="1"/>
    <col min="18" max="18" width="12.44140625" bestFit="1" customWidth="1"/>
    <col min="19" max="19" width="19.6640625" bestFit="1" customWidth="1"/>
    <col min="20" max="20" width="11.88671875" customWidth="1"/>
    <col min="21" max="21" width="9" bestFit="1" customWidth="1"/>
    <col min="22" max="22" width="17.88671875" customWidth="1"/>
  </cols>
  <sheetData>
    <row r="2" spans="1:23" x14ac:dyDescent="0.3">
      <c r="M2" t="s">
        <v>16</v>
      </c>
    </row>
    <row r="3" spans="1:23" ht="15" thickBot="1" x14ac:dyDescent="0.35"/>
    <row r="4" spans="1:23" ht="57.6" thickBot="1" x14ac:dyDescent="0.35">
      <c r="C4" s="1" t="s">
        <v>6</v>
      </c>
      <c r="D4" s="1" t="s">
        <v>0</v>
      </c>
      <c r="E4" s="1" t="s">
        <v>1</v>
      </c>
      <c r="F4" s="1" t="s">
        <v>2</v>
      </c>
      <c r="G4" s="8" t="s">
        <v>4</v>
      </c>
      <c r="H4" s="8" t="s">
        <v>5</v>
      </c>
      <c r="I4" s="1" t="s">
        <v>3</v>
      </c>
      <c r="J4" s="1" t="s">
        <v>7</v>
      </c>
      <c r="K4" s="10" t="s">
        <v>8</v>
      </c>
      <c r="L4" s="10" t="s">
        <v>10</v>
      </c>
      <c r="M4" s="10" t="s">
        <v>11</v>
      </c>
      <c r="N4" s="10" t="s">
        <v>12</v>
      </c>
      <c r="O4" s="10" t="s">
        <v>13</v>
      </c>
      <c r="P4" s="10" t="s">
        <v>15</v>
      </c>
      <c r="R4" s="30" t="s">
        <v>248</v>
      </c>
    </row>
    <row r="5" spans="1:23" ht="15" thickBot="1" x14ac:dyDescent="0.35">
      <c r="A5">
        <f t="shared" ref="A5:A33" si="0">B5*6</f>
        <v>6.0809999999999995</v>
      </c>
      <c r="B5">
        <f>E5/100</f>
        <v>1.0134999999999998</v>
      </c>
      <c r="C5" s="3">
        <v>0</v>
      </c>
      <c r="D5" s="2">
        <v>15</v>
      </c>
      <c r="E5" s="2">
        <v>101.35</v>
      </c>
      <c r="F5" s="2">
        <v>340.3</v>
      </c>
      <c r="G5">
        <f t="shared" ref="G5:G34" si="1">F5*2</f>
        <v>680.6</v>
      </c>
      <c r="H5" s="2"/>
      <c r="J5" s="9">
        <v>9.8066499999999994</v>
      </c>
      <c r="K5">
        <f t="shared" ref="K5:K34" si="2">1000*E5/($W$5*(D5+273.15))</f>
        <v>1.225527983695097</v>
      </c>
      <c r="L5">
        <f t="shared" ref="L5:L17" si="3">K5*G5*$L$19/($K$19*$G$19)</f>
        <v>0.37094407437488064</v>
      </c>
      <c r="P5">
        <f t="shared" ref="P5:P34" si="4">60*L5*1.5/$W$6</f>
        <v>41.523590415098575</v>
      </c>
      <c r="Q5">
        <f>P5/1.5</f>
        <v>27.682393610065716</v>
      </c>
      <c r="R5">
        <f t="shared" ref="R5:R34" si="5">0.00001*(1/(2*K5))*(((P5*0.001/60)/$W$7)^2)</f>
        <v>7.9194371082445318E-5</v>
      </c>
      <c r="V5" t="s">
        <v>9</v>
      </c>
      <c r="W5">
        <v>287</v>
      </c>
    </row>
    <row r="6" spans="1:23" ht="15" thickBot="1" x14ac:dyDescent="0.35">
      <c r="A6">
        <f t="shared" si="0"/>
        <v>5.8991999999999996</v>
      </c>
      <c r="B6">
        <f>E6/100</f>
        <v>0.98319999999999996</v>
      </c>
      <c r="C6" s="3">
        <v>250</v>
      </c>
      <c r="D6" s="2">
        <v>13.4</v>
      </c>
      <c r="E6" s="2">
        <v>98.32</v>
      </c>
      <c r="F6" s="2">
        <v>339.3</v>
      </c>
      <c r="G6">
        <f t="shared" si="1"/>
        <v>678.6</v>
      </c>
      <c r="H6" s="2"/>
      <c r="J6" s="4"/>
      <c r="K6">
        <f t="shared" si="2"/>
        <v>1.1955274723871701</v>
      </c>
      <c r="L6">
        <f t="shared" si="3"/>
        <v>0.36080012254909033</v>
      </c>
      <c r="P6">
        <f t="shared" si="4"/>
        <v>40.388073419674285</v>
      </c>
      <c r="Q6">
        <f t="shared" ref="Q6:Q34" si="6">P6/1.5</f>
        <v>26.925382279782855</v>
      </c>
      <c r="R6">
        <f t="shared" si="5"/>
        <v>7.6802341956552661E-5</v>
      </c>
      <c r="V6" t="s">
        <v>14</v>
      </c>
      <c r="W6">
        <v>0.80400000000000005</v>
      </c>
    </row>
    <row r="7" spans="1:23" ht="15" thickBot="1" x14ac:dyDescent="0.35">
      <c r="A7">
        <f t="shared" si="0"/>
        <v>5.7294</v>
      </c>
      <c r="B7">
        <f t="shared" ref="B7:B34" si="7">E7/100</f>
        <v>0.95489999999999997</v>
      </c>
      <c r="C7" s="3">
        <v>500</v>
      </c>
      <c r="D7" s="2">
        <v>11.8</v>
      </c>
      <c r="E7" s="2">
        <v>95.49</v>
      </c>
      <c r="F7" s="2">
        <v>338.4</v>
      </c>
      <c r="G7">
        <f t="shared" si="1"/>
        <v>676.8</v>
      </c>
      <c r="H7" s="2"/>
      <c r="J7" s="4"/>
      <c r="K7">
        <f t="shared" si="2"/>
        <v>1.1676356204065388</v>
      </c>
      <c r="L7">
        <f t="shared" si="3"/>
        <v>0.35144789467628657</v>
      </c>
      <c r="P7">
        <f t="shared" si="4"/>
        <v>39.341182239882819</v>
      </c>
      <c r="Q7">
        <f t="shared" si="6"/>
        <v>26.227454826588545</v>
      </c>
      <c r="R7">
        <f t="shared" si="5"/>
        <v>7.461312463792399E-5</v>
      </c>
      <c r="V7" t="s">
        <v>244</v>
      </c>
      <c r="W7">
        <f>W10*(PI()*W9^2)</f>
        <v>1.5707963267948965E-4</v>
      </c>
    </row>
    <row r="8" spans="1:23" ht="15" thickBot="1" x14ac:dyDescent="0.35">
      <c r="A8">
        <f t="shared" si="0"/>
        <v>5.5602</v>
      </c>
      <c r="B8">
        <f t="shared" si="7"/>
        <v>0.92669999999999997</v>
      </c>
      <c r="C8" s="3">
        <v>750</v>
      </c>
      <c r="D8" s="2">
        <v>10.1</v>
      </c>
      <c r="E8" s="2">
        <v>92.67</v>
      </c>
      <c r="F8" s="2">
        <v>337.4</v>
      </c>
      <c r="G8">
        <f t="shared" si="1"/>
        <v>674.8</v>
      </c>
      <c r="H8" s="2"/>
      <c r="J8" s="4"/>
      <c r="K8">
        <f t="shared" si="2"/>
        <v>1.1399540549433991</v>
      </c>
      <c r="L8">
        <f t="shared" si="3"/>
        <v>0.34210205452751513</v>
      </c>
      <c r="P8">
        <f t="shared" si="4"/>
        <v>38.295006103826317</v>
      </c>
      <c r="Q8">
        <f t="shared" si="6"/>
        <v>25.530004069217544</v>
      </c>
      <c r="R8">
        <f t="shared" si="5"/>
        <v>7.2414358531626915E-5</v>
      </c>
      <c r="V8" t="s">
        <v>245</v>
      </c>
      <c r="W8">
        <v>2.5</v>
      </c>
    </row>
    <row r="9" spans="1:23" ht="15" thickBot="1" x14ac:dyDescent="0.35">
      <c r="A9">
        <f t="shared" si="0"/>
        <v>5.3904000000000005</v>
      </c>
      <c r="B9">
        <f t="shared" si="7"/>
        <v>0.89840000000000009</v>
      </c>
      <c r="C9" s="3">
        <v>1000</v>
      </c>
      <c r="D9" s="2">
        <v>8.5</v>
      </c>
      <c r="E9" s="2">
        <v>89.84</v>
      </c>
      <c r="F9" s="2">
        <v>336.4</v>
      </c>
      <c r="G9">
        <f t="shared" si="1"/>
        <v>672.8</v>
      </c>
      <c r="H9" s="2"/>
      <c r="J9" s="4"/>
      <c r="K9">
        <f t="shared" si="2"/>
        <v>1.1114197013492544</v>
      </c>
      <c r="L9">
        <f t="shared" si="3"/>
        <v>0.33255029272904962</v>
      </c>
      <c r="P9">
        <f t="shared" si="4"/>
        <v>37.225779036833913</v>
      </c>
      <c r="Q9">
        <f t="shared" si="6"/>
        <v>24.817186024555941</v>
      </c>
      <c r="R9">
        <f t="shared" si="5"/>
        <v>7.0183859810070461E-5</v>
      </c>
      <c r="V9" t="s">
        <v>246</v>
      </c>
      <c r="W9">
        <f>W8/1000</f>
        <v>2.5000000000000001E-3</v>
      </c>
    </row>
    <row r="10" spans="1:23" ht="15" thickBot="1" x14ac:dyDescent="0.35">
      <c r="A10">
        <f t="shared" si="0"/>
        <v>5.2290000000000001</v>
      </c>
      <c r="B10">
        <f t="shared" si="7"/>
        <v>0.87150000000000005</v>
      </c>
      <c r="C10" s="3">
        <v>1250</v>
      </c>
      <c r="D10" s="2">
        <v>6.9</v>
      </c>
      <c r="E10" s="2">
        <v>87.15</v>
      </c>
      <c r="F10" s="2">
        <v>335.5</v>
      </c>
      <c r="G10">
        <f t="shared" si="1"/>
        <v>671</v>
      </c>
      <c r="H10" s="2"/>
      <c r="J10" s="4"/>
      <c r="K10">
        <f t="shared" si="2"/>
        <v>1.0843011483141078</v>
      </c>
      <c r="L10">
        <f t="shared" si="3"/>
        <v>0.32356809989848623</v>
      </c>
      <c r="P10">
        <f t="shared" si="4"/>
        <v>36.220309690129056</v>
      </c>
      <c r="Q10">
        <f t="shared" si="6"/>
        <v>24.146873126752705</v>
      </c>
      <c r="R10">
        <f t="shared" si="5"/>
        <v>6.8105494465111447E-5</v>
      </c>
      <c r="V10" t="s">
        <v>247</v>
      </c>
      <c r="W10">
        <v>8</v>
      </c>
    </row>
    <row r="11" spans="1:23" ht="15" thickBot="1" x14ac:dyDescent="0.35">
      <c r="A11">
        <f t="shared" si="0"/>
        <v>5.0718000000000005</v>
      </c>
      <c r="B11">
        <f t="shared" si="7"/>
        <v>0.84530000000000005</v>
      </c>
      <c r="C11" s="3">
        <v>1500</v>
      </c>
      <c r="D11" s="2">
        <v>5.3</v>
      </c>
      <c r="E11" s="2">
        <v>84.53</v>
      </c>
      <c r="F11" s="2">
        <v>334.5</v>
      </c>
      <c r="G11">
        <f t="shared" si="1"/>
        <v>669</v>
      </c>
      <c r="H11" s="2"/>
      <c r="J11" s="4"/>
      <c r="K11">
        <f t="shared" si="2"/>
        <v>1.057746872776939</v>
      </c>
      <c r="L11">
        <f t="shared" si="3"/>
        <v>0.31470317791977925</v>
      </c>
      <c r="P11">
        <f t="shared" si="4"/>
        <v>35.22796767758723</v>
      </c>
      <c r="Q11">
        <f t="shared" si="6"/>
        <v>23.485311785058155</v>
      </c>
      <c r="R11">
        <f t="shared" si="5"/>
        <v>6.6042146140979949E-5</v>
      </c>
    </row>
    <row r="12" spans="1:23" ht="15" thickBot="1" x14ac:dyDescent="0.35">
      <c r="A12">
        <f t="shared" si="0"/>
        <v>4.9188000000000009</v>
      </c>
      <c r="B12">
        <f t="shared" si="7"/>
        <v>0.81980000000000008</v>
      </c>
      <c r="C12" s="3">
        <v>1750</v>
      </c>
      <c r="D12" s="2">
        <v>3.6</v>
      </c>
      <c r="E12" s="2">
        <v>81.98</v>
      </c>
      <c r="F12" s="2">
        <v>333.5</v>
      </c>
      <c r="G12">
        <f t="shared" si="1"/>
        <v>667</v>
      </c>
      <c r="H12" s="2"/>
      <c r="J12" s="4"/>
      <c r="K12">
        <f t="shared" si="2"/>
        <v>1.0321394735433997</v>
      </c>
      <c r="L12">
        <f t="shared" si="3"/>
        <v>0.30616636804825237</v>
      </c>
      <c r="P12">
        <f t="shared" si="4"/>
        <v>34.272354632267053</v>
      </c>
      <c r="Q12">
        <f t="shared" si="6"/>
        <v>22.84823642151137</v>
      </c>
      <c r="R12">
        <f t="shared" si="5"/>
        <v>6.4058571227588562E-5</v>
      </c>
    </row>
    <row r="13" spans="1:23" ht="15" thickBot="1" x14ac:dyDescent="0.35">
      <c r="A13">
        <f t="shared" si="0"/>
        <v>4.7700000000000005</v>
      </c>
      <c r="B13">
        <f t="shared" si="7"/>
        <v>0.79500000000000004</v>
      </c>
      <c r="C13" s="3">
        <v>2000</v>
      </c>
      <c r="D13" s="2">
        <v>2</v>
      </c>
      <c r="E13" s="2">
        <v>79.5</v>
      </c>
      <c r="F13" s="2">
        <v>332.5</v>
      </c>
      <c r="G13">
        <f t="shared" si="1"/>
        <v>665</v>
      </c>
      <c r="H13" s="2">
        <v>0</v>
      </c>
      <c r="J13" s="4"/>
      <c r="K13">
        <f t="shared" si="2"/>
        <v>1.0067362686554879</v>
      </c>
      <c r="L13">
        <f t="shared" si="3"/>
        <v>0.29773550046774083</v>
      </c>
      <c r="M13">
        <v>0</v>
      </c>
      <c r="N13">
        <f>M13*1.5</f>
        <v>0</v>
      </c>
      <c r="O13">
        <f t="shared" ref="O13:O34" si="8">N13/$W$6</f>
        <v>0</v>
      </c>
      <c r="P13">
        <f t="shared" si="4"/>
        <v>33.328600798627704</v>
      </c>
      <c r="Q13">
        <f t="shared" si="6"/>
        <v>22.219067199085135</v>
      </c>
      <c r="R13">
        <f t="shared" si="5"/>
        <v>6.2107807422125084E-5</v>
      </c>
    </row>
    <row r="14" spans="1:23" ht="15" thickBot="1" x14ac:dyDescent="0.35">
      <c r="A14">
        <f t="shared" si="0"/>
        <v>4.4802</v>
      </c>
      <c r="B14">
        <f t="shared" si="7"/>
        <v>0.74670000000000003</v>
      </c>
      <c r="C14" s="3">
        <v>2500</v>
      </c>
      <c r="D14" s="2">
        <v>-1.2</v>
      </c>
      <c r="E14" s="2">
        <v>74.67</v>
      </c>
      <c r="F14" s="2">
        <v>330.6</v>
      </c>
      <c r="G14">
        <f t="shared" si="1"/>
        <v>661.2</v>
      </c>
      <c r="H14" s="2">
        <f>H13+(C14-C13)/(0.5*(G13+G14))</f>
        <v>0.75403408234052172</v>
      </c>
      <c r="I14">
        <f>(G14-G13)/(H14-H13)</f>
        <v>-5.0395599999999403</v>
      </c>
      <c r="J14" s="4">
        <f>I14/$J$5</f>
        <v>-0.51389210382749873</v>
      </c>
      <c r="K14">
        <f t="shared" si="2"/>
        <v>0.95669871677835849</v>
      </c>
      <c r="L14">
        <f t="shared" si="3"/>
        <v>0.28132044587097094</v>
      </c>
      <c r="M14">
        <f>(H14-H13)*L14+M13</f>
        <v>0.21212520424594397</v>
      </c>
      <c r="N14">
        <f t="shared" ref="N14:N34" si="9">M14*1.5</f>
        <v>0.31818780636891597</v>
      </c>
      <c r="O14">
        <f t="shared" si="8"/>
        <v>0.39575597807079099</v>
      </c>
      <c r="P14">
        <f t="shared" si="4"/>
        <v>31.491094687048982</v>
      </c>
      <c r="Q14">
        <f t="shared" si="6"/>
        <v>20.99406312469932</v>
      </c>
      <c r="R14">
        <f t="shared" si="5"/>
        <v>5.8348282043404695E-5</v>
      </c>
      <c r="V14">
        <f>(G13-G14)/(H14-H13)</f>
        <v>5.0395599999999403</v>
      </c>
    </row>
    <row r="15" spans="1:23" ht="15" thickBot="1" x14ac:dyDescent="0.35">
      <c r="A15">
        <f t="shared" si="0"/>
        <v>4.2072000000000003</v>
      </c>
      <c r="B15">
        <f t="shared" si="7"/>
        <v>0.70120000000000005</v>
      </c>
      <c r="C15" s="3">
        <v>3000</v>
      </c>
      <c r="D15" s="2">
        <v>-4.5</v>
      </c>
      <c r="E15" s="2">
        <v>70.12</v>
      </c>
      <c r="F15" s="2">
        <v>328.6</v>
      </c>
      <c r="G15">
        <f t="shared" si="1"/>
        <v>657.2</v>
      </c>
      <c r="H15" s="2">
        <f t="shared" ref="H15:H34" si="10">H14+(C15-C14)/(0.5*(G14+G15))</f>
        <v>1.5125292279715896</v>
      </c>
      <c r="I15">
        <f t="shared" ref="I15:I34" si="11">(G15-G14)/(H15-H14)</f>
        <v>-5.2736000000000001</v>
      </c>
      <c r="J15" s="4">
        <f t="shared" ref="J15:J34" si="12">I15/$J$5</f>
        <v>-0.53775754207604032</v>
      </c>
      <c r="K15">
        <f t="shared" si="2"/>
        <v>0.90943814439340864</v>
      </c>
      <c r="L15">
        <f t="shared" si="3"/>
        <v>0.26580551115427037</v>
      </c>
      <c r="M15">
        <f t="shared" ref="M15:M34" si="13">(H15-H14)*L15+M14</f>
        <v>0.41373739413844268</v>
      </c>
      <c r="N15">
        <f t="shared" si="9"/>
        <v>0.62060609120766408</v>
      </c>
      <c r="O15">
        <f t="shared" si="8"/>
        <v>0.77189812339261699</v>
      </c>
      <c r="P15">
        <f t="shared" si="4"/>
        <v>29.754348263537725</v>
      </c>
      <c r="Q15">
        <f t="shared" si="6"/>
        <v>19.836232175691816</v>
      </c>
      <c r="R15">
        <f t="shared" si="5"/>
        <v>5.4796834087477351E-5</v>
      </c>
      <c r="V15">
        <f>(G14-G15)/(H15-H14)</f>
        <v>5.2736000000000001</v>
      </c>
    </row>
    <row r="16" spans="1:23" ht="15" thickBot="1" x14ac:dyDescent="0.35">
      <c r="A16">
        <f t="shared" si="0"/>
        <v>3.9468000000000005</v>
      </c>
      <c r="B16">
        <f t="shared" si="7"/>
        <v>0.65780000000000005</v>
      </c>
      <c r="C16" s="3">
        <v>3500</v>
      </c>
      <c r="D16" s="2">
        <v>-7.7</v>
      </c>
      <c r="E16" s="2">
        <v>65.78</v>
      </c>
      <c r="F16" s="2">
        <v>326.60000000000002</v>
      </c>
      <c r="G16">
        <f t="shared" si="1"/>
        <v>653.20000000000005</v>
      </c>
      <c r="H16" s="2">
        <f t="shared" si="10"/>
        <v>2.2756549910973529</v>
      </c>
      <c r="I16">
        <f t="shared" si="11"/>
        <v>-5.2415999999999991</v>
      </c>
      <c r="J16" s="4">
        <f t="shared" si="12"/>
        <v>-0.53449445019451081</v>
      </c>
      <c r="K16">
        <f t="shared" si="2"/>
        <v>0.86343419202025629</v>
      </c>
      <c r="L16">
        <f t="shared" si="3"/>
        <v>0.25082376324854655</v>
      </c>
      <c r="M16">
        <f t="shared" si="13"/>
        <v>0.60514746987756551</v>
      </c>
      <c r="N16">
        <f t="shared" si="9"/>
        <v>0.90772120481634833</v>
      </c>
      <c r="O16">
        <f t="shared" si="8"/>
        <v>1.1290064736521745</v>
      </c>
      <c r="P16">
        <f t="shared" si="4"/>
        <v>28.077286930807446</v>
      </c>
      <c r="Q16">
        <f t="shared" si="6"/>
        <v>18.718191287204963</v>
      </c>
      <c r="R16">
        <f t="shared" si="5"/>
        <v>5.1393570078049051E-5</v>
      </c>
    </row>
    <row r="17" spans="1:24" ht="15" thickBot="1" x14ac:dyDescent="0.35">
      <c r="A17">
        <f t="shared" si="0"/>
        <v>3.6984000000000004</v>
      </c>
      <c r="B17">
        <f t="shared" si="7"/>
        <v>0.61640000000000006</v>
      </c>
      <c r="C17" s="3">
        <v>4000</v>
      </c>
      <c r="D17" s="2">
        <v>-11</v>
      </c>
      <c r="E17" s="2">
        <v>61.64</v>
      </c>
      <c r="F17" s="2">
        <v>324.60000000000002</v>
      </c>
      <c r="G17">
        <f t="shared" si="1"/>
        <v>649.20000000000005</v>
      </c>
      <c r="H17" s="2">
        <f t="shared" si="10"/>
        <v>3.0434682589106208</v>
      </c>
      <c r="I17">
        <f t="shared" si="11"/>
        <v>-5.2096</v>
      </c>
      <c r="J17" s="4">
        <f t="shared" si="12"/>
        <v>-0.53123135831298152</v>
      </c>
      <c r="K17">
        <f t="shared" si="2"/>
        <v>0.81927720451559449</v>
      </c>
      <c r="L17">
        <f t="shared" si="3"/>
        <v>0.23653893828985556</v>
      </c>
      <c r="M17">
        <f t="shared" si="13"/>
        <v>0.78676520505098035</v>
      </c>
      <c r="N17">
        <f t="shared" si="9"/>
        <v>1.1801478075764704</v>
      </c>
      <c r="O17">
        <f t="shared" si="8"/>
        <v>1.4678455318115302</v>
      </c>
      <c r="P17">
        <f t="shared" si="4"/>
        <v>26.478239360804725</v>
      </c>
      <c r="Q17">
        <f t="shared" si="6"/>
        <v>17.652159573869817</v>
      </c>
      <c r="R17">
        <f t="shared" si="5"/>
        <v>4.8169826926775385E-5</v>
      </c>
      <c r="V17">
        <f>F14-F31</f>
        <v>35.5</v>
      </c>
      <c r="W17">
        <f>G14-G31</f>
        <v>71</v>
      </c>
      <c r="X17">
        <f>H30</f>
        <v>14.338977145963115</v>
      </c>
    </row>
    <row r="18" spans="1:24" ht="15" thickBot="1" x14ac:dyDescent="0.35">
      <c r="A18">
        <f t="shared" si="0"/>
        <v>3.4668000000000001</v>
      </c>
      <c r="B18">
        <f t="shared" si="7"/>
        <v>0.57779999999999998</v>
      </c>
      <c r="C18" s="3">
        <v>4500</v>
      </c>
      <c r="D18" s="2">
        <v>-14.2</v>
      </c>
      <c r="E18" s="2">
        <v>57.78</v>
      </c>
      <c r="F18" s="2">
        <v>322.60000000000002</v>
      </c>
      <c r="G18">
        <f t="shared" si="1"/>
        <v>645.20000000000005</v>
      </c>
      <c r="H18" s="2">
        <f t="shared" si="10"/>
        <v>3.81602697337292</v>
      </c>
      <c r="I18">
        <f t="shared" si="11"/>
        <v>-5.1776</v>
      </c>
      <c r="J18" s="4">
        <f t="shared" si="12"/>
        <v>-0.52796826643145212</v>
      </c>
      <c r="K18">
        <f t="shared" si="2"/>
        <v>0.77746299212916281</v>
      </c>
      <c r="L18">
        <f>K18*G18*$L$19/($K$19*$G$19)</f>
        <v>0.2230834461966813</v>
      </c>
      <c r="M18">
        <f t="shared" si="13"/>
        <v>0.95911026546250788</v>
      </c>
      <c r="N18">
        <f t="shared" si="9"/>
        <v>1.4386653981937618</v>
      </c>
      <c r="O18">
        <f t="shared" si="8"/>
        <v>1.7893848236240817</v>
      </c>
      <c r="P18">
        <f t="shared" si="4"/>
        <v>24.972027559329998</v>
      </c>
      <c r="Q18">
        <f t="shared" si="6"/>
        <v>16.648018372886664</v>
      </c>
      <c r="R18">
        <f t="shared" si="5"/>
        <v>4.5149779657775871E-5</v>
      </c>
      <c r="W18">
        <f>W17/X17</f>
        <v>4.9515386821011003</v>
      </c>
    </row>
    <row r="19" spans="1:24" ht="15" thickBot="1" x14ac:dyDescent="0.35">
      <c r="A19">
        <f t="shared" si="0"/>
        <v>3.2429999999999999</v>
      </c>
      <c r="B19">
        <f t="shared" si="7"/>
        <v>0.54049999999999998</v>
      </c>
      <c r="C19" s="3">
        <v>5000</v>
      </c>
      <c r="D19" s="2">
        <v>-17.5</v>
      </c>
      <c r="E19" s="2">
        <v>54.05</v>
      </c>
      <c r="F19" s="2">
        <v>320.5</v>
      </c>
      <c r="G19">
        <f t="shared" si="1"/>
        <v>641</v>
      </c>
      <c r="H19" s="2">
        <f t="shared" si="10"/>
        <v>4.5935110349496577</v>
      </c>
      <c r="I19">
        <f t="shared" si="11"/>
        <v>-5.4020400000000581</v>
      </c>
      <c r="J19" s="4">
        <f t="shared" si="12"/>
        <v>-0.55085477711553466</v>
      </c>
      <c r="K19">
        <f t="shared" si="2"/>
        <v>0.73666155342227346</v>
      </c>
      <c r="L19" s="11">
        <v>0.21</v>
      </c>
      <c r="M19">
        <f t="shared" si="13"/>
        <v>1.1223819183936228</v>
      </c>
      <c r="N19">
        <f t="shared" si="9"/>
        <v>1.6835728775904342</v>
      </c>
      <c r="O19">
        <f t="shared" si="8"/>
        <v>2.0939961164060126</v>
      </c>
      <c r="P19">
        <f t="shared" si="4"/>
        <v>23.507462686567163</v>
      </c>
      <c r="Q19">
        <f t="shared" si="6"/>
        <v>15.671641791044776</v>
      </c>
      <c r="R19">
        <f t="shared" si="5"/>
        <v>4.2225155331747549E-5</v>
      </c>
    </row>
    <row r="20" spans="1:24" ht="15" thickBot="1" x14ac:dyDescent="0.35">
      <c r="A20">
        <f t="shared" si="0"/>
        <v>3.0324</v>
      </c>
      <c r="B20">
        <f t="shared" si="7"/>
        <v>0.50539999999999996</v>
      </c>
      <c r="C20" s="3">
        <v>5500</v>
      </c>
      <c r="D20" s="2">
        <v>-20.7</v>
      </c>
      <c r="E20" s="2">
        <v>50.54</v>
      </c>
      <c r="F20" s="2">
        <v>318.5</v>
      </c>
      <c r="G20">
        <f t="shared" si="1"/>
        <v>637</v>
      </c>
      <c r="H20" s="2">
        <f t="shared" si="10"/>
        <v>5.3759836484081864</v>
      </c>
      <c r="I20">
        <f t="shared" si="11"/>
        <v>-5.1120000000000019</v>
      </c>
      <c r="J20" s="4">
        <f t="shared" si="12"/>
        <v>-0.52127892807431719</v>
      </c>
      <c r="K20">
        <f t="shared" si="2"/>
        <v>0.69755421261877504</v>
      </c>
      <c r="L20">
        <f>K20*G20*$L$19/($K$19*$G$19)</f>
        <v>0.19761079205095575</v>
      </c>
      <c r="M20">
        <f t="shared" si="13"/>
        <v>1.2770069512973441</v>
      </c>
      <c r="N20">
        <f t="shared" si="9"/>
        <v>1.9155104269460161</v>
      </c>
      <c r="O20">
        <f t="shared" si="8"/>
        <v>2.3824756554054924</v>
      </c>
      <c r="P20">
        <f t="shared" si="4"/>
        <v>22.120611050480122</v>
      </c>
      <c r="Q20">
        <f t="shared" si="6"/>
        <v>14.747074033653414</v>
      </c>
      <c r="R20">
        <f t="shared" si="5"/>
        <v>3.9486080158704911E-5</v>
      </c>
    </row>
    <row r="21" spans="1:24" ht="15" thickBot="1" x14ac:dyDescent="0.35">
      <c r="A21">
        <f t="shared" si="0"/>
        <v>2.8337999999999997</v>
      </c>
      <c r="B21">
        <f t="shared" si="7"/>
        <v>0.47229999999999994</v>
      </c>
      <c r="C21" s="3">
        <v>6000</v>
      </c>
      <c r="D21" s="2">
        <v>-23.9</v>
      </c>
      <c r="E21" s="2">
        <v>47.23</v>
      </c>
      <c r="F21" s="2">
        <v>316.5</v>
      </c>
      <c r="G21">
        <f t="shared" si="1"/>
        <v>633</v>
      </c>
      <c r="H21" s="2">
        <f t="shared" si="10"/>
        <v>6.1633852232113364</v>
      </c>
      <c r="I21">
        <f t="shared" si="11"/>
        <v>-5.0799999999999974</v>
      </c>
      <c r="J21" s="4">
        <f t="shared" si="12"/>
        <v>-0.51801583619278735</v>
      </c>
      <c r="K21">
        <f t="shared" si="2"/>
        <v>0.66023855538741671</v>
      </c>
      <c r="L21">
        <f>K21*G21*$L$19/($K$19*$G$19)</f>
        <v>0.18586510124278921</v>
      </c>
      <c r="M21">
        <f t="shared" si="13"/>
        <v>1.4233574247168632</v>
      </c>
      <c r="N21">
        <f t="shared" si="9"/>
        <v>2.1350361370752946</v>
      </c>
      <c r="O21">
        <f t="shared" si="8"/>
        <v>2.6555175834269833</v>
      </c>
      <c r="P21">
        <f t="shared" si="4"/>
        <v>20.805794915237602</v>
      </c>
      <c r="Q21">
        <f t="shared" si="6"/>
        <v>13.870529943491734</v>
      </c>
      <c r="R21">
        <f t="shared" si="5"/>
        <v>3.6905873960854871E-5</v>
      </c>
    </row>
    <row r="22" spans="1:24" ht="15" thickBot="1" x14ac:dyDescent="0.35">
      <c r="A22">
        <f t="shared" si="0"/>
        <v>2.6436000000000002</v>
      </c>
      <c r="B22">
        <f t="shared" si="7"/>
        <v>0.44060000000000005</v>
      </c>
      <c r="C22" s="3">
        <v>6500</v>
      </c>
      <c r="D22" s="2">
        <v>-27.2</v>
      </c>
      <c r="E22" s="2">
        <v>44.06</v>
      </c>
      <c r="F22" s="2">
        <v>314.39999999999998</v>
      </c>
      <c r="G22">
        <f t="shared" si="1"/>
        <v>628.79999999999995</v>
      </c>
      <c r="H22" s="2">
        <f t="shared" si="10"/>
        <v>6.9559038473990045</v>
      </c>
      <c r="I22">
        <f t="shared" si="11"/>
        <v>-5.29956000000006</v>
      </c>
      <c r="J22" s="4">
        <f t="shared" si="12"/>
        <v>-0.54040472536493711</v>
      </c>
      <c r="K22">
        <f t="shared" si="2"/>
        <v>0.62418850889638633</v>
      </c>
      <c r="L22">
        <f t="shared" ref="L22:L34" si="14">K22*G22*$L$19/($K$19*$G$19)</f>
        <v>0.1745506871932504</v>
      </c>
      <c r="M22">
        <f t="shared" si="13"/>
        <v>1.5616920951822699</v>
      </c>
      <c r="N22">
        <f t="shared" si="9"/>
        <v>2.3425381427734049</v>
      </c>
      <c r="O22">
        <f t="shared" si="8"/>
        <v>2.9136046551908019</v>
      </c>
      <c r="P22">
        <f t="shared" si="4"/>
        <v>19.539256029095192</v>
      </c>
      <c r="Q22">
        <f t="shared" si="6"/>
        <v>13.026170686063461</v>
      </c>
      <c r="R22">
        <f t="shared" si="5"/>
        <v>3.4429286892080193E-5</v>
      </c>
    </row>
    <row r="23" spans="1:24" ht="15" thickBot="1" x14ac:dyDescent="0.35">
      <c r="A23">
        <f t="shared" si="0"/>
        <v>2.4654000000000003</v>
      </c>
      <c r="B23">
        <f t="shared" si="7"/>
        <v>0.41090000000000004</v>
      </c>
      <c r="C23" s="3">
        <v>7000</v>
      </c>
      <c r="D23" s="2">
        <v>-30.4</v>
      </c>
      <c r="E23" s="2">
        <v>41.09</v>
      </c>
      <c r="F23" s="2">
        <v>312.3</v>
      </c>
      <c r="G23">
        <f t="shared" si="1"/>
        <v>624.6</v>
      </c>
      <c r="H23" s="2">
        <f t="shared" si="10"/>
        <v>7.7537337500637564</v>
      </c>
      <c r="I23">
        <f t="shared" si="11"/>
        <v>-5.2642799999999141</v>
      </c>
      <c r="J23" s="4">
        <f t="shared" si="12"/>
        <v>-0.53680716656553606</v>
      </c>
      <c r="K23">
        <f t="shared" si="2"/>
        <v>0.58978674235763995</v>
      </c>
      <c r="L23">
        <f t="shared" si="14"/>
        <v>0.16382879863545641</v>
      </c>
      <c r="M23">
        <f t="shared" si="13"/>
        <v>1.6923996096512794</v>
      </c>
      <c r="N23">
        <f t="shared" si="9"/>
        <v>2.5385994144769191</v>
      </c>
      <c r="O23">
        <f t="shared" si="8"/>
        <v>3.1574619583046255</v>
      </c>
      <c r="P23">
        <f t="shared" si="4"/>
        <v>18.339044623371986</v>
      </c>
      <c r="Q23">
        <f t="shared" si="6"/>
        <v>12.226029748914657</v>
      </c>
      <c r="R23">
        <f t="shared" si="5"/>
        <v>3.2098604972024811E-5</v>
      </c>
    </row>
    <row r="24" spans="1:24" ht="15" thickBot="1" x14ac:dyDescent="0.35">
      <c r="A24">
        <f t="shared" si="0"/>
        <v>2.2997999999999998</v>
      </c>
      <c r="B24">
        <f t="shared" si="7"/>
        <v>0.38329999999999997</v>
      </c>
      <c r="C24" s="3">
        <v>7500</v>
      </c>
      <c r="D24" s="2">
        <v>-33.700000000000003</v>
      </c>
      <c r="E24" s="2">
        <v>38.33</v>
      </c>
      <c r="F24" s="2">
        <v>310.2</v>
      </c>
      <c r="G24">
        <f t="shared" si="1"/>
        <v>620.4</v>
      </c>
      <c r="H24" s="2">
        <f t="shared" si="10"/>
        <v>8.5569466014693791</v>
      </c>
      <c r="I24">
        <f t="shared" si="11"/>
        <v>-5.2290000000000552</v>
      </c>
      <c r="J24" s="4">
        <f t="shared" si="12"/>
        <v>-0.53320960776616433</v>
      </c>
      <c r="K24">
        <f t="shared" si="2"/>
        <v>0.55775321348357121</v>
      </c>
      <c r="L24">
        <f t="shared" si="14"/>
        <v>0.15388884177713608</v>
      </c>
      <c r="M24">
        <f t="shared" si="13"/>
        <v>1.8160051050546016</v>
      </c>
      <c r="N24">
        <f t="shared" si="9"/>
        <v>2.7240076575819021</v>
      </c>
      <c r="O24">
        <f t="shared" si="8"/>
        <v>3.3880692258481369</v>
      </c>
      <c r="P24">
        <f t="shared" si="4"/>
        <v>17.226362885500304</v>
      </c>
      <c r="Q24">
        <f t="shared" si="6"/>
        <v>11.48424192366687</v>
      </c>
      <c r="R24">
        <f t="shared" si="5"/>
        <v>2.9948346673900634E-5</v>
      </c>
    </row>
    <row r="25" spans="1:24" ht="15" thickBot="1" x14ac:dyDescent="0.35">
      <c r="A25">
        <f t="shared" si="0"/>
        <v>2.1389999999999998</v>
      </c>
      <c r="B25">
        <f t="shared" si="7"/>
        <v>0.35649999999999998</v>
      </c>
      <c r="C25" s="3">
        <v>8000</v>
      </c>
      <c r="D25" s="2">
        <v>-36.9</v>
      </c>
      <c r="E25" s="2">
        <v>35.65</v>
      </c>
      <c r="F25" s="2">
        <v>308.10000000000002</v>
      </c>
      <c r="G25">
        <f t="shared" si="1"/>
        <v>616.20000000000005</v>
      </c>
      <c r="H25" s="2">
        <f t="shared" si="10"/>
        <v>9.365615532409052</v>
      </c>
      <c r="I25">
        <f t="shared" si="11"/>
        <v>-5.1937199999999182</v>
      </c>
      <c r="J25" s="4">
        <f t="shared" si="12"/>
        <v>-0.52961204896676428</v>
      </c>
      <c r="K25">
        <f t="shared" si="2"/>
        <v>0.52578212856958517</v>
      </c>
      <c r="L25">
        <f t="shared" si="14"/>
        <v>0.14408566490744737</v>
      </c>
      <c r="M25">
        <f t="shared" si="13"/>
        <v>1.9325227056590391</v>
      </c>
      <c r="N25">
        <f t="shared" si="9"/>
        <v>2.8987840584885585</v>
      </c>
      <c r="O25">
        <f t="shared" si="8"/>
        <v>3.6054528090653708</v>
      </c>
      <c r="P25">
        <f t="shared" si="4"/>
        <v>16.128992340385899</v>
      </c>
      <c r="Q25">
        <f t="shared" si="6"/>
        <v>10.752661560257266</v>
      </c>
      <c r="R25">
        <f t="shared" si="5"/>
        <v>2.7850718299547838E-5</v>
      </c>
    </row>
    <row r="26" spans="1:24" ht="15" thickBot="1" x14ac:dyDescent="0.35">
      <c r="A26">
        <f t="shared" si="0"/>
        <v>1.9895999999999998</v>
      </c>
      <c r="B26">
        <f t="shared" si="7"/>
        <v>0.33159999999999995</v>
      </c>
      <c r="C26" s="3">
        <v>8500</v>
      </c>
      <c r="D26" s="2">
        <v>-40.200000000000003</v>
      </c>
      <c r="E26" s="2">
        <v>33.159999999999997</v>
      </c>
      <c r="F26" s="2">
        <v>305.89999999999998</v>
      </c>
      <c r="G26">
        <f t="shared" si="1"/>
        <v>611.79999999999995</v>
      </c>
      <c r="H26" s="2">
        <f t="shared" si="10"/>
        <v>10.179947779966055</v>
      </c>
      <c r="I26">
        <f t="shared" si="11"/>
        <v>-5.4032000000001155</v>
      </c>
      <c r="J26" s="4">
        <f t="shared" si="12"/>
        <v>-0.55097306419624603</v>
      </c>
      <c r="K26">
        <f t="shared" si="2"/>
        <v>0.49598656229410243</v>
      </c>
      <c r="L26">
        <f t="shared" si="14"/>
        <v>0.13494992382002688</v>
      </c>
      <c r="M26">
        <f t="shared" si="13"/>
        <v>2.042416780431048</v>
      </c>
      <c r="N26">
        <f t="shared" si="9"/>
        <v>3.063625170646572</v>
      </c>
      <c r="O26">
        <f t="shared" si="8"/>
        <v>3.8104790679683731</v>
      </c>
      <c r="P26">
        <f t="shared" si="4"/>
        <v>15.106334755973156</v>
      </c>
      <c r="Q26">
        <f t="shared" si="6"/>
        <v>10.070889837315438</v>
      </c>
      <c r="R26">
        <f t="shared" si="5"/>
        <v>2.589858568330373E-5</v>
      </c>
    </row>
    <row r="27" spans="1:24" ht="15" thickBot="1" x14ac:dyDescent="0.35">
      <c r="A27">
        <f t="shared" si="0"/>
        <v>1.8492000000000002</v>
      </c>
      <c r="B27">
        <f t="shared" si="7"/>
        <v>0.30820000000000003</v>
      </c>
      <c r="C27" s="3">
        <v>9000</v>
      </c>
      <c r="D27" s="2">
        <v>-43.4</v>
      </c>
      <c r="E27" s="2">
        <v>30.82</v>
      </c>
      <c r="F27" s="2">
        <v>303.8</v>
      </c>
      <c r="G27">
        <f t="shared" si="1"/>
        <v>607.6</v>
      </c>
      <c r="H27" s="2">
        <f t="shared" si="10"/>
        <v>11.000023226907173</v>
      </c>
      <c r="I27">
        <f t="shared" si="11"/>
        <v>-5.1214799999999201</v>
      </c>
      <c r="J27" s="4">
        <f t="shared" si="12"/>
        <v>-0.52224561904421185</v>
      </c>
      <c r="K27">
        <f t="shared" si="2"/>
        <v>0.46740700579709055</v>
      </c>
      <c r="L27">
        <f t="shared" si="14"/>
        <v>0.12630084131980562</v>
      </c>
      <c r="M27">
        <f t="shared" si="13"/>
        <v>2.145992999325427</v>
      </c>
      <c r="N27">
        <f t="shared" si="9"/>
        <v>3.2189894989881402</v>
      </c>
      <c r="O27">
        <f t="shared" si="8"/>
        <v>4.0037182823235575</v>
      </c>
      <c r="P27">
        <f t="shared" si="4"/>
        <v>14.138153879082717</v>
      </c>
      <c r="Q27">
        <f t="shared" si="6"/>
        <v>9.4254359193884785</v>
      </c>
      <c r="R27">
        <f t="shared" si="5"/>
        <v>2.4072319575397689E-5</v>
      </c>
    </row>
    <row r="28" spans="1:24" ht="15" thickBot="1" x14ac:dyDescent="0.35">
      <c r="A28">
        <f t="shared" si="0"/>
        <v>1.7166000000000001</v>
      </c>
      <c r="B28">
        <f t="shared" si="7"/>
        <v>0.28610000000000002</v>
      </c>
      <c r="C28" s="3">
        <v>9500</v>
      </c>
      <c r="D28" s="2">
        <v>-46.7</v>
      </c>
      <c r="E28" s="2">
        <v>28.61</v>
      </c>
      <c r="F28" s="2">
        <v>301.7</v>
      </c>
      <c r="G28">
        <f t="shared" si="1"/>
        <v>603.4</v>
      </c>
      <c r="H28" s="2">
        <f t="shared" si="10"/>
        <v>11.82578705845135</v>
      </c>
      <c r="I28">
        <f t="shared" si="11"/>
        <v>-5.0862000000000585</v>
      </c>
      <c r="J28" s="4">
        <f t="shared" si="12"/>
        <v>-0.51864806024483989</v>
      </c>
      <c r="K28">
        <f t="shared" si="2"/>
        <v>0.44021378295352526</v>
      </c>
      <c r="L28">
        <f t="shared" si="14"/>
        <v>0.11813054364282527</v>
      </c>
      <c r="M28">
        <f t="shared" si="13"/>
        <v>2.2435409296663229</v>
      </c>
      <c r="N28">
        <f t="shared" si="9"/>
        <v>3.3653113944994844</v>
      </c>
      <c r="O28">
        <f t="shared" si="8"/>
        <v>4.1857106896759753</v>
      </c>
      <c r="P28">
        <f t="shared" si="4"/>
        <v>13.223568318226709</v>
      </c>
      <c r="Q28">
        <f t="shared" si="6"/>
        <v>8.8157122121511389</v>
      </c>
      <c r="R28">
        <f t="shared" si="5"/>
        <v>2.2359466657242183E-5</v>
      </c>
    </row>
    <row r="29" spans="1:24" ht="15" thickBot="1" x14ac:dyDescent="0.35">
      <c r="A29">
        <f t="shared" si="0"/>
        <v>1.5888</v>
      </c>
      <c r="B29">
        <f t="shared" si="7"/>
        <v>0.26479999999999998</v>
      </c>
      <c r="C29" s="3">
        <v>10000</v>
      </c>
      <c r="D29" s="2">
        <v>-49.9</v>
      </c>
      <c r="E29" s="2">
        <v>26.48</v>
      </c>
      <c r="F29" s="2">
        <v>299.5</v>
      </c>
      <c r="G29">
        <f t="shared" si="1"/>
        <v>599</v>
      </c>
      <c r="H29" s="2">
        <f t="shared" si="10"/>
        <v>12.657457051797991</v>
      </c>
      <c r="I29">
        <f t="shared" si="11"/>
        <v>-5.2905599999999717</v>
      </c>
      <c r="J29" s="4">
        <f t="shared" si="12"/>
        <v>-0.53948698077324797</v>
      </c>
      <c r="K29">
        <f t="shared" si="2"/>
        <v>0.41328021662875408</v>
      </c>
      <c r="L29">
        <f t="shared" si="14"/>
        <v>0.1100942658040486</v>
      </c>
      <c r="M29">
        <f t="shared" si="13"/>
        <v>2.3351030269750792</v>
      </c>
      <c r="N29">
        <f t="shared" si="9"/>
        <v>3.5026545404626188</v>
      </c>
      <c r="O29">
        <f t="shared" si="8"/>
        <v>4.3565354980878341</v>
      </c>
      <c r="P29">
        <f t="shared" si="4"/>
        <v>12.323984978065141</v>
      </c>
      <c r="Q29">
        <f t="shared" si="6"/>
        <v>8.2159899853767602</v>
      </c>
      <c r="R29">
        <f t="shared" si="5"/>
        <v>2.0686425505918445E-5</v>
      </c>
    </row>
    <row r="30" spans="1:24" ht="15" thickBot="1" x14ac:dyDescent="0.35">
      <c r="A30">
        <f t="shared" si="0"/>
        <v>1.3608</v>
      </c>
      <c r="B30">
        <f t="shared" si="7"/>
        <v>0.2268</v>
      </c>
      <c r="C30" s="3">
        <v>11000</v>
      </c>
      <c r="D30" s="2">
        <v>-56.4</v>
      </c>
      <c r="E30" s="2">
        <v>22.68</v>
      </c>
      <c r="F30" s="2">
        <v>295.2</v>
      </c>
      <c r="G30">
        <f t="shared" si="1"/>
        <v>590.4</v>
      </c>
      <c r="H30" s="2">
        <f t="shared" si="10"/>
        <v>14.338977145963115</v>
      </c>
      <c r="I30">
        <f t="shared" si="11"/>
        <v>-5.114420000000016</v>
      </c>
      <c r="J30" s="4">
        <f t="shared" si="12"/>
        <v>-0.5215256993978592</v>
      </c>
      <c r="K30">
        <f t="shared" si="2"/>
        <v>0.36458772892227198</v>
      </c>
      <c r="L30">
        <f t="shared" si="14"/>
        <v>9.5728588831925893E-2</v>
      </c>
      <c r="M30">
        <f t="shared" si="13"/>
        <v>2.4960725726820336</v>
      </c>
      <c r="N30">
        <f t="shared" si="9"/>
        <v>3.7441088590230507</v>
      </c>
      <c r="O30">
        <f t="shared" si="8"/>
        <v>4.6568518147052869</v>
      </c>
      <c r="P30">
        <f t="shared" si="4"/>
        <v>10.715886809543942</v>
      </c>
      <c r="Q30">
        <f t="shared" si="6"/>
        <v>7.1439245396959619</v>
      </c>
      <c r="R30">
        <f t="shared" si="5"/>
        <v>1.772890599771425E-5</v>
      </c>
    </row>
    <row r="31" spans="1:24" ht="15" thickBot="1" x14ac:dyDescent="0.35">
      <c r="A31">
        <f t="shared" si="0"/>
        <v>1.1622000000000001</v>
      </c>
      <c r="B31">
        <f t="shared" si="7"/>
        <v>0.19370000000000001</v>
      </c>
      <c r="C31" s="3">
        <v>12000</v>
      </c>
      <c r="D31" s="2">
        <v>-56.4</v>
      </c>
      <c r="E31" s="2">
        <v>19.37</v>
      </c>
      <c r="F31" s="2">
        <v>295.10000000000002</v>
      </c>
      <c r="G31">
        <f t="shared" si="1"/>
        <v>590.20000000000005</v>
      </c>
      <c r="H31" s="2">
        <f t="shared" si="10"/>
        <v>16.033031016876212</v>
      </c>
      <c r="I31">
        <f t="shared" si="11"/>
        <v>-0.11805999999995963</v>
      </c>
      <c r="J31" s="4">
        <f t="shared" si="12"/>
        <v>-1.2038769610413304E-2</v>
      </c>
      <c r="K31">
        <f t="shared" si="2"/>
        <v>0.31137849687938307</v>
      </c>
      <c r="L31">
        <f t="shared" si="14"/>
        <v>8.1729921864248434E-2</v>
      </c>
      <c r="M31">
        <f t="shared" si="13"/>
        <v>2.6345274631855888</v>
      </c>
      <c r="N31">
        <f t="shared" si="9"/>
        <v>3.9517911947783833</v>
      </c>
      <c r="O31">
        <f t="shared" si="8"/>
        <v>4.9151631775850539</v>
      </c>
      <c r="P31">
        <f t="shared" si="4"/>
        <v>9.1488718504755706</v>
      </c>
      <c r="Q31">
        <f t="shared" si="6"/>
        <v>6.0992479003170468</v>
      </c>
      <c r="R31">
        <f t="shared" si="5"/>
        <v>1.5131229573220326E-5</v>
      </c>
    </row>
    <row r="32" spans="1:24" ht="15" thickBot="1" x14ac:dyDescent="0.35">
      <c r="A32">
        <f t="shared" si="0"/>
        <v>0.99720000000000009</v>
      </c>
      <c r="B32">
        <f t="shared" si="7"/>
        <v>0.16620000000000001</v>
      </c>
      <c r="C32" s="3">
        <v>13000</v>
      </c>
      <c r="D32" s="2">
        <v>-56.4</v>
      </c>
      <c r="E32" s="2">
        <v>16.62</v>
      </c>
      <c r="F32" s="2">
        <v>295.10000000000002</v>
      </c>
      <c r="G32">
        <f t="shared" si="1"/>
        <v>590.20000000000005</v>
      </c>
      <c r="H32" s="2">
        <f t="shared" si="10"/>
        <v>17.727371918265572</v>
      </c>
      <c r="I32">
        <f t="shared" si="11"/>
        <v>0</v>
      </c>
      <c r="J32" s="4">
        <f t="shared" si="12"/>
        <v>0</v>
      </c>
      <c r="K32">
        <f t="shared" si="2"/>
        <v>0.26717143098272311</v>
      </c>
      <c r="L32">
        <f t="shared" si="14"/>
        <v>7.012655143953582E-2</v>
      </c>
      <c r="M32">
        <f t="shared" si="13"/>
        <v>2.7533457475629795</v>
      </c>
      <c r="N32">
        <f t="shared" si="9"/>
        <v>4.130018621344469</v>
      </c>
      <c r="O32">
        <f t="shared" si="8"/>
        <v>5.1368390812742151</v>
      </c>
      <c r="P32">
        <f t="shared" si="4"/>
        <v>7.8499871014405773</v>
      </c>
      <c r="Q32">
        <f t="shared" si="6"/>
        <v>5.2333247342937179</v>
      </c>
      <c r="R32">
        <f t="shared" si="5"/>
        <v>1.2983016804693947E-5</v>
      </c>
    </row>
    <row r="33" spans="1:18" ht="15" thickBot="1" x14ac:dyDescent="0.35">
      <c r="A33">
        <f t="shared" si="0"/>
        <v>0.85199999999999987</v>
      </c>
      <c r="B33">
        <f t="shared" si="7"/>
        <v>0.14199999999999999</v>
      </c>
      <c r="C33" s="3">
        <v>14000</v>
      </c>
      <c r="D33" s="2">
        <v>-56.4</v>
      </c>
      <c r="E33" s="2">
        <v>14.2</v>
      </c>
      <c r="F33" s="2">
        <v>295.10000000000002</v>
      </c>
      <c r="G33">
        <f t="shared" si="1"/>
        <v>590.20000000000005</v>
      </c>
      <c r="H33" s="2">
        <f t="shared" si="10"/>
        <v>19.421712819654932</v>
      </c>
      <c r="I33">
        <f t="shared" si="11"/>
        <v>0</v>
      </c>
      <c r="J33" s="4">
        <f t="shared" si="12"/>
        <v>0</v>
      </c>
      <c r="K33">
        <f t="shared" si="2"/>
        <v>0.22826921299366235</v>
      </c>
      <c r="L33">
        <f t="shared" si="14"/>
        <v>5.9915585465788727E-2</v>
      </c>
      <c r="M33">
        <f t="shared" si="13"/>
        <v>2.8548631746483553</v>
      </c>
      <c r="N33">
        <f t="shared" si="9"/>
        <v>4.2822947619725333</v>
      </c>
      <c r="O33">
        <f t="shared" si="8"/>
        <v>5.3262372661349913</v>
      </c>
      <c r="P33">
        <f t="shared" si="4"/>
        <v>6.7069685222897828</v>
      </c>
      <c r="Q33">
        <f t="shared" si="6"/>
        <v>4.4713123481931882</v>
      </c>
      <c r="R33">
        <f t="shared" si="5"/>
        <v>1.1092589568390739E-5</v>
      </c>
    </row>
    <row r="34" spans="1:18" ht="15" thickBot="1" x14ac:dyDescent="0.35">
      <c r="A34">
        <f>B34*6</f>
        <v>0.72</v>
      </c>
      <c r="B34">
        <f t="shared" si="7"/>
        <v>0.12</v>
      </c>
      <c r="C34" s="3">
        <v>15000</v>
      </c>
      <c r="D34" s="2">
        <v>-56.4</v>
      </c>
      <c r="E34" s="2">
        <v>12</v>
      </c>
      <c r="F34" s="2">
        <v>295.10000000000002</v>
      </c>
      <c r="G34">
        <f t="shared" si="1"/>
        <v>590.20000000000005</v>
      </c>
      <c r="H34" s="2">
        <f t="shared" si="10"/>
        <v>21.116053721044292</v>
      </c>
      <c r="I34">
        <f t="shared" si="11"/>
        <v>0</v>
      </c>
      <c r="J34" s="4">
        <f t="shared" si="12"/>
        <v>0</v>
      </c>
      <c r="K34">
        <f t="shared" si="2"/>
        <v>0.19290356027633437</v>
      </c>
      <c r="L34">
        <f t="shared" si="14"/>
        <v>5.063288912601864E-2</v>
      </c>
      <c r="M34">
        <f t="shared" si="13"/>
        <v>2.940652549650081</v>
      </c>
      <c r="N34">
        <f t="shared" si="9"/>
        <v>4.4109788244751211</v>
      </c>
      <c r="O34">
        <f t="shared" si="8"/>
        <v>5.4862920702426878</v>
      </c>
      <c r="P34">
        <f t="shared" si="4"/>
        <v>5.6678607230617883</v>
      </c>
      <c r="Q34">
        <f t="shared" si="6"/>
        <v>3.7785738153745254</v>
      </c>
      <c r="R34">
        <f t="shared" si="5"/>
        <v>9.374019353569637E-6</v>
      </c>
    </row>
    <row r="36" spans="1:18" ht="15" thickBot="1" x14ac:dyDescent="0.35"/>
    <row r="37" spans="1:18" ht="15" thickBot="1" x14ac:dyDescent="0.35">
      <c r="C37" s="5"/>
      <c r="D37" s="6"/>
      <c r="E37" s="6"/>
      <c r="F37" s="6"/>
      <c r="H37" s="6"/>
      <c r="J37" s="7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2AA038-6764-4EA4-BCB5-7E32323C7E9A}">
  <sheetPr codeName="Sheet2"/>
  <dimension ref="A1:BG130"/>
  <sheetViews>
    <sheetView topLeftCell="AU1" zoomScale="142" zoomScaleNormal="40" workbookViewId="0">
      <selection activeCell="BF9" sqref="BF9"/>
    </sheetView>
  </sheetViews>
  <sheetFormatPr defaultRowHeight="14.4" x14ac:dyDescent="0.3"/>
  <cols>
    <col min="2" max="2" width="7.5546875" customWidth="1"/>
    <col min="3" max="3" width="9.5546875" customWidth="1"/>
    <col min="4" max="7" width="5.33203125" customWidth="1"/>
    <col min="8" max="8" width="2.33203125" customWidth="1"/>
    <col min="9" max="11" width="5" customWidth="1"/>
    <col min="12" max="12" width="3.21875" customWidth="1"/>
    <col min="13" max="13" width="5.44140625" customWidth="1"/>
    <col min="14" max="14" width="2.33203125" customWidth="1"/>
    <col min="15" max="15" width="4.88671875" customWidth="1"/>
    <col min="16" max="16" width="2.21875" customWidth="1"/>
    <col min="17" max="18" width="4.44140625" customWidth="1"/>
    <col min="19" max="19" width="2.21875" customWidth="1"/>
    <col min="20" max="21" width="3.44140625" customWidth="1"/>
    <col min="22" max="22" width="2.5546875" customWidth="1"/>
    <col min="23" max="24" width="4.21875" customWidth="1"/>
    <col min="25" max="25" width="3.33203125" customWidth="1"/>
    <col min="26" max="27" width="4.44140625" customWidth="1"/>
    <col min="28" max="28" width="3" customWidth="1"/>
    <col min="29" max="30" width="4.109375" customWidth="1"/>
    <col min="31" max="31" width="2.33203125" customWidth="1"/>
    <col min="32" max="33" width="3.33203125" customWidth="1"/>
    <col min="34" max="34" width="3.44140625" customWidth="1"/>
    <col min="35" max="35" width="4.21875" customWidth="1"/>
    <col min="36" max="36" width="3.6640625" customWidth="1"/>
    <col min="37" max="37" width="5.77734375" customWidth="1"/>
    <col min="38" max="38" width="4.6640625" customWidth="1"/>
    <col min="39" max="41" width="4.33203125" customWidth="1"/>
    <col min="42" max="42" width="3.6640625" customWidth="1"/>
    <col min="43" max="43" width="4.44140625" customWidth="1"/>
    <col min="44" max="44" width="3.6640625" customWidth="1"/>
    <col min="45" max="45" width="5.109375" customWidth="1"/>
    <col min="47" max="47" width="27.5546875" bestFit="1" customWidth="1"/>
    <col min="48" max="48" width="13" bestFit="1" customWidth="1"/>
    <col min="51" max="51" width="11.88671875" bestFit="1" customWidth="1"/>
    <col min="59" max="59" width="13.33203125" customWidth="1"/>
  </cols>
  <sheetData>
    <row r="1" spans="1:59" x14ac:dyDescent="0.3">
      <c r="A1" s="12" t="s">
        <v>17</v>
      </c>
      <c r="AU1" t="s">
        <v>226</v>
      </c>
      <c r="AV1" t="s">
        <v>223</v>
      </c>
      <c r="AW1">
        <v>6</v>
      </c>
    </row>
    <row r="2" spans="1:59" x14ac:dyDescent="0.3">
      <c r="AU2" t="s">
        <v>227</v>
      </c>
      <c r="AV2" t="s">
        <v>224</v>
      </c>
      <c r="AW2">
        <f>3600*2</f>
        <v>7200</v>
      </c>
      <c r="AY2" t="s">
        <v>236</v>
      </c>
      <c r="AZ2" t="s">
        <v>237</v>
      </c>
      <c r="BA2">
        <f>(AW1*AW2*AW3)/1000</f>
        <v>34.56</v>
      </c>
    </row>
    <row r="3" spans="1:59" x14ac:dyDescent="0.3">
      <c r="AU3" t="s">
        <v>228</v>
      </c>
      <c r="AV3" t="s">
        <v>225</v>
      </c>
      <c r="AW3">
        <v>0.8</v>
      </c>
      <c r="AY3" t="s">
        <v>238</v>
      </c>
      <c r="AZ3" t="s">
        <v>239</v>
      </c>
      <c r="BA3">
        <f>(AW1*AW6)/(20*PI()*AW7)</f>
        <v>2.2679579390595088</v>
      </c>
      <c r="BC3" t="s">
        <v>26</v>
      </c>
      <c r="BD3" t="s">
        <v>251</v>
      </c>
      <c r="BE3">
        <v>100</v>
      </c>
    </row>
    <row r="4" spans="1:59" x14ac:dyDescent="0.3">
      <c r="AU4" t="s">
        <v>229</v>
      </c>
      <c r="AV4" t="s">
        <v>243</v>
      </c>
      <c r="AW4">
        <v>20</v>
      </c>
      <c r="AY4" t="s">
        <v>240</v>
      </c>
      <c r="AZ4" t="s">
        <v>241</v>
      </c>
      <c r="BA4">
        <f>(BA3*AW2)/9550</f>
        <v>1.7098740482961743</v>
      </c>
      <c r="BC4" t="s">
        <v>252</v>
      </c>
      <c r="BD4" t="s">
        <v>253</v>
      </c>
      <c r="BE4">
        <v>750</v>
      </c>
      <c r="BG4" s="31"/>
    </row>
    <row r="5" spans="1:59" x14ac:dyDescent="0.3">
      <c r="B5" s="62" t="s">
        <v>18</v>
      </c>
      <c r="C5" s="62"/>
      <c r="D5" s="62"/>
      <c r="E5" s="62"/>
      <c r="F5" s="62"/>
      <c r="G5" s="62"/>
      <c r="H5" s="13"/>
      <c r="I5" s="62" t="s">
        <v>19</v>
      </c>
      <c r="J5" s="62"/>
      <c r="K5" s="62"/>
      <c r="M5" s="18" t="s">
        <v>20</v>
      </c>
      <c r="O5" s="18" t="s">
        <v>21</v>
      </c>
      <c r="Q5" s="62" t="s">
        <v>22</v>
      </c>
      <c r="R5" s="62"/>
      <c r="T5" s="62" t="s">
        <v>23</v>
      </c>
      <c r="U5" s="62"/>
      <c r="W5" s="62" t="s">
        <v>24</v>
      </c>
      <c r="X5" s="62"/>
      <c r="Z5" s="62" t="s">
        <v>25</v>
      </c>
      <c r="AA5" s="62"/>
      <c r="AC5" s="62" t="s">
        <v>26</v>
      </c>
      <c r="AD5" s="62"/>
      <c r="AF5" s="62" t="s">
        <v>27</v>
      </c>
      <c r="AG5" s="62"/>
      <c r="AI5" s="18" t="s">
        <v>28</v>
      </c>
      <c r="AK5" s="18" t="s">
        <v>29</v>
      </c>
      <c r="AL5" s="13"/>
      <c r="AM5" s="62" t="s">
        <v>30</v>
      </c>
      <c r="AN5" s="62"/>
      <c r="AO5" s="62"/>
      <c r="AQ5" s="18" t="s">
        <v>31</v>
      </c>
      <c r="AS5" s="18" t="s">
        <v>32</v>
      </c>
      <c r="AU5" t="s">
        <v>230</v>
      </c>
      <c r="AV5" t="s">
        <v>231</v>
      </c>
      <c r="AW5">
        <v>1</v>
      </c>
      <c r="BC5" t="s">
        <v>254</v>
      </c>
      <c r="BD5" t="s">
        <v>255</v>
      </c>
      <c r="BE5">
        <f>BE4/BE3</f>
        <v>7.5</v>
      </c>
    </row>
    <row r="6" spans="1:59" x14ac:dyDescent="0.3">
      <c r="B6" s="14" t="str">
        <f>MID($A$1,B7,1)</f>
        <v>S</v>
      </c>
      <c r="C6" s="14" t="str">
        <f>MID($A$1,C7,1)</f>
        <v>N</v>
      </c>
      <c r="D6" s="14" t="str">
        <f t="shared" ref="D6:AS6" si="0">MID($A$1,D7,1)</f>
        <v>P</v>
      </c>
      <c r="E6" s="14" t="str">
        <f t="shared" si="0"/>
        <v>1</v>
      </c>
      <c r="F6" s="14" t="str">
        <f t="shared" si="0"/>
        <v>N</v>
      </c>
      <c r="G6" s="14" t="str">
        <f t="shared" si="0"/>
        <v>N</v>
      </c>
      <c r="H6" s="13" t="str">
        <f t="shared" si="0"/>
        <v>/</v>
      </c>
      <c r="I6" s="14" t="str">
        <f t="shared" si="0"/>
        <v>6</v>
      </c>
      <c r="J6" s="14" t="str">
        <f t="shared" si="0"/>
        <v>,</v>
      </c>
      <c r="K6" s="14" t="str">
        <f t="shared" si="0"/>
        <v>0</v>
      </c>
      <c r="M6" s="14" t="str">
        <f t="shared" si="0"/>
        <v>R</v>
      </c>
      <c r="O6" s="14" t="str">
        <f t="shared" si="0"/>
        <v>N</v>
      </c>
      <c r="Q6" s="14" t="str">
        <f t="shared" si="0"/>
        <v>0</v>
      </c>
      <c r="R6" s="14" t="str">
        <f t="shared" si="0"/>
        <v>1</v>
      </c>
      <c r="T6" s="14" t="str">
        <f t="shared" si="0"/>
        <v>B</v>
      </c>
      <c r="U6" s="14" t="str">
        <f t="shared" si="0"/>
        <v>A</v>
      </c>
      <c r="W6" s="14" t="str">
        <f t="shared" si="0"/>
        <v>P</v>
      </c>
      <c r="X6" s="14" t="str">
        <f t="shared" si="0"/>
        <v>1</v>
      </c>
      <c r="Z6" s="14" t="str">
        <f t="shared" si="0"/>
        <v>F</v>
      </c>
      <c r="AA6" s="14" t="str">
        <f t="shared" si="0"/>
        <v>3</v>
      </c>
      <c r="AC6" s="14" t="str">
        <f t="shared" si="0"/>
        <v>F</v>
      </c>
      <c r="AD6" s="14" t="str">
        <f t="shared" si="0"/>
        <v>3</v>
      </c>
      <c r="AF6" s="14" t="str">
        <f t="shared" si="0"/>
        <v>N</v>
      </c>
      <c r="AG6" s="14" t="str">
        <f t="shared" si="0"/>
        <v>N</v>
      </c>
      <c r="AI6" s="14" t="str">
        <f t="shared" si="0"/>
        <v>N</v>
      </c>
      <c r="AK6" s="14" t="str">
        <f t="shared" si="0"/>
        <v>N</v>
      </c>
      <c r="AL6" s="13" t="str">
        <f t="shared" si="0"/>
        <v>/</v>
      </c>
      <c r="AM6" s="14" t="str">
        <f t="shared" si="0"/>
        <v>N</v>
      </c>
      <c r="AN6" s="14" t="str">
        <f t="shared" si="0"/>
        <v>N</v>
      </c>
      <c r="AO6" s="14" t="str">
        <f t="shared" si="0"/>
        <v>N</v>
      </c>
      <c r="AQ6" s="14" t="str">
        <f t="shared" si="0"/>
        <v>N</v>
      </c>
      <c r="AS6" s="14" t="str">
        <f t="shared" si="0"/>
        <v>N</v>
      </c>
      <c r="AV6" s="29" t="s">
        <v>242</v>
      </c>
      <c r="AW6">
        <f>AW4-AW5</f>
        <v>19</v>
      </c>
      <c r="BC6" t="s">
        <v>256</v>
      </c>
      <c r="BD6" t="s">
        <v>257</v>
      </c>
      <c r="BE6">
        <v>140</v>
      </c>
    </row>
    <row r="7" spans="1:59" s="15" customFormat="1" x14ac:dyDescent="0.3">
      <c r="B7" s="16">
        <v>1</v>
      </c>
      <c r="C7" s="16">
        <v>2</v>
      </c>
      <c r="D7" s="16">
        <v>3</v>
      </c>
      <c r="E7" s="16">
        <v>4</v>
      </c>
      <c r="F7" s="16">
        <v>5</v>
      </c>
      <c r="G7" s="16">
        <v>6</v>
      </c>
      <c r="H7" s="16">
        <v>7</v>
      </c>
      <c r="I7" s="16">
        <v>8</v>
      </c>
      <c r="J7" s="16">
        <v>9</v>
      </c>
      <c r="K7" s="16">
        <v>10</v>
      </c>
      <c r="M7" s="16">
        <v>11</v>
      </c>
      <c r="O7" s="16">
        <v>12</v>
      </c>
      <c r="Q7" s="16">
        <v>13</v>
      </c>
      <c r="R7" s="16">
        <v>14</v>
      </c>
      <c r="T7" s="16">
        <v>15</v>
      </c>
      <c r="U7" s="16">
        <v>16</v>
      </c>
      <c r="W7" s="16">
        <v>17</v>
      </c>
      <c r="X7" s="16">
        <v>18</v>
      </c>
      <c r="Z7" s="16">
        <v>19</v>
      </c>
      <c r="AA7" s="16">
        <v>20</v>
      </c>
      <c r="AC7" s="16">
        <v>21</v>
      </c>
      <c r="AD7" s="16">
        <v>22</v>
      </c>
      <c r="AF7" s="16">
        <v>23</v>
      </c>
      <c r="AG7" s="16">
        <v>24</v>
      </c>
      <c r="AI7" s="16">
        <v>25</v>
      </c>
      <c r="AK7" s="16">
        <v>26</v>
      </c>
      <c r="AL7" s="16">
        <v>27</v>
      </c>
      <c r="AM7" s="16">
        <v>28</v>
      </c>
      <c r="AN7" s="16">
        <v>29</v>
      </c>
      <c r="AO7" s="16">
        <v>30</v>
      </c>
      <c r="AQ7" s="16">
        <v>31</v>
      </c>
      <c r="AR7"/>
      <c r="AS7" s="16">
        <v>32</v>
      </c>
      <c r="AU7" t="s">
        <v>232</v>
      </c>
      <c r="AV7" t="s">
        <v>233</v>
      </c>
      <c r="AW7">
        <v>0.8</v>
      </c>
      <c r="BC7" t="s">
        <v>258</v>
      </c>
      <c r="BD7" t="s">
        <v>259</v>
      </c>
      <c r="BE7">
        <f>(60/(2*PI()))/BE6</f>
        <v>6.8209261325098011E-2</v>
      </c>
    </row>
    <row r="8" spans="1:59" x14ac:dyDescent="0.3">
      <c r="AU8" s="28" t="s">
        <v>234</v>
      </c>
      <c r="AV8" s="28" t="s">
        <v>235</v>
      </c>
      <c r="AW8" s="28">
        <f>AW3*AW7</f>
        <v>0.64000000000000012</v>
      </c>
      <c r="BC8" t="s">
        <v>260</v>
      </c>
      <c r="BD8" t="s">
        <v>261</v>
      </c>
      <c r="BE8">
        <f>BE7*BE3</f>
        <v>6.8209261325098014</v>
      </c>
    </row>
    <row r="9" spans="1:59" ht="15" thickBot="1" x14ac:dyDescent="0.35">
      <c r="BC9" t="s">
        <v>249</v>
      </c>
      <c r="BD9" t="s">
        <v>250</v>
      </c>
      <c r="BE9">
        <f>BE6*BE5</f>
        <v>1050</v>
      </c>
    </row>
    <row r="10" spans="1:59" s="17" customFormat="1" ht="15" thickBot="1" x14ac:dyDescent="0.35">
      <c r="B10" s="20" t="s">
        <v>33</v>
      </c>
      <c r="C10" s="22" t="s">
        <v>48</v>
      </c>
      <c r="D10" s="22"/>
      <c r="E10" s="22"/>
      <c r="F10" s="22"/>
    </row>
    <row r="11" spans="1:59" x14ac:dyDescent="0.3">
      <c r="B11" s="21" t="s">
        <v>34</v>
      </c>
      <c r="C11" s="21" t="s">
        <v>35</v>
      </c>
      <c r="D11" s="21"/>
      <c r="E11" s="21"/>
      <c r="F11" s="21"/>
    </row>
    <row r="12" spans="1:59" x14ac:dyDescent="0.3">
      <c r="B12" s="21" t="s">
        <v>36</v>
      </c>
      <c r="C12" s="21" t="s">
        <v>37</v>
      </c>
      <c r="D12" s="21"/>
      <c r="E12" s="21"/>
      <c r="F12" s="21"/>
    </row>
    <row r="13" spans="1:59" x14ac:dyDescent="0.3">
      <c r="B13" s="25" t="s">
        <v>38</v>
      </c>
      <c r="C13" s="21" t="s">
        <v>39</v>
      </c>
      <c r="D13" s="21"/>
      <c r="E13" s="21"/>
      <c r="F13" s="21"/>
    </row>
    <row r="14" spans="1:59" x14ac:dyDescent="0.3">
      <c r="B14" s="21" t="s">
        <v>40</v>
      </c>
      <c r="C14" s="21" t="s">
        <v>41</v>
      </c>
      <c r="D14" s="21"/>
      <c r="E14" s="21"/>
      <c r="F14" s="21"/>
    </row>
    <row r="15" spans="1:59" x14ac:dyDescent="0.3">
      <c r="B15" s="21" t="s">
        <v>42</v>
      </c>
      <c r="C15" s="21" t="s">
        <v>43</v>
      </c>
      <c r="D15" s="21"/>
      <c r="E15" s="21"/>
      <c r="F15" s="21"/>
    </row>
    <row r="16" spans="1:59" x14ac:dyDescent="0.3">
      <c r="B16" s="21" t="s">
        <v>44</v>
      </c>
      <c r="C16" s="21" t="s">
        <v>45</v>
      </c>
      <c r="D16" s="21"/>
      <c r="E16" s="21"/>
      <c r="F16" s="21"/>
    </row>
    <row r="17" spans="2:6" x14ac:dyDescent="0.3">
      <c r="B17" s="21" t="s">
        <v>46</v>
      </c>
      <c r="C17" s="21" t="s">
        <v>47</v>
      </c>
      <c r="D17" s="21"/>
      <c r="E17" s="21"/>
      <c r="F17" s="21"/>
    </row>
    <row r="18" spans="2:6" ht="15" thickBot="1" x14ac:dyDescent="0.35">
      <c r="B18" s="21"/>
      <c r="C18" s="21"/>
      <c r="D18" s="21"/>
      <c r="E18" s="21"/>
      <c r="F18" s="21"/>
    </row>
    <row r="19" spans="2:6" s="17" customFormat="1" ht="15" thickBot="1" x14ac:dyDescent="0.35">
      <c r="B19" s="20" t="s">
        <v>19</v>
      </c>
      <c r="C19" s="22" t="s">
        <v>59</v>
      </c>
      <c r="D19" s="22"/>
      <c r="E19" s="22"/>
      <c r="F19" s="22"/>
    </row>
    <row r="20" spans="2:6" x14ac:dyDescent="0.3">
      <c r="B20" s="21" t="s">
        <v>49</v>
      </c>
      <c r="C20" s="21" t="s">
        <v>50</v>
      </c>
      <c r="D20" s="21"/>
      <c r="E20" s="21"/>
      <c r="F20" s="21"/>
    </row>
    <row r="21" spans="2:6" x14ac:dyDescent="0.3">
      <c r="B21" s="21" t="s">
        <v>51</v>
      </c>
      <c r="C21" s="21" t="s">
        <v>52</v>
      </c>
      <c r="D21" s="21"/>
      <c r="E21" s="21"/>
      <c r="F21" s="21"/>
    </row>
    <row r="22" spans="2:6" x14ac:dyDescent="0.3">
      <c r="B22" s="21" t="s">
        <v>53</v>
      </c>
      <c r="C22" s="21" t="s">
        <v>54</v>
      </c>
      <c r="D22" s="21"/>
      <c r="E22" s="21"/>
      <c r="F22" s="21"/>
    </row>
    <row r="23" spans="2:6" x14ac:dyDescent="0.3">
      <c r="B23" s="21" t="s">
        <v>55</v>
      </c>
      <c r="C23" s="21" t="s">
        <v>56</v>
      </c>
      <c r="D23" s="21"/>
      <c r="E23" s="21"/>
      <c r="F23" s="21"/>
    </row>
    <row r="24" spans="2:6" x14ac:dyDescent="0.3">
      <c r="B24" s="21" t="s">
        <v>57</v>
      </c>
      <c r="C24" s="21" t="s">
        <v>58</v>
      </c>
      <c r="D24" s="21"/>
      <c r="E24" s="21"/>
      <c r="F24" s="21"/>
    </row>
    <row r="25" spans="2:6" x14ac:dyDescent="0.3">
      <c r="B25" s="21" t="s">
        <v>60</v>
      </c>
      <c r="C25" s="21" t="s">
        <v>61</v>
      </c>
      <c r="D25" s="21" t="s">
        <v>62</v>
      </c>
      <c r="E25" s="21"/>
      <c r="F25" s="21"/>
    </row>
    <row r="26" spans="2:6" x14ac:dyDescent="0.3">
      <c r="B26" s="21" t="s">
        <v>63</v>
      </c>
      <c r="C26" s="21" t="s">
        <v>64</v>
      </c>
      <c r="D26" s="21" t="s">
        <v>62</v>
      </c>
      <c r="E26" s="21"/>
      <c r="F26" s="21"/>
    </row>
    <row r="27" spans="2:6" x14ac:dyDescent="0.3">
      <c r="B27" s="21" t="s">
        <v>65</v>
      </c>
      <c r="C27" s="21" t="s">
        <v>66</v>
      </c>
      <c r="D27" s="21" t="s">
        <v>62</v>
      </c>
      <c r="E27" s="21" t="s">
        <v>67</v>
      </c>
      <c r="F27" s="21" t="s">
        <v>68</v>
      </c>
    </row>
    <row r="28" spans="2:6" x14ac:dyDescent="0.3">
      <c r="B28" s="25" t="s">
        <v>69</v>
      </c>
      <c r="C28" s="21">
        <v>5.89</v>
      </c>
      <c r="D28" s="21" t="s">
        <v>62</v>
      </c>
      <c r="E28" s="21"/>
      <c r="F28" s="21"/>
    </row>
    <row r="29" spans="2:6" x14ac:dyDescent="0.3">
      <c r="B29" s="21" t="s">
        <v>70</v>
      </c>
      <c r="C29" s="21" t="s">
        <v>71</v>
      </c>
      <c r="D29" s="21" t="s">
        <v>62</v>
      </c>
      <c r="E29" s="21" t="s">
        <v>67</v>
      </c>
      <c r="F29" s="21" t="s">
        <v>68</v>
      </c>
    </row>
    <row r="30" spans="2:6" ht="15" thickBot="1" x14ac:dyDescent="0.35">
      <c r="B30" s="21"/>
      <c r="C30" s="21"/>
      <c r="D30" s="21"/>
      <c r="E30" s="21"/>
      <c r="F30" s="21"/>
    </row>
    <row r="31" spans="2:6" s="17" customFormat="1" ht="15" thickBot="1" x14ac:dyDescent="0.35">
      <c r="B31" s="20" t="s">
        <v>20</v>
      </c>
      <c r="C31" s="22" t="s">
        <v>72</v>
      </c>
      <c r="D31" s="22"/>
      <c r="E31" s="22"/>
      <c r="F31" s="22"/>
    </row>
    <row r="32" spans="2:6" x14ac:dyDescent="0.3">
      <c r="B32" s="21" t="s">
        <v>29</v>
      </c>
      <c r="C32" s="21" t="s">
        <v>73</v>
      </c>
      <c r="D32" s="21" t="s">
        <v>74</v>
      </c>
      <c r="E32" s="21"/>
      <c r="F32" s="21"/>
    </row>
    <row r="33" spans="2:6" x14ac:dyDescent="0.3">
      <c r="B33" s="25" t="s">
        <v>75</v>
      </c>
      <c r="C33" s="21" t="s">
        <v>76</v>
      </c>
      <c r="D33" s="21" t="s">
        <v>74</v>
      </c>
      <c r="E33" s="21"/>
      <c r="F33" s="21"/>
    </row>
    <row r="34" spans="2:6" ht="15" thickBot="1" x14ac:dyDescent="0.35">
      <c r="B34" s="21"/>
      <c r="C34" s="21"/>
      <c r="D34" s="21"/>
      <c r="E34" s="21"/>
      <c r="F34" s="21"/>
    </row>
    <row r="35" spans="2:6" s="17" customFormat="1" ht="15" thickBot="1" x14ac:dyDescent="0.35">
      <c r="B35" s="20" t="s">
        <v>21</v>
      </c>
      <c r="C35" s="22" t="s">
        <v>77</v>
      </c>
      <c r="D35" s="22" t="s">
        <v>78</v>
      </c>
      <c r="E35" s="22"/>
      <c r="F35" s="22"/>
    </row>
    <row r="36" spans="2:6" x14ac:dyDescent="0.3">
      <c r="B36" s="25" t="s">
        <v>31</v>
      </c>
      <c r="C36" s="21" t="s">
        <v>79</v>
      </c>
      <c r="D36" s="21" t="s">
        <v>80</v>
      </c>
      <c r="E36" s="21" t="s">
        <v>81</v>
      </c>
      <c r="F36" s="21"/>
    </row>
    <row r="37" spans="2:6" x14ac:dyDescent="0.3">
      <c r="B37" s="21">
        <v>6</v>
      </c>
      <c r="C37" s="21" t="s">
        <v>82</v>
      </c>
      <c r="D37" s="21" t="s">
        <v>78</v>
      </c>
      <c r="E37" s="21" t="s">
        <v>67</v>
      </c>
      <c r="F37" s="21" t="s">
        <v>68</v>
      </c>
    </row>
    <row r="38" spans="2:6" ht="15" thickBot="1" x14ac:dyDescent="0.35">
      <c r="B38" s="21"/>
      <c r="C38" s="21"/>
      <c r="D38" s="21"/>
      <c r="E38" s="21"/>
      <c r="F38" s="21"/>
    </row>
    <row r="39" spans="2:6" s="17" customFormat="1" ht="15" thickBot="1" x14ac:dyDescent="0.35">
      <c r="B39" s="20" t="s">
        <v>22</v>
      </c>
      <c r="C39" s="22" t="s">
        <v>86</v>
      </c>
      <c r="D39" s="22"/>
      <c r="E39" s="22"/>
      <c r="F39" s="22"/>
    </row>
    <row r="40" spans="2:6" x14ac:dyDescent="0.3">
      <c r="B40" s="21" t="s">
        <v>83</v>
      </c>
      <c r="C40" s="21" t="s">
        <v>95</v>
      </c>
      <c r="D40" s="21"/>
      <c r="E40" s="21"/>
      <c r="F40" s="21"/>
    </row>
    <row r="41" spans="2:6" x14ac:dyDescent="0.3">
      <c r="B41" s="21"/>
      <c r="C41" s="21" t="s">
        <v>96</v>
      </c>
      <c r="D41" s="21"/>
      <c r="E41" s="21"/>
      <c r="F41" s="21"/>
    </row>
    <row r="42" spans="2:6" x14ac:dyDescent="0.3">
      <c r="B42" s="26" t="s">
        <v>97</v>
      </c>
      <c r="C42" s="21" t="s">
        <v>87</v>
      </c>
      <c r="D42" s="21"/>
      <c r="E42" s="21"/>
      <c r="F42" s="21"/>
    </row>
    <row r="43" spans="2:6" x14ac:dyDescent="0.3">
      <c r="B43" s="23" t="s">
        <v>98</v>
      </c>
      <c r="C43" s="21" t="s">
        <v>88</v>
      </c>
      <c r="D43" s="21"/>
      <c r="E43" s="21"/>
      <c r="F43" s="21"/>
    </row>
    <row r="44" spans="2:6" x14ac:dyDescent="0.3">
      <c r="B44" s="23" t="s">
        <v>99</v>
      </c>
      <c r="C44" s="21" t="s">
        <v>89</v>
      </c>
      <c r="D44" s="21"/>
      <c r="E44" s="21"/>
      <c r="F44" s="21"/>
    </row>
    <row r="45" spans="2:6" x14ac:dyDescent="0.3">
      <c r="B45" s="23" t="s">
        <v>100</v>
      </c>
      <c r="C45" s="21" t="s">
        <v>90</v>
      </c>
      <c r="D45" s="21"/>
      <c r="E45" s="21"/>
      <c r="F45" s="21"/>
    </row>
    <row r="46" spans="2:6" x14ac:dyDescent="0.3">
      <c r="B46" s="23" t="s">
        <v>101</v>
      </c>
      <c r="C46" s="21" t="s">
        <v>91</v>
      </c>
      <c r="D46" s="21"/>
      <c r="E46" s="21"/>
      <c r="F46" s="21"/>
    </row>
    <row r="47" spans="2:6" x14ac:dyDescent="0.3">
      <c r="B47" s="23" t="s">
        <v>102</v>
      </c>
      <c r="C47" s="21" t="s">
        <v>92</v>
      </c>
      <c r="D47" s="21"/>
      <c r="E47" s="21"/>
      <c r="F47" s="21"/>
    </row>
    <row r="48" spans="2:6" x14ac:dyDescent="0.3">
      <c r="B48" s="23" t="s">
        <v>84</v>
      </c>
      <c r="C48" s="21" t="s">
        <v>93</v>
      </c>
      <c r="D48" s="21"/>
      <c r="E48" s="21"/>
      <c r="F48" s="21"/>
    </row>
    <row r="49" spans="2:6" x14ac:dyDescent="0.3">
      <c r="B49" s="24" t="s">
        <v>85</v>
      </c>
      <c r="C49" t="s">
        <v>94</v>
      </c>
      <c r="D49" s="21"/>
      <c r="E49" s="21"/>
      <c r="F49" s="21"/>
    </row>
    <row r="50" spans="2:6" ht="15" thickBot="1" x14ac:dyDescent="0.35"/>
    <row r="51" spans="2:6" s="17" customFormat="1" ht="15" thickBot="1" x14ac:dyDescent="0.35">
      <c r="B51" s="19" t="s">
        <v>23</v>
      </c>
      <c r="C51" s="17" t="s">
        <v>121</v>
      </c>
    </row>
    <row r="52" spans="2:6" x14ac:dyDescent="0.3">
      <c r="B52" t="s">
        <v>103</v>
      </c>
      <c r="C52" t="s">
        <v>122</v>
      </c>
    </row>
    <row r="53" spans="2:6" x14ac:dyDescent="0.3">
      <c r="B53" s="27" t="s">
        <v>104</v>
      </c>
      <c r="C53" t="s">
        <v>123</v>
      </c>
    </row>
    <row r="54" spans="2:6" x14ac:dyDescent="0.3">
      <c r="B54" t="s">
        <v>105</v>
      </c>
      <c r="C54" t="s">
        <v>124</v>
      </c>
    </row>
    <row r="55" spans="2:6" x14ac:dyDescent="0.3">
      <c r="B55" t="s">
        <v>106</v>
      </c>
      <c r="C55" t="s">
        <v>125</v>
      </c>
    </row>
    <row r="56" spans="2:6" x14ac:dyDescent="0.3">
      <c r="B56" t="s">
        <v>107</v>
      </c>
      <c r="C56" t="s">
        <v>126</v>
      </c>
    </row>
    <row r="57" spans="2:6" x14ac:dyDescent="0.3">
      <c r="B57" t="s">
        <v>108</v>
      </c>
      <c r="C57" t="s">
        <v>127</v>
      </c>
    </row>
    <row r="58" spans="2:6" x14ac:dyDescent="0.3">
      <c r="B58" t="s">
        <v>109</v>
      </c>
      <c r="C58" t="s">
        <v>128</v>
      </c>
    </row>
    <row r="59" spans="2:6" x14ac:dyDescent="0.3">
      <c r="B59" t="s">
        <v>129</v>
      </c>
      <c r="C59" t="s">
        <v>130</v>
      </c>
    </row>
    <row r="60" spans="2:6" x14ac:dyDescent="0.3">
      <c r="B60" t="s">
        <v>110</v>
      </c>
      <c r="C60" t="s">
        <v>131</v>
      </c>
    </row>
    <row r="61" spans="2:6" x14ac:dyDescent="0.3">
      <c r="B61" t="s">
        <v>111</v>
      </c>
      <c r="C61" t="s">
        <v>132</v>
      </c>
    </row>
    <row r="62" spans="2:6" x14ac:dyDescent="0.3">
      <c r="B62" t="s">
        <v>112</v>
      </c>
      <c r="C62" t="s">
        <v>133</v>
      </c>
    </row>
    <row r="63" spans="2:6" x14ac:dyDescent="0.3">
      <c r="B63" t="s">
        <v>113</v>
      </c>
      <c r="C63" t="s">
        <v>134</v>
      </c>
    </row>
    <row r="64" spans="2:6" x14ac:dyDescent="0.3">
      <c r="B64" t="s">
        <v>114</v>
      </c>
      <c r="C64" t="s">
        <v>135</v>
      </c>
    </row>
    <row r="65" spans="2:3" x14ac:dyDescent="0.3">
      <c r="B65" t="s">
        <v>115</v>
      </c>
      <c r="C65" t="s">
        <v>136</v>
      </c>
    </row>
    <row r="66" spans="2:3" x14ac:dyDescent="0.3">
      <c r="C66" t="s">
        <v>142</v>
      </c>
    </row>
    <row r="67" spans="2:3" x14ac:dyDescent="0.3">
      <c r="B67" t="s">
        <v>116</v>
      </c>
      <c r="C67" t="s">
        <v>137</v>
      </c>
    </row>
    <row r="68" spans="2:3" x14ac:dyDescent="0.3">
      <c r="C68" t="s">
        <v>143</v>
      </c>
    </row>
    <row r="69" spans="2:3" x14ac:dyDescent="0.3">
      <c r="B69" t="s">
        <v>117</v>
      </c>
      <c r="C69" t="s">
        <v>138</v>
      </c>
    </row>
    <row r="70" spans="2:3" x14ac:dyDescent="0.3">
      <c r="B70" t="s">
        <v>118</v>
      </c>
      <c r="C70" t="s">
        <v>139</v>
      </c>
    </row>
    <row r="71" spans="2:3" x14ac:dyDescent="0.3">
      <c r="B71" t="s">
        <v>119</v>
      </c>
      <c r="C71" t="s">
        <v>140</v>
      </c>
    </row>
    <row r="72" spans="2:3" x14ac:dyDescent="0.3">
      <c r="B72" t="s">
        <v>120</v>
      </c>
      <c r="C72" t="s">
        <v>141</v>
      </c>
    </row>
    <row r="73" spans="2:3" ht="15" thickBot="1" x14ac:dyDescent="0.35"/>
    <row r="74" spans="2:3" s="17" customFormat="1" ht="15" thickBot="1" x14ac:dyDescent="0.35">
      <c r="B74" s="19" t="s">
        <v>24</v>
      </c>
      <c r="C74" s="17" t="s">
        <v>149</v>
      </c>
    </row>
    <row r="75" spans="2:3" x14ac:dyDescent="0.3">
      <c r="B75" s="24" t="s">
        <v>99</v>
      </c>
      <c r="C75" t="s">
        <v>150</v>
      </c>
    </row>
    <row r="76" spans="2:3" x14ac:dyDescent="0.3">
      <c r="B76" s="24" t="s">
        <v>102</v>
      </c>
      <c r="C76" t="s">
        <v>151</v>
      </c>
    </row>
    <row r="77" spans="2:3" x14ac:dyDescent="0.3">
      <c r="B77" t="s">
        <v>144</v>
      </c>
      <c r="C77" t="s">
        <v>152</v>
      </c>
    </row>
    <row r="78" spans="2:3" x14ac:dyDescent="0.3">
      <c r="B78" t="s">
        <v>145</v>
      </c>
      <c r="C78" t="s">
        <v>153</v>
      </c>
    </row>
    <row r="79" spans="2:3" x14ac:dyDescent="0.3">
      <c r="B79" t="s">
        <v>146</v>
      </c>
      <c r="C79" t="s">
        <v>154</v>
      </c>
    </row>
    <row r="80" spans="2:3" x14ac:dyDescent="0.3">
      <c r="B80" t="s">
        <v>147</v>
      </c>
      <c r="C80" t="s">
        <v>155</v>
      </c>
    </row>
    <row r="81" spans="2:6" x14ac:dyDescent="0.3">
      <c r="B81" s="27" t="s">
        <v>148</v>
      </c>
      <c r="C81" t="s">
        <v>156</v>
      </c>
    </row>
    <row r="82" spans="2:6" ht="15" thickBot="1" x14ac:dyDescent="0.35"/>
    <row r="83" spans="2:6" s="17" customFormat="1" ht="15" thickBot="1" x14ac:dyDescent="0.35">
      <c r="B83" s="19" t="s">
        <v>25</v>
      </c>
      <c r="C83" s="17" t="s">
        <v>193</v>
      </c>
      <c r="E83" s="19" t="s">
        <v>194</v>
      </c>
      <c r="F83" s="17" t="s">
        <v>195</v>
      </c>
    </row>
    <row r="84" spans="2:6" x14ac:dyDescent="0.3">
      <c r="B84" t="s">
        <v>157</v>
      </c>
      <c r="C84" t="s">
        <v>189</v>
      </c>
    </row>
    <row r="85" spans="2:6" x14ac:dyDescent="0.3">
      <c r="B85" t="s">
        <v>84</v>
      </c>
      <c r="C85" t="s">
        <v>158</v>
      </c>
    </row>
    <row r="86" spans="2:6" x14ac:dyDescent="0.3">
      <c r="B86" t="s">
        <v>159</v>
      </c>
      <c r="C86" t="s">
        <v>160</v>
      </c>
    </row>
    <row r="87" spans="2:6" x14ac:dyDescent="0.3">
      <c r="B87" t="s">
        <v>145</v>
      </c>
      <c r="C87" t="s">
        <v>161</v>
      </c>
    </row>
    <row r="88" spans="2:6" x14ac:dyDescent="0.3">
      <c r="B88" t="s">
        <v>162</v>
      </c>
      <c r="C88" t="s">
        <v>163</v>
      </c>
    </row>
    <row r="89" spans="2:6" x14ac:dyDescent="0.3">
      <c r="B89" t="s">
        <v>164</v>
      </c>
      <c r="C89" t="s">
        <v>165</v>
      </c>
    </row>
    <row r="90" spans="2:6" x14ac:dyDescent="0.3">
      <c r="B90" t="s">
        <v>166</v>
      </c>
      <c r="C90" t="s">
        <v>167</v>
      </c>
    </row>
    <row r="91" spans="2:6" x14ac:dyDescent="0.3">
      <c r="B91" t="s">
        <v>168</v>
      </c>
      <c r="C91" t="s">
        <v>169</v>
      </c>
    </row>
    <row r="92" spans="2:6" x14ac:dyDescent="0.3">
      <c r="B92" t="s">
        <v>170</v>
      </c>
      <c r="C92" t="s">
        <v>171</v>
      </c>
    </row>
    <row r="93" spans="2:6" x14ac:dyDescent="0.3">
      <c r="B93" t="s">
        <v>172</v>
      </c>
      <c r="C93" t="s">
        <v>173</v>
      </c>
    </row>
    <row r="94" spans="2:6" x14ac:dyDescent="0.3">
      <c r="B94" t="s">
        <v>174</v>
      </c>
      <c r="C94" t="s">
        <v>175</v>
      </c>
    </row>
    <row r="95" spans="2:6" x14ac:dyDescent="0.3">
      <c r="B95" t="s">
        <v>176</v>
      </c>
      <c r="C95" t="s">
        <v>177</v>
      </c>
    </row>
    <row r="96" spans="2:6" x14ac:dyDescent="0.3">
      <c r="B96" t="s">
        <v>178</v>
      </c>
      <c r="C96" t="s">
        <v>190</v>
      </c>
    </row>
    <row r="97" spans="2:3" x14ac:dyDescent="0.3">
      <c r="B97" s="27" t="s">
        <v>179</v>
      </c>
      <c r="C97" t="s">
        <v>191</v>
      </c>
    </row>
    <row r="98" spans="2:3" x14ac:dyDescent="0.3">
      <c r="B98" t="s">
        <v>180</v>
      </c>
      <c r="C98" t="s">
        <v>192</v>
      </c>
    </row>
    <row r="99" spans="2:3" x14ac:dyDescent="0.3">
      <c r="B99" t="s">
        <v>181</v>
      </c>
      <c r="C99" t="s">
        <v>182</v>
      </c>
    </row>
    <row r="100" spans="2:3" x14ac:dyDescent="0.3">
      <c r="B100" t="s">
        <v>183</v>
      </c>
      <c r="C100" t="s">
        <v>184</v>
      </c>
    </row>
    <row r="101" spans="2:3" x14ac:dyDescent="0.3">
      <c r="B101" t="s">
        <v>185</v>
      </c>
      <c r="C101" t="s">
        <v>186</v>
      </c>
    </row>
    <row r="102" spans="2:3" x14ac:dyDescent="0.3">
      <c r="B102" t="s">
        <v>187</v>
      </c>
      <c r="C102" t="s">
        <v>188</v>
      </c>
    </row>
    <row r="103" spans="2:3" ht="15" thickBot="1" x14ac:dyDescent="0.35"/>
    <row r="104" spans="2:3" s="17" customFormat="1" ht="15" thickBot="1" x14ac:dyDescent="0.35">
      <c r="B104" s="19" t="s">
        <v>27</v>
      </c>
      <c r="C104" s="17" t="s">
        <v>197</v>
      </c>
    </row>
    <row r="105" spans="2:3" x14ac:dyDescent="0.3">
      <c r="B105" s="27" t="s">
        <v>157</v>
      </c>
      <c r="C105" t="s">
        <v>198</v>
      </c>
    </row>
    <row r="106" spans="2:3" x14ac:dyDescent="0.3">
      <c r="B106" t="s">
        <v>196</v>
      </c>
      <c r="C106" t="s">
        <v>199</v>
      </c>
    </row>
    <row r="107" spans="2:3" x14ac:dyDescent="0.3">
      <c r="B107" t="s">
        <v>119</v>
      </c>
      <c r="C107" t="s">
        <v>200</v>
      </c>
    </row>
    <row r="108" spans="2:3" ht="15" thickBot="1" x14ac:dyDescent="0.35"/>
    <row r="109" spans="2:3" s="17" customFormat="1" ht="15" thickBot="1" x14ac:dyDescent="0.35">
      <c r="B109" s="19" t="s">
        <v>28</v>
      </c>
      <c r="C109" s="17" t="s">
        <v>201</v>
      </c>
    </row>
    <row r="110" spans="2:3" x14ac:dyDescent="0.3">
      <c r="B110" s="27" t="s">
        <v>31</v>
      </c>
      <c r="C110" t="s">
        <v>202</v>
      </c>
    </row>
    <row r="111" spans="2:3" x14ac:dyDescent="0.3">
      <c r="B111" t="s">
        <v>18</v>
      </c>
      <c r="C111" t="s">
        <v>203</v>
      </c>
    </row>
    <row r="112" spans="2:3" x14ac:dyDescent="0.3">
      <c r="B112" t="s">
        <v>19</v>
      </c>
      <c r="C112" t="s">
        <v>204</v>
      </c>
    </row>
    <row r="113" spans="2:3" x14ac:dyDescent="0.3">
      <c r="B113" t="s">
        <v>26</v>
      </c>
      <c r="C113" t="s">
        <v>205</v>
      </c>
    </row>
    <row r="114" spans="2:3" ht="15" thickBot="1" x14ac:dyDescent="0.35"/>
    <row r="115" spans="2:3" s="17" customFormat="1" ht="15" thickBot="1" x14ac:dyDescent="0.35">
      <c r="B115" s="19" t="s">
        <v>29</v>
      </c>
      <c r="C115" s="17" t="s">
        <v>206</v>
      </c>
    </row>
    <row r="116" spans="2:3" x14ac:dyDescent="0.3">
      <c r="B116" s="27" t="s">
        <v>31</v>
      </c>
      <c r="C116" t="s">
        <v>207</v>
      </c>
    </row>
    <row r="117" spans="2:3" x14ac:dyDescent="0.3">
      <c r="B117" t="s">
        <v>19</v>
      </c>
      <c r="C117" t="s">
        <v>208</v>
      </c>
    </row>
    <row r="118" spans="2:3" ht="15" thickBot="1" x14ac:dyDescent="0.35"/>
    <row r="119" spans="2:3" s="17" customFormat="1" ht="15" thickBot="1" x14ac:dyDescent="0.35">
      <c r="B119" s="19" t="s">
        <v>213</v>
      </c>
      <c r="C119" s="17" t="s">
        <v>214</v>
      </c>
    </row>
    <row r="120" spans="2:3" x14ac:dyDescent="0.3">
      <c r="B120" s="27" t="s">
        <v>209</v>
      </c>
      <c r="C120" t="s">
        <v>211</v>
      </c>
    </row>
    <row r="121" spans="2:3" x14ac:dyDescent="0.3">
      <c r="B121" t="s">
        <v>210</v>
      </c>
      <c r="C121" t="s">
        <v>212</v>
      </c>
    </row>
    <row r="122" spans="2:3" ht="15" thickBot="1" x14ac:dyDescent="0.35"/>
    <row r="123" spans="2:3" s="17" customFormat="1" ht="15" thickBot="1" x14ac:dyDescent="0.35">
      <c r="B123" s="19" t="s">
        <v>31</v>
      </c>
      <c r="C123" s="17" t="s">
        <v>216</v>
      </c>
    </row>
    <row r="124" spans="2:3" x14ac:dyDescent="0.3">
      <c r="B124" s="27" t="s">
        <v>31</v>
      </c>
      <c r="C124" t="s">
        <v>217</v>
      </c>
    </row>
    <row r="125" spans="2:3" x14ac:dyDescent="0.3">
      <c r="B125" t="s">
        <v>18</v>
      </c>
      <c r="C125" t="s">
        <v>218</v>
      </c>
    </row>
    <row r="126" spans="2:3" x14ac:dyDescent="0.3">
      <c r="B126" t="s">
        <v>215</v>
      </c>
      <c r="C126" t="s">
        <v>219</v>
      </c>
    </row>
    <row r="127" spans="2:3" ht="15" thickBot="1" x14ac:dyDescent="0.35"/>
    <row r="128" spans="2:3" s="17" customFormat="1" ht="15" thickBot="1" x14ac:dyDescent="0.35">
      <c r="B128" s="19" t="s">
        <v>32</v>
      </c>
      <c r="C128" s="17" t="s">
        <v>220</v>
      </c>
    </row>
    <row r="129" spans="2:3" x14ac:dyDescent="0.3">
      <c r="B129" s="27" t="s">
        <v>31</v>
      </c>
      <c r="C129" t="s">
        <v>221</v>
      </c>
    </row>
    <row r="130" spans="2:3" x14ac:dyDescent="0.3">
      <c r="B130" t="s">
        <v>18</v>
      </c>
      <c r="C130" t="s">
        <v>222</v>
      </c>
    </row>
  </sheetData>
  <dataConsolidate/>
  <mergeCells count="9">
    <mergeCell ref="AC5:AD5"/>
    <mergeCell ref="AF5:AG5"/>
    <mergeCell ref="AM5:AO5"/>
    <mergeCell ref="B5:G5"/>
    <mergeCell ref="I5:K5"/>
    <mergeCell ref="Q5:R5"/>
    <mergeCell ref="T5:U5"/>
    <mergeCell ref="W5:X5"/>
    <mergeCell ref="Z5:AA5"/>
  </mergeCells>
  <phoneticPr fontId="7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FC3817-AA1E-40D4-B612-7C14CFD4A043}">
  <dimension ref="B3:W35"/>
  <sheetViews>
    <sheetView topLeftCell="A19" zoomScale="64" workbookViewId="0">
      <selection activeCell="J49" sqref="J49"/>
    </sheetView>
  </sheetViews>
  <sheetFormatPr defaultRowHeight="14.4" x14ac:dyDescent="0.3"/>
  <cols>
    <col min="2" max="2" width="37" bestFit="1" customWidth="1"/>
    <col min="4" max="4" width="11.6640625" bestFit="1" customWidth="1"/>
    <col min="5" max="5" width="12.6640625" bestFit="1" customWidth="1"/>
    <col min="8" max="8" width="26.88671875" bestFit="1" customWidth="1"/>
  </cols>
  <sheetData>
    <row r="3" spans="2:23" x14ac:dyDescent="0.3">
      <c r="D3" t="s">
        <v>410</v>
      </c>
      <c r="E3" t="s">
        <v>409</v>
      </c>
    </row>
    <row r="4" spans="2:23" x14ac:dyDescent="0.3">
      <c r="B4" t="s">
        <v>411</v>
      </c>
      <c r="C4" t="s">
        <v>24</v>
      </c>
      <c r="D4">
        <f>7*9.81</f>
        <v>68.67</v>
      </c>
      <c r="E4">
        <f>CONVERT(D4*1000000000,"Pa","psi")</f>
        <v>9959741.4499334656</v>
      </c>
    </row>
    <row r="5" spans="2:23" x14ac:dyDescent="0.3">
      <c r="B5" t="s">
        <v>459</v>
      </c>
      <c r="C5" t="s">
        <v>460</v>
      </c>
      <c r="D5">
        <f>D11^2/D12</f>
        <v>0.63829787234042556</v>
      </c>
      <c r="E5">
        <f>E11^2/E12</f>
        <v>0.63829787234042556</v>
      </c>
      <c r="T5" s="65" t="s">
        <v>412</v>
      </c>
      <c r="U5" s="65"/>
      <c r="V5" s="65"/>
      <c r="W5" s="65"/>
    </row>
    <row r="6" spans="2:23" ht="14.4" customHeight="1" x14ac:dyDescent="0.3">
      <c r="B6" t="s">
        <v>461</v>
      </c>
      <c r="C6" t="s">
        <v>462</v>
      </c>
      <c r="D6" s="53">
        <v>101325</v>
      </c>
      <c r="E6">
        <f>CONVERT(D6,"Pa","psi")</f>
        <v>14.695948775513449</v>
      </c>
      <c r="T6" s="66"/>
      <c r="U6" s="66"/>
      <c r="V6" s="66"/>
      <c r="W6" s="66"/>
    </row>
    <row r="7" spans="2:23" x14ac:dyDescent="0.3">
      <c r="B7" t="s">
        <v>464</v>
      </c>
      <c r="C7" t="s">
        <v>465</v>
      </c>
      <c r="D7">
        <f>D10/D9</f>
        <v>0.34285714285714286</v>
      </c>
      <c r="E7">
        <f>E10/E9</f>
        <v>0.3428571428571428</v>
      </c>
      <c r="T7" s="51" t="s">
        <v>413</v>
      </c>
      <c r="U7" s="51">
        <v>304</v>
      </c>
      <c r="V7" s="51">
        <v>316</v>
      </c>
      <c r="W7" s="51">
        <v>310</v>
      </c>
    </row>
    <row r="8" spans="2:23" x14ac:dyDescent="0.3">
      <c r="B8" t="s">
        <v>466</v>
      </c>
      <c r="C8" t="s">
        <v>467</v>
      </c>
      <c r="D8">
        <f>0.004</f>
        <v>4.0000000000000001E-3</v>
      </c>
      <c r="E8">
        <f>CONVERT(D8,"m","in")</f>
        <v>0.15748031496062992</v>
      </c>
      <c r="T8" s="52">
        <v>24</v>
      </c>
      <c r="U8" s="52" t="s">
        <v>414</v>
      </c>
      <c r="V8" s="52" t="s">
        <v>415</v>
      </c>
      <c r="W8" s="52" t="s">
        <v>416</v>
      </c>
    </row>
    <row r="9" spans="2:23" x14ac:dyDescent="0.3">
      <c r="B9" t="s">
        <v>468</v>
      </c>
      <c r="C9" t="s">
        <v>469</v>
      </c>
      <c r="D9">
        <v>0.35</v>
      </c>
      <c r="E9">
        <f t="shared" ref="E9:E11" si="0">CONVERT(D9,"m","in")</f>
        <v>13.779527559055119</v>
      </c>
      <c r="T9" s="52">
        <v>90</v>
      </c>
      <c r="U9" s="52" t="s">
        <v>417</v>
      </c>
      <c r="V9" s="52" t="s">
        <v>418</v>
      </c>
      <c r="W9" s="52" t="s">
        <v>418</v>
      </c>
    </row>
    <row r="10" spans="2:23" x14ac:dyDescent="0.3">
      <c r="B10" t="s">
        <v>470</v>
      </c>
      <c r="C10" t="s">
        <v>471</v>
      </c>
      <c r="D10">
        <v>0.12</v>
      </c>
      <c r="E10">
        <f t="shared" si="0"/>
        <v>4.7244094488188972</v>
      </c>
      <c r="T10" s="52">
        <v>150</v>
      </c>
      <c r="U10" s="52" t="s">
        <v>419</v>
      </c>
      <c r="V10" s="52" t="s">
        <v>420</v>
      </c>
      <c r="W10" s="52" t="s">
        <v>420</v>
      </c>
    </row>
    <row r="11" spans="2:23" x14ac:dyDescent="0.3">
      <c r="B11" t="s">
        <v>472</v>
      </c>
      <c r="C11" t="s">
        <v>473</v>
      </c>
      <c r="D11">
        <v>0.15</v>
      </c>
      <c r="E11">
        <f t="shared" si="0"/>
        <v>5.9055118110236222</v>
      </c>
      <c r="T11" s="52">
        <v>200</v>
      </c>
      <c r="U11" s="52" t="s">
        <v>421</v>
      </c>
      <c r="V11" s="52" t="s">
        <v>422</v>
      </c>
      <c r="W11" s="52" t="s">
        <v>423</v>
      </c>
    </row>
    <row r="12" spans="2:23" x14ac:dyDescent="0.3">
      <c r="B12" t="s">
        <v>477</v>
      </c>
      <c r="C12" t="s">
        <v>476</v>
      </c>
      <c r="D12">
        <f>0.5*(D9+D10)*D11</f>
        <v>3.5249999999999997E-2</v>
      </c>
      <c r="E12">
        <f>0.5*(E9+E10)*E11</f>
        <v>54.637609275218551</v>
      </c>
      <c r="T12" s="52">
        <v>260</v>
      </c>
      <c r="U12" s="52" t="s">
        <v>424</v>
      </c>
      <c r="V12" s="52" t="s">
        <v>425</v>
      </c>
      <c r="W12" s="52" t="s">
        <v>426</v>
      </c>
    </row>
    <row r="13" spans="2:23" x14ac:dyDescent="0.3">
      <c r="T13" s="52">
        <v>320</v>
      </c>
      <c r="U13" s="52" t="s">
        <v>427</v>
      </c>
      <c r="V13" s="52" t="s">
        <v>428</v>
      </c>
      <c r="W13" s="52" t="s">
        <v>429</v>
      </c>
    </row>
    <row r="14" spans="2:23" x14ac:dyDescent="0.3">
      <c r="T14" s="52">
        <v>370</v>
      </c>
      <c r="U14" s="52" t="s">
        <v>430</v>
      </c>
      <c r="V14" s="52" t="s">
        <v>431</v>
      </c>
      <c r="W14" s="52" t="s">
        <v>431</v>
      </c>
    </row>
    <row r="15" spans="2:23" x14ac:dyDescent="0.3">
      <c r="T15" s="52">
        <v>430</v>
      </c>
      <c r="U15" s="52" t="s">
        <v>432</v>
      </c>
      <c r="V15" s="52" t="s">
        <v>433</v>
      </c>
      <c r="W15" s="52" t="s">
        <v>434</v>
      </c>
    </row>
    <row r="16" spans="2:23" x14ac:dyDescent="0.3">
      <c r="T16" s="52">
        <v>480</v>
      </c>
      <c r="U16" s="52" t="s">
        <v>435</v>
      </c>
      <c r="V16" s="52" t="s">
        <v>436</v>
      </c>
      <c r="W16" s="52" t="s">
        <v>437</v>
      </c>
    </row>
    <row r="17" spans="8:23" x14ac:dyDescent="0.3">
      <c r="T17" s="52">
        <v>540</v>
      </c>
      <c r="U17" s="52" t="s">
        <v>438</v>
      </c>
      <c r="V17" s="52" t="s">
        <v>439</v>
      </c>
      <c r="W17" s="52" t="s">
        <v>440</v>
      </c>
    </row>
    <row r="18" spans="8:23" x14ac:dyDescent="0.3">
      <c r="T18" s="52">
        <v>590</v>
      </c>
      <c r="U18" s="52" t="s">
        <v>441</v>
      </c>
      <c r="V18" s="52" t="s">
        <v>442</v>
      </c>
      <c r="W18" s="52" t="s">
        <v>443</v>
      </c>
    </row>
    <row r="19" spans="8:23" x14ac:dyDescent="0.3">
      <c r="T19" s="52">
        <v>650</v>
      </c>
      <c r="U19" s="52" t="s">
        <v>444</v>
      </c>
      <c r="V19" s="52" t="s">
        <v>445</v>
      </c>
      <c r="W19" s="52" t="s">
        <v>446</v>
      </c>
    </row>
    <row r="20" spans="8:23" x14ac:dyDescent="0.3">
      <c r="T20" s="52">
        <v>700</v>
      </c>
      <c r="U20" s="52" t="s">
        <v>447</v>
      </c>
      <c r="V20" s="52" t="s">
        <v>448</v>
      </c>
      <c r="W20" s="52" t="s">
        <v>449</v>
      </c>
    </row>
    <row r="21" spans="8:23" x14ac:dyDescent="0.3">
      <c r="T21" s="52">
        <v>760</v>
      </c>
      <c r="U21" s="52" t="s">
        <v>450</v>
      </c>
      <c r="V21" s="52" t="s">
        <v>451</v>
      </c>
      <c r="W21" s="52" t="s">
        <v>452</v>
      </c>
    </row>
    <row r="22" spans="8:23" ht="18" customHeight="1" x14ac:dyDescent="0.3">
      <c r="T22" s="52">
        <v>820</v>
      </c>
      <c r="U22" s="52" t="s">
        <v>453</v>
      </c>
      <c r="V22" s="52" t="s">
        <v>454</v>
      </c>
      <c r="W22" s="52" t="s">
        <v>455</v>
      </c>
    </row>
    <row r="23" spans="8:23" ht="22.2" customHeight="1" x14ac:dyDescent="0.3">
      <c r="T23" s="52">
        <v>870</v>
      </c>
      <c r="U23" s="52" t="s">
        <v>456</v>
      </c>
      <c r="V23" s="52" t="s">
        <v>456</v>
      </c>
      <c r="W23" s="52" t="s">
        <v>457</v>
      </c>
    </row>
    <row r="24" spans="8:23" ht="14.4" customHeight="1" x14ac:dyDescent="0.3">
      <c r="T24" s="63" t="s">
        <v>458</v>
      </c>
      <c r="U24" s="63"/>
      <c r="V24" s="63"/>
      <c r="W24" s="63"/>
    </row>
    <row r="25" spans="8:23" x14ac:dyDescent="0.3">
      <c r="T25" s="64"/>
      <c r="U25" s="64"/>
      <c r="V25" s="64"/>
      <c r="W25" s="64"/>
    </row>
    <row r="31" spans="8:23" x14ac:dyDescent="0.3">
      <c r="H31" t="s">
        <v>474</v>
      </c>
      <c r="J31">
        <v>0</v>
      </c>
      <c r="K31">
        <v>1000</v>
      </c>
      <c r="L31">
        <v>2000</v>
      </c>
      <c r="M31">
        <v>3000</v>
      </c>
      <c r="N31">
        <v>4000</v>
      </c>
      <c r="O31">
        <v>5000</v>
      </c>
      <c r="P31">
        <v>6000</v>
      </c>
      <c r="Q31">
        <v>7000</v>
      </c>
      <c r="R31">
        <v>8000</v>
      </c>
      <c r="S31">
        <v>9000</v>
      </c>
      <c r="T31">
        <v>10000</v>
      </c>
      <c r="U31">
        <v>11000</v>
      </c>
      <c r="V31">
        <v>12000</v>
      </c>
    </row>
    <row r="32" spans="8:23" x14ac:dyDescent="0.3">
      <c r="H32" s="67" t="s">
        <v>463</v>
      </c>
      <c r="I32" t="str">
        <f>D3</f>
        <v>metric</v>
      </c>
      <c r="J32">
        <f>$D$6*(1-(J31/44300))^5.256</f>
        <v>101325</v>
      </c>
      <c r="K32">
        <f>$D$6*(1-(K31/44300))^5.256</f>
        <v>89866.744775948056</v>
      </c>
      <c r="L32">
        <f t="shared" ref="L32:P32" si="1">$D$6*(1-(L31/44300))^5.256</f>
        <v>79481.050457601319</v>
      </c>
      <c r="M32">
        <f t="shared" si="1"/>
        <v>70089.360729414242</v>
      </c>
      <c r="N32">
        <f t="shared" si="1"/>
        <v>61617.198669381323</v>
      </c>
      <c r="O32">
        <f t="shared" si="1"/>
        <v>53994.045995462351</v>
      </c>
      <c r="P32">
        <f t="shared" si="1"/>
        <v>47153.223058360803</v>
      </c>
      <c r="Q32">
        <f t="shared" ref="Q32:V32" si="2">$D$6*(1-(Q31/44300))^5.256</f>
        <v>41031.769594398604</v>
      </c>
      <c r="R32">
        <f t="shared" si="2"/>
        <v>35570.326252838218</v>
      </c>
      <c r="S32">
        <f t="shared" si="2"/>
        <v>30713.016912655214</v>
      </c>
      <c r="T32">
        <f t="shared" si="2"/>
        <v>26407.33180446432</v>
      </c>
      <c r="U32">
        <f t="shared" si="2"/>
        <v>22604.011454054478</v>
      </c>
      <c r="V32">
        <f t="shared" si="2"/>
        <v>19256.931464799254</v>
      </c>
    </row>
    <row r="33" spans="8:22" x14ac:dyDescent="0.3">
      <c r="H33" s="67"/>
      <c r="I33" t="str">
        <f>E3</f>
        <v>barbarian</v>
      </c>
      <c r="J33">
        <f>CONVERT(J32,"Pa","psi")</f>
        <v>14.695948775513449</v>
      </c>
      <c r="K33">
        <f t="shared" ref="K33:R33" si="3">CONVERT(K32,"Pa","psi")</f>
        <v>13.034069359481602</v>
      </c>
      <c r="L33">
        <f t="shared" si="3"/>
        <v>11.527751750791104</v>
      </c>
      <c r="M33">
        <f t="shared" si="3"/>
        <v>10.165602319150807</v>
      </c>
      <c r="N33">
        <f t="shared" si="3"/>
        <v>8.9368191002799247</v>
      </c>
      <c r="O33">
        <f t="shared" si="3"/>
        <v>7.8311742820827215</v>
      </c>
      <c r="P33">
        <f t="shared" si="3"/>
        <v>6.8389967990725875</v>
      </c>
      <c r="Q33">
        <f t="shared" si="3"/>
        <v>5.9511550370387569</v>
      </c>
      <c r="R33">
        <f t="shared" si="3"/>
        <v>5.1590396500371245</v>
      </c>
      <c r="S33">
        <f t="shared" ref="S33" si="4">CONVERT(S32,"Pa","psi")</f>
        <v>4.4545464918811666</v>
      </c>
      <c r="T33">
        <f t="shared" ref="T33" si="5">CONVERT(T32,"Pa","psi")</f>
        <v>3.8300596644105083</v>
      </c>
      <c r="U33">
        <f t="shared" ref="U33" si="6">CONVERT(U32,"Pa","psi")</f>
        <v>3.2784346849237984</v>
      </c>
      <c r="V33">
        <f t="shared" ref="V33" si="7">CONVERT(V32,"Pa","psi")</f>
        <v>2.7929817752801678</v>
      </c>
    </row>
    <row r="34" spans="8:22" x14ac:dyDescent="0.3">
      <c r="H34" t="s">
        <v>475</v>
      </c>
      <c r="J34">
        <f>($E$4/((1.337*$E$5^3*J33*($E$7+1))/(2*($E$5+2)*($E$8/$E$9)^3)))^0.5</f>
        <v>3.3812271208909603</v>
      </c>
      <c r="K34">
        <f t="shared" ref="K34:U34" si="8">($E$4/((1.337*$E$5^3*K33*($E$7+1))/(2*($E$5+2)*($E$8/$E$9)^3)))^0.5</f>
        <v>3.5903198872461353</v>
      </c>
      <c r="L34">
        <f t="shared" si="8"/>
        <v>3.8176916744600082</v>
      </c>
      <c r="M34">
        <f t="shared" si="8"/>
        <v>4.0654310571698415</v>
      </c>
      <c r="N34">
        <f t="shared" si="8"/>
        <v>4.3359241374455761</v>
      </c>
      <c r="O34">
        <f t="shared" si="8"/>
        <v>4.6319057515263893</v>
      </c>
      <c r="P34">
        <f t="shared" si="8"/>
        <v>4.9565210886936351</v>
      </c>
      <c r="Q34">
        <f t="shared" si="8"/>
        <v>5.3134001823184951</v>
      </c>
      <c r="R34">
        <f t="shared" si="8"/>
        <v>5.7067483999015129</v>
      </c>
      <c r="S34">
        <f t="shared" si="8"/>
        <v>6.14145693095311</v>
      </c>
      <c r="T34">
        <f t="shared" si="8"/>
        <v>6.6232384200299235</v>
      </c>
      <c r="U34">
        <f t="shared" si="8"/>
        <v>7.1587944159511547</v>
      </c>
      <c r="V34">
        <f>($E$4/((1.337*$E$5^3*V33*($E$7+1))/(2*($E$5+2)*($E$8/$E$9)^3)))^0.5</f>
        <v>7.7560233455489946</v>
      </c>
    </row>
    <row r="35" spans="8:22" x14ac:dyDescent="0.3">
      <c r="H35" t="s">
        <v>478</v>
      </c>
      <c r="J35">
        <f>($E$4/((39.3*$E$5^3*(J33/$E$6)*($E$7+1))/(2*($E$5+2)*($E$8/$E$9)^3)))^0.5</f>
        <v>2.3907963658169735</v>
      </c>
      <c r="K35">
        <f t="shared" ref="K35:V35" si="9">($E$4/((39.3*$E$5^3*(K33/$E$6)*($E$7+1))/(2*($E$5+2)*($E$8/$E$9)^3)))^0.5</f>
        <v>2.5386415735026513</v>
      </c>
      <c r="L35">
        <f t="shared" si="9"/>
        <v>2.6994115020299598</v>
      </c>
      <c r="M35">
        <f t="shared" si="9"/>
        <v>2.8745829396991156</v>
      </c>
      <c r="N35">
        <f t="shared" si="9"/>
        <v>3.0658430503572425</v>
      </c>
      <c r="O35">
        <f t="shared" si="9"/>
        <v>3.2751255806318094</v>
      </c>
      <c r="P35">
        <f t="shared" si="9"/>
        <v>3.5046544293722048</v>
      </c>
      <c r="Q35">
        <f t="shared" si="9"/>
        <v>3.7569963187421043</v>
      </c>
      <c r="R35">
        <f t="shared" si="9"/>
        <v>4.0351247778709496</v>
      </c>
      <c r="S35">
        <f t="shared" si="9"/>
        <v>4.3424982665687262</v>
      </c>
      <c r="T35">
        <f t="shared" si="9"/>
        <v>4.6831560786648341</v>
      </c>
      <c r="U35">
        <f t="shared" si="9"/>
        <v>5.0618367419154522</v>
      </c>
      <c r="V35">
        <f t="shared" si="9"/>
        <v>5.4841250719780099</v>
      </c>
    </row>
  </sheetData>
  <mergeCells count="3">
    <mergeCell ref="T24:W25"/>
    <mergeCell ref="T5:W6"/>
    <mergeCell ref="H32:H33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1657C-3821-415B-B877-3A5A1AEC7E6E}">
  <sheetPr codeName="Sheet3"/>
  <dimension ref="B2:Q8"/>
  <sheetViews>
    <sheetView zoomScale="77" zoomScaleNormal="190" workbookViewId="0">
      <selection activeCell="G8" sqref="G8"/>
    </sheetView>
  </sheetViews>
  <sheetFormatPr defaultRowHeight="14.4" x14ac:dyDescent="0.3"/>
  <cols>
    <col min="2" max="2" width="10.6640625" customWidth="1"/>
    <col min="3" max="3" width="13.6640625" customWidth="1"/>
    <col min="9" max="9" width="8.6640625" bestFit="1" customWidth="1"/>
    <col min="14" max="14" width="12" bestFit="1" customWidth="1"/>
  </cols>
  <sheetData>
    <row r="2" spans="2:17" x14ac:dyDescent="0.3">
      <c r="K2" t="s">
        <v>268</v>
      </c>
    </row>
    <row r="3" spans="2:17" ht="72" x14ac:dyDescent="0.3">
      <c r="B3" s="32" t="s">
        <v>263</v>
      </c>
      <c r="C3" s="32" t="s">
        <v>264</v>
      </c>
      <c r="D3" t="s">
        <v>265</v>
      </c>
      <c r="E3" s="32" t="s">
        <v>282</v>
      </c>
      <c r="F3" s="32" t="s">
        <v>266</v>
      </c>
      <c r="H3" s="32" t="s">
        <v>273</v>
      </c>
      <c r="I3" s="32" t="s">
        <v>276</v>
      </c>
      <c r="J3" s="32" t="s">
        <v>284</v>
      </c>
      <c r="K3" t="s">
        <v>269</v>
      </c>
      <c r="L3" t="s">
        <v>270</v>
      </c>
      <c r="M3" s="32" t="s">
        <v>271</v>
      </c>
      <c r="N3" t="s">
        <v>279</v>
      </c>
      <c r="O3" t="s">
        <v>279</v>
      </c>
      <c r="P3" t="s">
        <v>281</v>
      </c>
      <c r="Q3" t="s">
        <v>281</v>
      </c>
    </row>
    <row r="4" spans="2:17" x14ac:dyDescent="0.3">
      <c r="B4" t="s">
        <v>262</v>
      </c>
      <c r="C4" t="s">
        <v>262</v>
      </c>
      <c r="D4" t="s">
        <v>262</v>
      </c>
      <c r="E4" t="s">
        <v>262</v>
      </c>
      <c r="F4" t="s">
        <v>267</v>
      </c>
      <c r="H4" t="s">
        <v>274</v>
      </c>
      <c r="I4" t="s">
        <v>278</v>
      </c>
      <c r="J4" t="s">
        <v>285</v>
      </c>
      <c r="K4" t="s">
        <v>283</v>
      </c>
      <c r="L4" t="s">
        <v>283</v>
      </c>
      <c r="M4" t="s">
        <v>272</v>
      </c>
      <c r="N4" t="s">
        <v>272</v>
      </c>
      <c r="O4" t="s">
        <v>280</v>
      </c>
      <c r="P4" t="s">
        <v>272</v>
      </c>
      <c r="Q4" t="s">
        <v>280</v>
      </c>
    </row>
    <row r="5" spans="2:17" x14ac:dyDescent="0.3">
      <c r="B5">
        <v>8</v>
      </c>
      <c r="C5">
        <v>8</v>
      </c>
      <c r="D5">
        <f>B5+C5</f>
        <v>16</v>
      </c>
      <c r="E5">
        <v>8</v>
      </c>
      <c r="F5">
        <v>780</v>
      </c>
      <c r="H5">
        <v>0.35</v>
      </c>
      <c r="I5">
        <f>PI()*0.25*H5^2</f>
        <v>9.6211275016187398E-2</v>
      </c>
      <c r="J5">
        <v>2</v>
      </c>
      <c r="K5">
        <v>0.29773550046774083</v>
      </c>
      <c r="L5">
        <f>K5*1.5</f>
        <v>0.44660325070161122</v>
      </c>
      <c r="M5">
        <v>6</v>
      </c>
      <c r="N5">
        <f>0.00001*($K5/($D$5*$E$5))^2/(2*$I$7^2*$F$5)</f>
        <v>3.7468366858103122</v>
      </c>
      <c r="O5" s="33">
        <f>N5/$M5</f>
        <v>0.62447278096838532</v>
      </c>
      <c r="P5">
        <f>0.00001*($L5/($D$5*$E$5))^2/(2*$I$7^2*$F$5)</f>
        <v>8.4303825430732005</v>
      </c>
      <c r="Q5" s="33">
        <f>P5/$M5</f>
        <v>1.4050637571788667</v>
      </c>
    </row>
    <row r="6" spans="2:17" x14ac:dyDescent="0.3">
      <c r="H6" t="s">
        <v>275</v>
      </c>
      <c r="I6" t="s">
        <v>277</v>
      </c>
      <c r="J6">
        <v>10</v>
      </c>
      <c r="K6">
        <v>0.1100942658040486</v>
      </c>
      <c r="L6">
        <f t="shared" ref="L6:L7" si="0">K6*1.5</f>
        <v>0.16514139870607292</v>
      </c>
      <c r="M6">
        <f>0.2648*6</f>
        <v>1.5888</v>
      </c>
      <c r="N6">
        <f t="shared" ref="N6:N7" si="1">0.00001*($K6/($D$5*$E$5))^2/(2*$I$7^2*$F$5)</f>
        <v>0.51231010409744537</v>
      </c>
      <c r="O6" s="33">
        <f t="shared" ref="O6:O7" si="2">N6/$M6</f>
        <v>0.322450971863951</v>
      </c>
      <c r="P6">
        <f t="shared" ref="P6:P7" si="3">0.00001*($L6/($D$5*$E$5))^2/(2*$I$7^2*$F$5)</f>
        <v>1.1526977342192526</v>
      </c>
      <c r="Q6" s="33">
        <f t="shared" ref="Q6:Q7" si="4">P6/$M6</f>
        <v>0.72551468669389008</v>
      </c>
    </row>
    <row r="7" spans="2:17" x14ac:dyDescent="0.3">
      <c r="D7" t="s">
        <v>479</v>
      </c>
      <c r="H7">
        <f>CONVERT(H5,"mm","m")</f>
        <v>3.5E-4</v>
      </c>
      <c r="I7">
        <f>PI()*0.25*H7^2</f>
        <v>9.6211275016187414E-8</v>
      </c>
      <c r="J7">
        <v>15</v>
      </c>
      <c r="K7">
        <v>5.063288912601864E-2</v>
      </c>
      <c r="L7">
        <f t="shared" si="0"/>
        <v>7.5949333689027954E-2</v>
      </c>
      <c r="M7">
        <f>0.12*6</f>
        <v>0.72</v>
      </c>
      <c r="N7">
        <f t="shared" si="1"/>
        <v>0.10835998601719599</v>
      </c>
      <c r="O7" s="33">
        <f t="shared" si="2"/>
        <v>0.15049998057943886</v>
      </c>
      <c r="P7">
        <f t="shared" si="3"/>
        <v>0.24380996853869091</v>
      </c>
      <c r="Q7" s="33">
        <f t="shared" si="4"/>
        <v>0.3386249563037374</v>
      </c>
    </row>
    <row r="8" spans="2:17" x14ac:dyDescent="0.3">
      <c r="D8">
        <f>D5*E5</f>
        <v>128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79194-3263-4D18-A3FC-51CF2349EAE6}">
  <sheetPr codeName="Sheet10"/>
  <dimension ref="A3:D6"/>
  <sheetViews>
    <sheetView workbookViewId="0">
      <selection activeCell="M22" sqref="M22"/>
    </sheetView>
  </sheetViews>
  <sheetFormatPr defaultRowHeight="14.4" x14ac:dyDescent="0.3"/>
  <cols>
    <col min="1" max="1" width="25.88671875" bestFit="1" customWidth="1"/>
    <col min="4" max="4" width="11" bestFit="1" customWidth="1"/>
  </cols>
  <sheetData>
    <row r="3" spans="1:4" x14ac:dyDescent="0.3">
      <c r="A3" t="s">
        <v>351</v>
      </c>
      <c r="B3" t="s">
        <v>346</v>
      </c>
      <c r="C3" t="s">
        <v>347</v>
      </c>
      <c r="D3">
        <v>2.4</v>
      </c>
    </row>
    <row r="4" spans="1:4" x14ac:dyDescent="0.3">
      <c r="A4" t="s">
        <v>352</v>
      </c>
      <c r="B4" t="s">
        <v>348</v>
      </c>
      <c r="C4" t="s">
        <v>349</v>
      </c>
      <c r="D4">
        <v>150</v>
      </c>
    </row>
    <row r="5" spans="1:4" x14ac:dyDescent="0.3">
      <c r="A5" t="s">
        <v>353</v>
      </c>
      <c r="B5" t="s">
        <v>350</v>
      </c>
      <c r="C5" t="s">
        <v>283</v>
      </c>
      <c r="D5">
        <v>0.29773550046774083</v>
      </c>
    </row>
    <row r="6" spans="1:4" x14ac:dyDescent="0.3">
      <c r="A6" t="s">
        <v>354</v>
      </c>
      <c r="B6" t="s">
        <v>252</v>
      </c>
      <c r="C6" t="s">
        <v>355</v>
      </c>
      <c r="D6">
        <f>D3*D5*D4</f>
        <v>107.18478016838669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3EA82-DFA8-4E8D-B7BB-13FD93F97E48}">
  <sheetPr codeName="Sheet4"/>
  <dimension ref="B1:H12"/>
  <sheetViews>
    <sheetView zoomScale="112" workbookViewId="0">
      <selection activeCell="H11" sqref="H11"/>
    </sheetView>
  </sheetViews>
  <sheetFormatPr defaultRowHeight="14.4" x14ac:dyDescent="0.3"/>
  <cols>
    <col min="2" max="2" width="15.6640625" bestFit="1" customWidth="1"/>
  </cols>
  <sheetData>
    <row r="1" spans="2:8" x14ac:dyDescent="0.3">
      <c r="B1" t="s">
        <v>284</v>
      </c>
      <c r="C1" t="s">
        <v>285</v>
      </c>
      <c r="D1">
        <v>1200</v>
      </c>
    </row>
    <row r="2" spans="2:8" x14ac:dyDescent="0.3">
      <c r="B2" t="s">
        <v>286</v>
      </c>
      <c r="C2" t="s">
        <v>283</v>
      </c>
      <c r="D2">
        <f>0.323568099898486/0.016</f>
        <v>20.223006243655377</v>
      </c>
    </row>
    <row r="3" spans="2:8" x14ac:dyDescent="0.3">
      <c r="B3" t="s">
        <v>287</v>
      </c>
      <c r="C3" t="s">
        <v>272</v>
      </c>
      <c r="D3">
        <v>0.79500000000000004</v>
      </c>
    </row>
    <row r="4" spans="2:8" x14ac:dyDescent="0.3">
      <c r="B4" t="s">
        <v>288</v>
      </c>
      <c r="C4" t="s">
        <v>262</v>
      </c>
      <c r="D4">
        <v>6</v>
      </c>
    </row>
    <row r="5" spans="2:8" x14ac:dyDescent="0.3">
      <c r="B5" t="s">
        <v>289</v>
      </c>
      <c r="C5" t="s">
        <v>267</v>
      </c>
      <c r="D5">
        <v>1.0067362686554879</v>
      </c>
    </row>
    <row r="6" spans="2:8" x14ac:dyDescent="0.3">
      <c r="B6" t="s">
        <v>276</v>
      </c>
      <c r="C6" t="s">
        <v>277</v>
      </c>
      <c r="D6">
        <f>((D2^2)/(2*(D4-1)*D3*100000*D5))^(0.5)</f>
        <v>2.260498869769486E-2</v>
      </c>
      <c r="E6">
        <f>D6*1000000</f>
        <v>22604.988697694858</v>
      </c>
    </row>
    <row r="7" spans="2:8" x14ac:dyDescent="0.3">
      <c r="G7" t="s">
        <v>373</v>
      </c>
    </row>
    <row r="8" spans="2:8" x14ac:dyDescent="0.3">
      <c r="B8" t="s">
        <v>292</v>
      </c>
      <c r="C8" t="s">
        <v>274</v>
      </c>
      <c r="D8">
        <v>250</v>
      </c>
      <c r="F8" t="s">
        <v>372</v>
      </c>
      <c r="G8">
        <f>0.25*PI()*D8^2</f>
        <v>49087.385212340516</v>
      </c>
    </row>
    <row r="9" spans="2:8" x14ac:dyDescent="0.3">
      <c r="C9" t="s">
        <v>275</v>
      </c>
      <c r="D9">
        <f>D8/1000</f>
        <v>0.25</v>
      </c>
      <c r="F9">
        <v>127</v>
      </c>
      <c r="G9">
        <f>0.25*PI()*F9^2</f>
        <v>12667.686977437443</v>
      </c>
    </row>
    <row r="10" spans="2:8" x14ac:dyDescent="0.3">
      <c r="B10" t="s">
        <v>290</v>
      </c>
      <c r="C10" t="s">
        <v>262</v>
      </c>
      <c r="D10">
        <f>1-8*10/360</f>
        <v>0.77777777777777779</v>
      </c>
      <c r="G10">
        <f>G8-G9</f>
        <v>36419.698234903073</v>
      </c>
      <c r="H10">
        <f>G10-E6</f>
        <v>13814.709537208215</v>
      </c>
    </row>
    <row r="11" spans="2:8" x14ac:dyDescent="0.3">
      <c r="B11" t="s">
        <v>291</v>
      </c>
      <c r="C11" t="s">
        <v>275</v>
      </c>
      <c r="D11">
        <f>(D6/(PI()*D9))/D10</f>
        <v>3.7004869951966932E-2</v>
      </c>
      <c r="G11">
        <f>H10/G10</f>
        <v>0.37931971451561319</v>
      </c>
    </row>
    <row r="12" spans="2:8" x14ac:dyDescent="0.3">
      <c r="C12" t="s">
        <v>274</v>
      </c>
      <c r="D12">
        <f>D11*1000</f>
        <v>37.004869951966931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445F7-34E4-42CA-BD63-CCE0FC085499}">
  <sheetPr codeName="Sheet5"/>
  <dimension ref="B2:D24"/>
  <sheetViews>
    <sheetView zoomScale="105" zoomScaleNormal="160" workbookViewId="0">
      <selection activeCell="D18" sqref="D18"/>
    </sheetView>
  </sheetViews>
  <sheetFormatPr defaultRowHeight="14.4" x14ac:dyDescent="0.3"/>
  <cols>
    <col min="2" max="2" width="39.88671875" bestFit="1" customWidth="1"/>
  </cols>
  <sheetData>
    <row r="2" spans="2:4" x14ac:dyDescent="0.3">
      <c r="B2" s="34" t="s">
        <v>294</v>
      </c>
    </row>
    <row r="3" spans="2:4" x14ac:dyDescent="0.3">
      <c r="B3" t="s">
        <v>293</v>
      </c>
      <c r="C3" t="s">
        <v>262</v>
      </c>
      <c r="D3">
        <f>0.021/(1-0.021)</f>
        <v>2.1450459652706845E-2</v>
      </c>
    </row>
    <row r="4" spans="2:4" x14ac:dyDescent="0.3">
      <c r="B4" t="s">
        <v>295</v>
      </c>
      <c r="C4" t="s">
        <v>262</v>
      </c>
      <c r="D4">
        <f>0.6*1/15.6</f>
        <v>3.8461538461538464E-2</v>
      </c>
    </row>
    <row r="5" spans="2:4" x14ac:dyDescent="0.3">
      <c r="B5" t="s">
        <v>296</v>
      </c>
      <c r="C5" t="s">
        <v>262</v>
      </c>
      <c r="D5">
        <f>D3/D4</f>
        <v>0.55771195097037796</v>
      </c>
    </row>
    <row r="6" spans="2:4" x14ac:dyDescent="0.3">
      <c r="B6" t="s">
        <v>297</v>
      </c>
      <c r="C6" t="s">
        <v>274</v>
      </c>
      <c r="D6">
        <v>220</v>
      </c>
    </row>
    <row r="7" spans="2:4" x14ac:dyDescent="0.3">
      <c r="B7" t="s">
        <v>298</v>
      </c>
      <c r="C7" t="s">
        <v>278</v>
      </c>
      <c r="D7">
        <f>0.25*PI()*D6^2</f>
        <v>38013.2711084365</v>
      </c>
    </row>
    <row r="8" spans="2:4" x14ac:dyDescent="0.3">
      <c r="B8" t="s">
        <v>299</v>
      </c>
      <c r="C8" t="s">
        <v>278</v>
      </c>
      <c r="D8">
        <f>D7*D5</f>
        <v>21200.455592652022</v>
      </c>
    </row>
    <row r="9" spans="2:4" x14ac:dyDescent="0.3">
      <c r="B9" t="s">
        <v>300</v>
      </c>
      <c r="C9" t="s">
        <v>274</v>
      </c>
      <c r="D9">
        <f>(D8/(0.25*PI()))^0.5</f>
        <v>164.2962520174039</v>
      </c>
    </row>
    <row r="10" spans="2:4" x14ac:dyDescent="0.3">
      <c r="B10" t="s">
        <v>301</v>
      </c>
      <c r="C10" t="s">
        <v>302</v>
      </c>
      <c r="D10">
        <v>40</v>
      </c>
    </row>
    <row r="11" spans="2:4" x14ac:dyDescent="0.3">
      <c r="B11" t="s">
        <v>303</v>
      </c>
      <c r="C11" t="s">
        <v>274</v>
      </c>
      <c r="D11">
        <v>16</v>
      </c>
    </row>
    <row r="12" spans="2:4" x14ac:dyDescent="0.3">
      <c r="B12" t="s">
        <v>304</v>
      </c>
      <c r="C12" t="s">
        <v>274</v>
      </c>
      <c r="D12">
        <f>2*D11*TAN(RADIANS(D10*0.5))</f>
        <v>11.647047496518475</v>
      </c>
    </row>
    <row r="13" spans="2:4" x14ac:dyDescent="0.3">
      <c r="B13" t="s">
        <v>305</v>
      </c>
      <c r="C13" t="s">
        <v>274</v>
      </c>
      <c r="D13">
        <v>0</v>
      </c>
    </row>
    <row r="14" spans="2:4" x14ac:dyDescent="0.3">
      <c r="B14" t="s">
        <v>306</v>
      </c>
      <c r="C14" t="s">
        <v>274</v>
      </c>
      <c r="D14">
        <v>80</v>
      </c>
    </row>
    <row r="15" spans="2:4" x14ac:dyDescent="0.3">
      <c r="B15" t="s">
        <v>307</v>
      </c>
      <c r="C15" t="s">
        <v>274</v>
      </c>
      <c r="D15">
        <v>120</v>
      </c>
    </row>
    <row r="16" spans="2:4" x14ac:dyDescent="0.3">
      <c r="B16" t="s">
        <v>315</v>
      </c>
      <c r="C16" t="s">
        <v>262</v>
      </c>
      <c r="D16">
        <v>0</v>
      </c>
    </row>
    <row r="17" spans="2:4" x14ac:dyDescent="0.3">
      <c r="B17" t="s">
        <v>316</v>
      </c>
      <c r="C17" t="s">
        <v>262</v>
      </c>
      <c r="D17">
        <v>12</v>
      </c>
    </row>
    <row r="18" spans="2:4" x14ac:dyDescent="0.3">
      <c r="B18" t="s">
        <v>308</v>
      </c>
      <c r="C18" t="s">
        <v>278</v>
      </c>
      <c r="D18">
        <f>PI()*D13*D12</f>
        <v>0</v>
      </c>
    </row>
    <row r="19" spans="2:4" x14ac:dyDescent="0.3">
      <c r="B19" t="s">
        <v>309</v>
      </c>
      <c r="C19" t="s">
        <v>278</v>
      </c>
      <c r="D19">
        <f>PI()*D14*D12</f>
        <v>2927.2223080859067</v>
      </c>
    </row>
    <row r="20" spans="2:4" x14ac:dyDescent="0.3">
      <c r="B20" t="s">
        <v>310</v>
      </c>
      <c r="C20" t="s">
        <v>278</v>
      </c>
      <c r="D20">
        <f>PI()*D15*D12</f>
        <v>4390.8334621288595</v>
      </c>
    </row>
    <row r="21" spans="2:4" x14ac:dyDescent="0.3">
      <c r="B21" t="s">
        <v>311</v>
      </c>
      <c r="C21" t="s">
        <v>278</v>
      </c>
      <c r="D21">
        <f>D16*D12*(D14-D13-2*D12)*0.5+D17*D12*(D15-D14-2*D12)*0.5</f>
        <v>1167.4468145305466</v>
      </c>
    </row>
    <row r="22" spans="2:4" x14ac:dyDescent="0.3">
      <c r="B22" t="s">
        <v>312</v>
      </c>
      <c r="C22" t="s">
        <v>278</v>
      </c>
      <c r="D22">
        <f>SUM(D18:D21)</f>
        <v>8485.5025847453126</v>
      </c>
    </row>
    <row r="23" spans="2:4" x14ac:dyDescent="0.3">
      <c r="B23" t="s">
        <v>313</v>
      </c>
      <c r="C23" t="s">
        <v>262</v>
      </c>
      <c r="D23">
        <f>D22/D8</f>
        <v>0.40025095440337366</v>
      </c>
    </row>
    <row r="24" spans="2:4" x14ac:dyDescent="0.3">
      <c r="B24" t="s">
        <v>314</v>
      </c>
      <c r="C24" t="s">
        <v>262</v>
      </c>
      <c r="D24">
        <f>D22/D7</f>
        <v>0.2232247406580613</v>
      </c>
    </row>
  </sheetData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70FAA4-11B2-41EB-A626-A2F0059B7BA6}">
  <sheetPr codeName="Sheet6"/>
  <dimension ref="B1:D36"/>
  <sheetViews>
    <sheetView topLeftCell="S10" zoomScale="79" workbookViewId="0">
      <selection activeCell="T21" sqref="T21"/>
    </sheetView>
  </sheetViews>
  <sheetFormatPr defaultRowHeight="14.4" x14ac:dyDescent="0.3"/>
  <cols>
    <col min="3" max="3" width="10.33203125" bestFit="1" customWidth="1"/>
  </cols>
  <sheetData>
    <row r="1" spans="2:4" x14ac:dyDescent="0.3">
      <c r="C1" t="s">
        <v>319</v>
      </c>
    </row>
    <row r="2" spans="2:4" x14ac:dyDescent="0.3">
      <c r="B2" t="s">
        <v>317</v>
      </c>
      <c r="C2" t="s">
        <v>318</v>
      </c>
      <c r="D2" t="s">
        <v>320</v>
      </c>
    </row>
    <row r="3" spans="2:4" x14ac:dyDescent="0.3">
      <c r="B3">
        <v>-0.44400000000000001</v>
      </c>
      <c r="C3">
        <v>4.2000000000000003E-2</v>
      </c>
    </row>
    <row r="4" spans="2:4" x14ac:dyDescent="0.3">
      <c r="B4">
        <v>-0.25800000000000001</v>
      </c>
      <c r="C4">
        <v>4.2000000000000003E-2</v>
      </c>
      <c r="D4">
        <f>0.5*(C3+C4)*(B4-B3)</f>
        <v>7.8120000000000004E-3</v>
      </c>
    </row>
    <row r="5" spans="2:4" x14ac:dyDescent="0.3">
      <c r="B5">
        <v>1.2E-2</v>
      </c>
      <c r="C5">
        <v>4.2000000000000003E-2</v>
      </c>
      <c r="D5">
        <f t="shared" ref="D5:D35" si="0">0.5*(C4+C5)*(B5-B4)</f>
        <v>1.1340000000000001E-2</v>
      </c>
    </row>
    <row r="6" spans="2:4" x14ac:dyDescent="0.3">
      <c r="B6">
        <v>2.5000000000000001E-2</v>
      </c>
      <c r="C6">
        <v>1.7370000000000001</v>
      </c>
      <c r="D6">
        <f t="shared" si="0"/>
        <v>1.1563500000000003E-2</v>
      </c>
    </row>
    <row r="7" spans="2:4" x14ac:dyDescent="0.3">
      <c r="B7">
        <v>3.9E-2</v>
      </c>
      <c r="C7">
        <v>5.1660000000000004</v>
      </c>
      <c r="D7">
        <f t="shared" si="0"/>
        <v>4.8320999999999996E-2</v>
      </c>
    </row>
    <row r="8" spans="2:4" x14ac:dyDescent="0.3">
      <c r="B8">
        <v>5.1999999999999998E-2</v>
      </c>
      <c r="C8">
        <v>14.375</v>
      </c>
      <c r="D8">
        <f t="shared" si="0"/>
        <v>0.12701649999999998</v>
      </c>
    </row>
    <row r="9" spans="2:4" x14ac:dyDescent="0.3">
      <c r="B9">
        <v>6.6000000000000003E-2</v>
      </c>
      <c r="C9">
        <v>15.685</v>
      </c>
      <c r="D9">
        <f t="shared" si="0"/>
        <v>0.21042000000000011</v>
      </c>
    </row>
    <row r="10" spans="2:4" x14ac:dyDescent="0.3">
      <c r="B10">
        <v>9.7000000000000003E-2</v>
      </c>
      <c r="C10">
        <v>16.494</v>
      </c>
      <c r="D10">
        <f t="shared" si="0"/>
        <v>0.49877450000000001</v>
      </c>
    </row>
    <row r="11" spans="2:4" x14ac:dyDescent="0.3">
      <c r="B11">
        <v>0.14599999999999999</v>
      </c>
      <c r="C11">
        <v>16.763999999999999</v>
      </c>
      <c r="D11">
        <f t="shared" si="0"/>
        <v>0.81482099999999968</v>
      </c>
    </row>
    <row r="12" spans="2:4" x14ac:dyDescent="0.3">
      <c r="B12">
        <v>0.26300000000000001</v>
      </c>
      <c r="C12">
        <v>16.494</v>
      </c>
      <c r="D12">
        <f t="shared" si="0"/>
        <v>1.9455930000000001</v>
      </c>
    </row>
    <row r="13" spans="2:4" x14ac:dyDescent="0.3">
      <c r="B13">
        <v>0.34799999999999998</v>
      </c>
      <c r="C13">
        <v>16.07</v>
      </c>
      <c r="D13">
        <f t="shared" si="0"/>
        <v>1.3839699999999995</v>
      </c>
    </row>
    <row r="14" spans="2:4" x14ac:dyDescent="0.3">
      <c r="B14">
        <v>0.496</v>
      </c>
      <c r="C14">
        <v>15.377000000000001</v>
      </c>
      <c r="D14">
        <f t="shared" si="0"/>
        <v>2.3270780000000006</v>
      </c>
    </row>
    <row r="15" spans="2:4" x14ac:dyDescent="0.3">
      <c r="B15">
        <v>0.65400000000000003</v>
      </c>
      <c r="C15">
        <v>14.798999999999999</v>
      </c>
      <c r="D15">
        <f t="shared" si="0"/>
        <v>2.3839040000000007</v>
      </c>
    </row>
    <row r="16" spans="2:4" x14ac:dyDescent="0.3">
      <c r="B16">
        <v>0.82</v>
      </c>
      <c r="C16">
        <v>14.567</v>
      </c>
      <c r="D16">
        <f t="shared" si="0"/>
        <v>2.4373779999999989</v>
      </c>
    </row>
    <row r="17" spans="2:4" x14ac:dyDescent="0.3">
      <c r="B17">
        <v>0.999</v>
      </c>
      <c r="C17">
        <v>14.567</v>
      </c>
      <c r="D17">
        <f t="shared" si="0"/>
        <v>2.6074930000000007</v>
      </c>
    </row>
    <row r="18" spans="2:4" x14ac:dyDescent="0.3">
      <c r="B18">
        <v>1.206</v>
      </c>
      <c r="C18">
        <v>14.798999999999999</v>
      </c>
      <c r="D18">
        <f t="shared" si="0"/>
        <v>3.0393809999999992</v>
      </c>
    </row>
    <row r="19" spans="2:4" x14ac:dyDescent="0.3">
      <c r="B19">
        <v>1.4610000000000001</v>
      </c>
      <c r="C19">
        <v>15.145</v>
      </c>
      <c r="D19">
        <f t="shared" si="0"/>
        <v>3.8178600000000018</v>
      </c>
    </row>
    <row r="20" spans="2:4" x14ac:dyDescent="0.3">
      <c r="B20">
        <v>1.7529999999999999</v>
      </c>
      <c r="C20">
        <v>15.569000000000001</v>
      </c>
      <c r="D20">
        <f t="shared" si="0"/>
        <v>4.4842439999999968</v>
      </c>
    </row>
    <row r="21" spans="2:4" x14ac:dyDescent="0.3">
      <c r="B21">
        <v>1.9730000000000001</v>
      </c>
      <c r="C21">
        <v>15.839</v>
      </c>
      <c r="D21">
        <f t="shared" si="0"/>
        <v>3.4548800000000033</v>
      </c>
    </row>
    <row r="22" spans="2:4" x14ac:dyDescent="0.3">
      <c r="B22">
        <v>2.121</v>
      </c>
      <c r="C22">
        <v>15.068</v>
      </c>
      <c r="D22">
        <f t="shared" si="0"/>
        <v>2.2871179999999987</v>
      </c>
    </row>
    <row r="23" spans="2:4" x14ac:dyDescent="0.3">
      <c r="B23">
        <v>2.2469999999999999</v>
      </c>
      <c r="C23">
        <v>12.68</v>
      </c>
      <c r="D23">
        <f t="shared" si="0"/>
        <v>1.7481239999999982</v>
      </c>
    </row>
    <row r="24" spans="2:4" x14ac:dyDescent="0.3">
      <c r="B24">
        <v>2.31</v>
      </c>
      <c r="C24">
        <v>11.061</v>
      </c>
      <c r="D24">
        <f t="shared" si="0"/>
        <v>0.74784150000000194</v>
      </c>
    </row>
    <row r="25" spans="2:4" x14ac:dyDescent="0.3">
      <c r="B25">
        <v>2.4220000000000002</v>
      </c>
      <c r="C25">
        <v>8.0950000000000006</v>
      </c>
      <c r="D25">
        <f t="shared" si="0"/>
        <v>1.0727360000000008</v>
      </c>
    </row>
    <row r="26" spans="2:4" x14ac:dyDescent="0.3">
      <c r="B26">
        <v>2.5249999999999999</v>
      </c>
      <c r="C26">
        <v>5.7060000000000004</v>
      </c>
      <c r="D26">
        <f t="shared" si="0"/>
        <v>0.71075149999999843</v>
      </c>
    </row>
    <row r="27" spans="2:4" x14ac:dyDescent="0.3">
      <c r="B27">
        <v>2.7320000000000002</v>
      </c>
      <c r="C27">
        <v>2.7389999999999999</v>
      </c>
      <c r="D27">
        <f t="shared" si="0"/>
        <v>0.87405750000000126</v>
      </c>
    </row>
    <row r="28" spans="2:4" x14ac:dyDescent="0.3">
      <c r="B28">
        <v>2.9249999999999998</v>
      </c>
      <c r="C28">
        <v>0.96699999999999997</v>
      </c>
      <c r="D28">
        <f t="shared" si="0"/>
        <v>0.35762899999999931</v>
      </c>
    </row>
    <row r="29" spans="2:4" x14ac:dyDescent="0.3">
      <c r="B29">
        <v>3.0910000000000002</v>
      </c>
      <c r="C29">
        <v>-0.112</v>
      </c>
      <c r="D29">
        <f t="shared" si="0"/>
        <v>7.0965000000000153E-2</v>
      </c>
    </row>
    <row r="30" spans="2:4" x14ac:dyDescent="0.3">
      <c r="B30">
        <v>3.3239999999999998</v>
      </c>
      <c r="C30">
        <v>-0.112</v>
      </c>
      <c r="D30">
        <f t="shared" si="0"/>
        <v>-2.6095999999999963E-2</v>
      </c>
    </row>
    <row r="31" spans="2:4" x14ac:dyDescent="0.3">
      <c r="B31">
        <v>3.49</v>
      </c>
      <c r="C31">
        <v>-0.112</v>
      </c>
      <c r="D31">
        <f t="shared" si="0"/>
        <v>-1.8592000000000043E-2</v>
      </c>
    </row>
    <row r="32" spans="2:4" x14ac:dyDescent="0.3">
      <c r="B32">
        <v>4.0060000000000002</v>
      </c>
      <c r="C32">
        <v>4.0000000000000001E-3</v>
      </c>
      <c r="D32">
        <f t="shared" si="0"/>
        <v>-2.7864E-2</v>
      </c>
    </row>
    <row r="33" spans="2:4" x14ac:dyDescent="0.3">
      <c r="B33">
        <v>4.2439999999999998</v>
      </c>
      <c r="C33">
        <v>4.0000000000000001E-3</v>
      </c>
      <c r="D33">
        <f t="shared" si="0"/>
        <v>9.519999999999982E-4</v>
      </c>
    </row>
    <row r="34" spans="2:4" x14ac:dyDescent="0.3">
      <c r="B34">
        <v>4.4480000000000004</v>
      </c>
      <c r="C34">
        <v>4.0000000000000001E-3</v>
      </c>
      <c r="D34">
        <f t="shared" si="0"/>
        <v>8.1600000000000249E-4</v>
      </c>
    </row>
    <row r="35" spans="2:4" x14ac:dyDescent="0.3">
      <c r="D35">
        <f t="shared" si="0"/>
        <v>-8.8960000000000011E-3</v>
      </c>
    </row>
    <row r="36" spans="2:4" x14ac:dyDescent="0.3">
      <c r="C36" t="s">
        <v>321</v>
      </c>
      <c r="D36">
        <f>SUM(D4:D35)</f>
        <v>37.401391999999994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18688-262C-4A48-A6DA-7124F8266049}">
  <sheetPr codeName="Sheet7"/>
  <dimension ref="B1:D36"/>
  <sheetViews>
    <sheetView zoomScale="106" workbookViewId="0">
      <selection activeCell="D36" sqref="D36"/>
    </sheetView>
  </sheetViews>
  <sheetFormatPr defaultRowHeight="14.4" x14ac:dyDescent="0.3"/>
  <cols>
    <col min="3" max="3" width="10.33203125" bestFit="1" customWidth="1"/>
  </cols>
  <sheetData>
    <row r="1" spans="2:4" x14ac:dyDescent="0.3">
      <c r="C1" t="s">
        <v>322</v>
      </c>
    </row>
    <row r="2" spans="2:4" x14ac:dyDescent="0.3">
      <c r="B2" t="s">
        <v>317</v>
      </c>
      <c r="C2" t="s">
        <v>318</v>
      </c>
      <c r="D2" t="s">
        <v>320</v>
      </c>
    </row>
    <row r="3" spans="2:4" x14ac:dyDescent="0.3">
      <c r="B3">
        <v>-0.43359999999999999</v>
      </c>
      <c r="C3">
        <v>3.5999999999999999E-3</v>
      </c>
    </row>
    <row r="4" spans="2:4" x14ac:dyDescent="0.3">
      <c r="B4">
        <v>-0.1822</v>
      </c>
      <c r="C4">
        <v>3.5999999999999999E-3</v>
      </c>
      <c r="D4">
        <f>0.5*(C3+C4)*(B4-B3)</f>
        <v>9.0503999999999986E-4</v>
      </c>
    </row>
    <row r="5" spans="2:4" x14ac:dyDescent="0.3">
      <c r="B5">
        <v>8.3999999999999995E-3</v>
      </c>
      <c r="C5">
        <v>3.5999999999999999E-3</v>
      </c>
      <c r="D5">
        <f t="shared" ref="D5:D33" si="0">0.5*(C4+C5)*(B5-B4)</f>
        <v>6.8616E-4</v>
      </c>
    </row>
    <row r="6" spans="2:4" x14ac:dyDescent="0.3">
      <c r="B6">
        <v>0.02</v>
      </c>
      <c r="C6">
        <v>14.460699999999999</v>
      </c>
      <c r="D6">
        <f t="shared" si="0"/>
        <v>8.3892939999999999E-2</v>
      </c>
    </row>
    <row r="7" spans="2:4" x14ac:dyDescent="0.3">
      <c r="B7">
        <v>3.1600000000000003E-2</v>
      </c>
      <c r="C7">
        <v>16.857099999999999</v>
      </c>
      <c r="D7">
        <f t="shared" si="0"/>
        <v>0.18164324000000004</v>
      </c>
    </row>
    <row r="8" spans="2:4" x14ac:dyDescent="0.3">
      <c r="B8">
        <v>7.1999999999999995E-2</v>
      </c>
      <c r="C8">
        <v>17.25</v>
      </c>
      <c r="D8">
        <f t="shared" si="0"/>
        <v>0.68896341999999988</v>
      </c>
    </row>
    <row r="9" spans="2:4" x14ac:dyDescent="0.3">
      <c r="B9">
        <v>0.1067</v>
      </c>
      <c r="C9">
        <v>16.189299999999999</v>
      </c>
      <c r="D9">
        <f t="shared" si="0"/>
        <v>0.58017185500000024</v>
      </c>
    </row>
    <row r="10" spans="2:4" x14ac:dyDescent="0.3">
      <c r="B10">
        <v>0.2049</v>
      </c>
      <c r="C10">
        <v>15.0107</v>
      </c>
      <c r="D10">
        <f t="shared" si="0"/>
        <v>1.5319199999999999</v>
      </c>
    </row>
    <row r="11" spans="2:4" x14ac:dyDescent="0.3">
      <c r="B11">
        <v>0.47639999999999999</v>
      </c>
      <c r="C11">
        <v>13.8714</v>
      </c>
      <c r="D11">
        <f t="shared" si="0"/>
        <v>3.9207450749999997</v>
      </c>
    </row>
    <row r="12" spans="2:4" x14ac:dyDescent="0.3">
      <c r="B12">
        <v>0.86929999999999996</v>
      </c>
      <c r="C12">
        <v>13.125</v>
      </c>
      <c r="D12">
        <f t="shared" si="0"/>
        <v>5.3034427800000001</v>
      </c>
    </row>
    <row r="13" spans="2:4" x14ac:dyDescent="0.3">
      <c r="B13">
        <v>1.2564</v>
      </c>
      <c r="C13">
        <v>12.6143</v>
      </c>
      <c r="D13">
        <f t="shared" si="0"/>
        <v>4.9818415150000002</v>
      </c>
    </row>
    <row r="14" spans="2:4" x14ac:dyDescent="0.3">
      <c r="B14">
        <v>1.8515999999999999</v>
      </c>
      <c r="C14">
        <v>12.5357</v>
      </c>
      <c r="D14">
        <f t="shared" si="0"/>
        <v>7.4846399999999988</v>
      </c>
    </row>
    <row r="15" spans="2:4" x14ac:dyDescent="0.3">
      <c r="B15">
        <v>2.5390999999999999</v>
      </c>
      <c r="C15">
        <v>13.125</v>
      </c>
      <c r="D15">
        <f t="shared" si="0"/>
        <v>8.8208656249999997</v>
      </c>
    </row>
    <row r="16" spans="2:4" x14ac:dyDescent="0.3">
      <c r="B16">
        <v>2.8683999999999998</v>
      </c>
      <c r="C16">
        <v>13.596399999999999</v>
      </c>
      <c r="D16">
        <f t="shared" si="0"/>
        <v>4.3996785099999984</v>
      </c>
    </row>
    <row r="17" spans="2:4" x14ac:dyDescent="0.3">
      <c r="B17">
        <v>3.1747000000000001</v>
      </c>
      <c r="C17">
        <v>14.1464</v>
      </c>
      <c r="D17">
        <f t="shared" si="0"/>
        <v>4.2488098200000035</v>
      </c>
    </row>
    <row r="18" spans="2:4" x14ac:dyDescent="0.3">
      <c r="B18">
        <v>3.3653</v>
      </c>
      <c r="C18">
        <v>14.617900000000001</v>
      </c>
      <c r="D18">
        <f t="shared" si="0"/>
        <v>2.7412377899999982</v>
      </c>
    </row>
    <row r="19" spans="2:4" x14ac:dyDescent="0.3">
      <c r="B19">
        <v>3.4809000000000001</v>
      </c>
      <c r="C19">
        <v>14.971399999999999</v>
      </c>
      <c r="D19">
        <f t="shared" si="0"/>
        <v>1.7102615400000023</v>
      </c>
    </row>
    <row r="20" spans="2:4" x14ac:dyDescent="0.3">
      <c r="B20">
        <v>3.5501999999999998</v>
      </c>
      <c r="C20">
        <v>15.05</v>
      </c>
      <c r="D20">
        <f t="shared" si="0"/>
        <v>1.0402415099999953</v>
      </c>
    </row>
    <row r="21" spans="2:4" x14ac:dyDescent="0.3">
      <c r="B21">
        <v>3.6253000000000002</v>
      </c>
      <c r="C21">
        <v>14.7357</v>
      </c>
      <c r="D21">
        <f t="shared" si="0"/>
        <v>1.1184530350000057</v>
      </c>
    </row>
    <row r="22" spans="2:4" x14ac:dyDescent="0.3">
      <c r="B22">
        <v>3.7120000000000002</v>
      </c>
      <c r="C22">
        <v>13.596399999999999</v>
      </c>
      <c r="D22">
        <f t="shared" si="0"/>
        <v>1.2281965349999999</v>
      </c>
    </row>
    <row r="23" spans="2:4" x14ac:dyDescent="0.3">
      <c r="B23">
        <v>3.7871000000000001</v>
      </c>
      <c r="C23">
        <v>12.3393</v>
      </c>
      <c r="D23">
        <f t="shared" si="0"/>
        <v>0.97388553499999919</v>
      </c>
    </row>
    <row r="24" spans="2:4" x14ac:dyDescent="0.3">
      <c r="B24">
        <v>3.8853</v>
      </c>
      <c r="C24">
        <v>9.6678999999999995</v>
      </c>
      <c r="D24">
        <f t="shared" si="0"/>
        <v>1.080553519999998</v>
      </c>
    </row>
    <row r="25" spans="2:4" x14ac:dyDescent="0.3">
      <c r="B25">
        <v>3.9950999999999999</v>
      </c>
      <c r="C25">
        <v>7.4286000000000003</v>
      </c>
      <c r="D25">
        <f t="shared" si="0"/>
        <v>0.93859784999999907</v>
      </c>
    </row>
    <row r="26" spans="2:4" x14ac:dyDescent="0.3">
      <c r="B26">
        <v>4.1048999999999998</v>
      </c>
      <c r="C26">
        <v>6.0929000000000002</v>
      </c>
      <c r="D26">
        <f t="shared" si="0"/>
        <v>0.74233034999999925</v>
      </c>
    </row>
    <row r="27" spans="2:4" x14ac:dyDescent="0.3">
      <c r="B27">
        <v>4.3590999999999998</v>
      </c>
      <c r="C27">
        <v>3.6570999999999998</v>
      </c>
      <c r="D27">
        <f t="shared" si="0"/>
        <v>1.2392249999999998</v>
      </c>
    </row>
    <row r="28" spans="2:4" x14ac:dyDescent="0.3">
      <c r="B28">
        <v>4.6479999999999997</v>
      </c>
      <c r="C28">
        <v>1.85</v>
      </c>
      <c r="D28">
        <f t="shared" si="0"/>
        <v>0.7955005949999997</v>
      </c>
    </row>
    <row r="29" spans="2:4" x14ac:dyDescent="0.3">
      <c r="B29">
        <v>4.9831000000000003</v>
      </c>
      <c r="C29">
        <v>0.59289999999999998</v>
      </c>
      <c r="D29">
        <f t="shared" si="0"/>
        <v>0.40930789500000075</v>
      </c>
    </row>
    <row r="30" spans="2:4" x14ac:dyDescent="0.3">
      <c r="B30">
        <v>5.2027000000000001</v>
      </c>
      <c r="C30">
        <v>0.27860000000000001</v>
      </c>
      <c r="D30">
        <f t="shared" si="0"/>
        <v>9.5690699999999906E-2</v>
      </c>
    </row>
    <row r="31" spans="2:4" x14ac:dyDescent="0.3">
      <c r="B31">
        <v>5.3760000000000003</v>
      </c>
      <c r="C31">
        <v>8.2100000000000006E-2</v>
      </c>
      <c r="D31">
        <f t="shared" si="0"/>
        <v>3.1254655000000041E-2</v>
      </c>
    </row>
    <row r="32" spans="2:4" x14ac:dyDescent="0.3">
      <c r="B32">
        <v>5.4683999999999999</v>
      </c>
      <c r="C32">
        <v>3.5999999999999999E-3</v>
      </c>
      <c r="D32">
        <f t="shared" si="0"/>
        <v>3.9593399999999831E-3</v>
      </c>
    </row>
    <row r="33" spans="2:4" x14ac:dyDescent="0.3">
      <c r="B33">
        <v>5.5522</v>
      </c>
      <c r="C33">
        <v>-3.5700000000000003E-2</v>
      </c>
      <c r="D33">
        <f t="shared" si="0"/>
        <v>-1.3449900000000016E-3</v>
      </c>
    </row>
    <row r="36" spans="2:4" x14ac:dyDescent="0.3">
      <c r="C36" t="s">
        <v>321</v>
      </c>
      <c r="D36">
        <f>SUM(D4:D35)</f>
        <v>56.375556840000002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663254-FCE1-41ED-A840-01F87EBAA132}">
  <sheetPr codeName="Sheet8"/>
  <dimension ref="B1:R109"/>
  <sheetViews>
    <sheetView topLeftCell="M23" zoomScale="64" workbookViewId="0">
      <selection activeCell="AE36" sqref="AE36"/>
    </sheetView>
  </sheetViews>
  <sheetFormatPr defaultRowHeight="14.4" x14ac:dyDescent="0.3"/>
  <cols>
    <col min="2" max="2" width="12.21875" bestFit="1" customWidth="1"/>
    <col min="4" max="4" width="10.44140625" bestFit="1" customWidth="1"/>
    <col min="5" max="5" width="13.88671875" bestFit="1" customWidth="1"/>
    <col min="6" max="6" width="17.5546875" bestFit="1" customWidth="1"/>
    <col min="7" max="7" width="19.5546875" bestFit="1" customWidth="1"/>
    <col min="8" max="8" width="17.77734375" bestFit="1" customWidth="1"/>
    <col min="9" max="9" width="16.77734375" bestFit="1" customWidth="1"/>
    <col min="10" max="10" width="18.5546875" bestFit="1" customWidth="1"/>
    <col min="11" max="11" width="12.21875" bestFit="1" customWidth="1"/>
    <col min="12" max="12" width="14.77734375" bestFit="1" customWidth="1"/>
    <col min="13" max="13" width="12.44140625" bestFit="1" customWidth="1"/>
    <col min="14" max="14" width="18.33203125" bestFit="1" customWidth="1"/>
  </cols>
  <sheetData>
    <row r="1" spans="2:17" ht="15" thickBot="1" x14ac:dyDescent="0.35"/>
    <row r="2" spans="2:17" x14ac:dyDescent="0.3">
      <c r="B2" s="35" t="s">
        <v>323</v>
      </c>
      <c r="C2" s="36" t="s">
        <v>289</v>
      </c>
      <c r="D2" s="36" t="s">
        <v>324</v>
      </c>
      <c r="E2" s="36" t="s">
        <v>325</v>
      </c>
      <c r="F2" s="36" t="s">
        <v>326</v>
      </c>
      <c r="G2" s="37" t="s">
        <v>327</v>
      </c>
    </row>
    <row r="3" spans="2:17" x14ac:dyDescent="0.3">
      <c r="B3" s="38" t="s">
        <v>328</v>
      </c>
      <c r="C3" s="39" t="s">
        <v>329</v>
      </c>
      <c r="D3" s="39" t="s">
        <v>272</v>
      </c>
      <c r="E3" s="39" t="s">
        <v>330</v>
      </c>
      <c r="F3" s="39" t="s">
        <v>331</v>
      </c>
      <c r="G3" s="40" t="s">
        <v>332</v>
      </c>
    </row>
    <row r="4" spans="2:17" x14ac:dyDescent="0.3">
      <c r="B4" s="38">
        <v>2</v>
      </c>
      <c r="C4" s="39">
        <v>1.0065869999999999</v>
      </c>
      <c r="D4" s="39">
        <v>0.79500000000000004</v>
      </c>
      <c r="E4" s="39">
        <v>2</v>
      </c>
      <c r="F4" s="39">
        <v>-3950.5502000000001</v>
      </c>
      <c r="G4" s="40">
        <f t="shared" ref="G4:G13" si="0">ABS(F4)/C4</f>
        <v>3924.6982128718137</v>
      </c>
    </row>
    <row r="5" spans="2:17" x14ac:dyDescent="0.3">
      <c r="B5" s="38">
        <v>1.7</v>
      </c>
      <c r="C5" s="39">
        <v>1.0065869999999999</v>
      </c>
      <c r="D5" s="39">
        <v>0.79500000000000004</v>
      </c>
      <c r="E5" s="39">
        <v>2</v>
      </c>
      <c r="F5" s="39">
        <v>-3822.0635000000002</v>
      </c>
      <c r="G5" s="40">
        <f t="shared" si="0"/>
        <v>3797.052316391927</v>
      </c>
    </row>
    <row r="6" spans="2:17" x14ac:dyDescent="0.3">
      <c r="B6" s="38">
        <v>1.5</v>
      </c>
      <c r="C6" s="39">
        <v>1.0065869999999999</v>
      </c>
      <c r="D6" s="39">
        <v>0.79500000000000004</v>
      </c>
      <c r="E6" s="39">
        <v>2</v>
      </c>
      <c r="F6" s="39">
        <v>-3274.6042000000002</v>
      </c>
      <c r="G6" s="40">
        <f t="shared" si="0"/>
        <v>3253.1755327656729</v>
      </c>
    </row>
    <row r="7" spans="2:17" x14ac:dyDescent="0.3">
      <c r="B7" s="38">
        <v>1.2</v>
      </c>
      <c r="C7" s="39">
        <v>1.0065869999999999</v>
      </c>
      <c r="D7" s="39">
        <v>0.79500000000000004</v>
      </c>
      <c r="E7" s="39">
        <v>2</v>
      </c>
      <c r="F7" s="39">
        <v>-2258.4805999999999</v>
      </c>
      <c r="G7" s="40">
        <f t="shared" si="0"/>
        <v>2243.7013392781746</v>
      </c>
      <c r="N7" t="s">
        <v>377</v>
      </c>
      <c r="O7">
        <v>0.25</v>
      </c>
    </row>
    <row r="8" spans="2:17" x14ac:dyDescent="0.3">
      <c r="B8" s="38">
        <v>1</v>
      </c>
      <c r="C8" s="39">
        <v>1.0065869999999999</v>
      </c>
      <c r="D8" s="39">
        <v>0.79500000000000004</v>
      </c>
      <c r="E8" s="39">
        <v>2</v>
      </c>
      <c r="F8" s="39">
        <v>-1383.9014999999999</v>
      </c>
      <c r="G8" s="40">
        <f t="shared" si="0"/>
        <v>1374.8453933937158</v>
      </c>
      <c r="N8" t="s">
        <v>378</v>
      </c>
      <c r="O8">
        <v>1</v>
      </c>
      <c r="P8" t="s">
        <v>379</v>
      </c>
      <c r="Q8">
        <f>RADIANS(O8)</f>
        <v>1.7453292519943295E-2</v>
      </c>
    </row>
    <row r="9" spans="2:17" x14ac:dyDescent="0.3">
      <c r="B9" s="38">
        <v>0.9</v>
      </c>
      <c r="C9" s="39">
        <v>1.0065869999999999</v>
      </c>
      <c r="D9" s="39">
        <v>0.79500000000000004</v>
      </c>
      <c r="E9" s="39">
        <v>2</v>
      </c>
      <c r="F9" s="39">
        <v>-928.66040999999996</v>
      </c>
      <c r="G9" s="40">
        <f t="shared" si="0"/>
        <v>922.58335345081946</v>
      </c>
      <c r="N9" t="s">
        <v>380</v>
      </c>
      <c r="O9">
        <f>1.7/2</f>
        <v>0.85</v>
      </c>
    </row>
    <row r="10" spans="2:17" x14ac:dyDescent="0.3">
      <c r="B10" s="38">
        <v>0.75</v>
      </c>
      <c r="C10" s="39">
        <v>1.0065869999999999</v>
      </c>
      <c r="D10" s="39">
        <v>0.79500000000000004</v>
      </c>
      <c r="E10" s="39">
        <v>2</v>
      </c>
      <c r="F10" s="39">
        <v>-511.53152999999998</v>
      </c>
      <c r="G10" s="40">
        <f t="shared" si="0"/>
        <v>508.18412119369714</v>
      </c>
      <c r="J10" t="s">
        <v>371</v>
      </c>
      <c r="K10">
        <v>27</v>
      </c>
      <c r="N10" t="s">
        <v>381</v>
      </c>
      <c r="O10">
        <f>((O9^2+(0.5*O7)^2)^0.5)*COS(PI()-Q8-ATAN(2*O9/O7))</f>
        <v>-0.1101464164228579</v>
      </c>
    </row>
    <row r="11" spans="2:17" x14ac:dyDescent="0.3">
      <c r="B11" s="38">
        <v>0.5</v>
      </c>
      <c r="C11" s="39">
        <v>1.0065869999999999</v>
      </c>
      <c r="D11" s="39">
        <v>0.79500000000000004</v>
      </c>
      <c r="E11" s="39">
        <v>2</v>
      </c>
      <c r="F11" s="39">
        <v>-238.49123</v>
      </c>
      <c r="G11" s="40">
        <f t="shared" si="0"/>
        <v>236.93056834630292</v>
      </c>
      <c r="J11" t="s">
        <v>374</v>
      </c>
      <c r="K11">
        <f>1000*'PRD-240'!D36/('booster test'!K10*G17)</f>
        <v>212.84236357458377</v>
      </c>
      <c r="N11" t="s">
        <v>382</v>
      </c>
      <c r="O11">
        <v>0.09</v>
      </c>
    </row>
    <row r="12" spans="2:17" x14ac:dyDescent="0.3">
      <c r="B12" s="38">
        <v>0.3</v>
      </c>
      <c r="C12" s="39">
        <v>1.0065869999999999</v>
      </c>
      <c r="D12" s="39">
        <v>0.79500000000000004</v>
      </c>
      <c r="E12" s="39">
        <v>2</v>
      </c>
      <c r="F12" s="39">
        <v>-89.189806000000004</v>
      </c>
      <c r="G12" s="40">
        <f t="shared" si="0"/>
        <v>88.606157242245345</v>
      </c>
      <c r="N12" t="s">
        <v>383</v>
      </c>
      <c r="O12">
        <v>7.0000000000000007E-2</v>
      </c>
    </row>
    <row r="13" spans="2:17" ht="15" thickBot="1" x14ac:dyDescent="0.35">
      <c r="B13" s="41">
        <v>0.2</v>
      </c>
      <c r="C13" s="42">
        <v>1.0065869999999999</v>
      </c>
      <c r="D13" s="42">
        <v>0.79500000000000004</v>
      </c>
      <c r="E13" s="42">
        <v>2</v>
      </c>
      <c r="F13" s="42">
        <v>-54.214457000000003</v>
      </c>
      <c r="G13" s="43">
        <f t="shared" si="0"/>
        <v>53.85968326632473</v>
      </c>
      <c r="N13" t="s">
        <v>384</v>
      </c>
      <c r="O13">
        <f>O11/O12+O9/O7</f>
        <v>4.6857142857142851</v>
      </c>
    </row>
    <row r="14" spans="2:17" x14ac:dyDescent="0.3">
      <c r="B14" s="38">
        <v>0</v>
      </c>
      <c r="G14">
        <v>0</v>
      </c>
      <c r="N14" t="s">
        <v>376</v>
      </c>
      <c r="O14">
        <v>500</v>
      </c>
    </row>
    <row r="15" spans="2:17" x14ac:dyDescent="0.3">
      <c r="F15" t="s">
        <v>333</v>
      </c>
      <c r="G15">
        <f>K11</f>
        <v>212.84236357458377</v>
      </c>
      <c r="L15">
        <f>F20-F84</f>
        <v>26.947362838316025</v>
      </c>
      <c r="N15" t="s">
        <v>385</v>
      </c>
      <c r="O15">
        <f>O14*O13</f>
        <v>2342.8571428571427</v>
      </c>
    </row>
    <row r="16" spans="2:17" x14ac:dyDescent="0.3">
      <c r="F16" t="s">
        <v>334</v>
      </c>
      <c r="G16">
        <v>100</v>
      </c>
      <c r="N16" t="s">
        <v>386</v>
      </c>
      <c r="O16">
        <f>O15*1.5</f>
        <v>3514.2857142857138</v>
      </c>
    </row>
    <row r="17" spans="2:17" x14ac:dyDescent="0.3">
      <c r="F17" t="s">
        <v>335</v>
      </c>
      <c r="G17">
        <v>9.81</v>
      </c>
    </row>
    <row r="18" spans="2:17" x14ac:dyDescent="0.3">
      <c r="C18" t="s">
        <v>322</v>
      </c>
    </row>
    <row r="19" spans="2:17" x14ac:dyDescent="0.3">
      <c r="B19" t="s">
        <v>317</v>
      </c>
      <c r="C19" t="s">
        <v>318</v>
      </c>
      <c r="D19" t="s">
        <v>5</v>
      </c>
      <c r="E19" t="s">
        <v>318</v>
      </c>
      <c r="F19" t="s">
        <v>336</v>
      </c>
      <c r="G19" t="s">
        <v>337</v>
      </c>
      <c r="H19" t="s">
        <v>338</v>
      </c>
      <c r="I19" t="s">
        <v>339</v>
      </c>
      <c r="J19" t="s">
        <v>340</v>
      </c>
      <c r="K19" t="s">
        <v>341</v>
      </c>
      <c r="L19" t="s">
        <v>342</v>
      </c>
      <c r="M19" t="s">
        <v>343</v>
      </c>
      <c r="N19" t="s">
        <v>344</v>
      </c>
      <c r="O19" t="s">
        <v>345</v>
      </c>
      <c r="P19" t="s">
        <v>376</v>
      </c>
      <c r="Q19" t="s">
        <v>375</v>
      </c>
    </row>
    <row r="20" spans="2:17" x14ac:dyDescent="0.3">
      <c r="B20">
        <v>-0.43359999999999999</v>
      </c>
      <c r="C20">
        <v>3.5999999999999999E-3</v>
      </c>
      <c r="D20">
        <v>0</v>
      </c>
      <c r="E20" cm="1">
        <f t="array" ref="E20">CubicInterpolation($B$22:$B$50,$C$22:$C$50,D20)</f>
        <v>0</v>
      </c>
      <c r="F20">
        <f>G16</f>
        <v>100</v>
      </c>
      <c r="G20">
        <v>0</v>
      </c>
      <c r="H20">
        <v>1.2255</v>
      </c>
      <c r="I20">
        <v>288.14999999999998</v>
      </c>
      <c r="J20">
        <f>(I20*287*1.4)^0.5</f>
        <v>340.26264855255562</v>
      </c>
      <c r="K20">
        <v>0</v>
      </c>
      <c r="L20">
        <f>K20/J20</f>
        <v>0</v>
      </c>
      <c r="M20" cm="1">
        <f t="array" ref="M20">CubicInterpolation($B$4:$B$14,$G$4:$G$14,L20)*H20</f>
        <v>0</v>
      </c>
      <c r="N20">
        <v>0</v>
      </c>
      <c r="O20">
        <f>N20/$G$17</f>
        <v>0</v>
      </c>
    </row>
    <row r="21" spans="2:17" x14ac:dyDescent="0.3">
      <c r="B21">
        <v>0</v>
      </c>
      <c r="C21">
        <v>0</v>
      </c>
      <c r="D21">
        <v>0.01</v>
      </c>
      <c r="E21" cm="1">
        <f t="array" ref="E21">CubicInterpolation($B$22:$B$50,$C$22:$C$50,D21)</f>
        <v>9.2414074804618078</v>
      </c>
      <c r="F21">
        <f>F20 -  (D21-D20) * 0.5*1000*(E21+E20)/ ($G$15*$G$17)</f>
        <v>99.97787001885581</v>
      </c>
      <c r="G21">
        <v>0</v>
      </c>
      <c r="H21">
        <f>$H$20*(1-(G21/44300)^4.256)</f>
        <v>1.2255</v>
      </c>
      <c r="I21">
        <f>$I$20 - 6.5*G21/1000</f>
        <v>288.14999999999998</v>
      </c>
      <c r="J21">
        <f t="shared" ref="J21:J84" si="1">(I21*287*1.4)^0.5</f>
        <v>340.26264855255562</v>
      </c>
      <c r="K21">
        <v>0</v>
      </c>
      <c r="L21">
        <f t="shared" ref="L21:L84" si="2">K21/J21</f>
        <v>0</v>
      </c>
      <c r="M21" cm="1">
        <f t="array" ref="M21">CubicInterpolation($B$4:$B$14,$G$4:$G$14,L21)*H21</f>
        <v>0</v>
      </c>
      <c r="N21">
        <f>(E21*1000 - F21*$G$17 - M21)/F21</f>
        <v>82.624530548799243</v>
      </c>
      <c r="O21">
        <f t="shared" ref="O21:O84" si="3">N21/$G$17</f>
        <v>8.422480178266996</v>
      </c>
    </row>
    <row r="22" spans="2:17" x14ac:dyDescent="0.3">
      <c r="B22">
        <v>0</v>
      </c>
      <c r="C22">
        <v>0</v>
      </c>
      <c r="D22">
        <v>0.02</v>
      </c>
      <c r="E22" cm="1">
        <f t="array" ref="E22">CubicInterpolation($B$22:$B$50,$C$22:$C$50,D22)</f>
        <v>14.460699999999999</v>
      </c>
      <c r="F22">
        <f>F21 -  (D22-D21) * 0.5*1000*(E22+E21)/ ($G$15*$G$17)</f>
        <v>99.921111652478274</v>
      </c>
      <c r="G22">
        <f>0.5*(K21+K22)*(D21-D20)+G21</f>
        <v>2.0656132637199812E-3</v>
      </c>
      <c r="H22">
        <f t="shared" ref="H22:H85" si="4">$H$20*(1-(G22/44300)^4.256)</f>
        <v>1.2255</v>
      </c>
      <c r="I22">
        <f t="shared" ref="I22:I85" si="5">$I$20 - 6.5*G22/1000</f>
        <v>288.14998657351379</v>
      </c>
      <c r="J22">
        <f t="shared" si="1"/>
        <v>340.26264062520562</v>
      </c>
      <c r="K22">
        <f>K21+(N20+N21)*0.5*(D21-D20)</f>
        <v>0.41312265274399623</v>
      </c>
      <c r="L22">
        <f t="shared" si="2"/>
        <v>1.2141287447394052E-3</v>
      </c>
      <c r="M22" cm="1">
        <f t="array" ref="M22">CubicInterpolation($B$4:$B$14,$G$4:$G$14,L22)*H22</f>
        <v>0.50979611164004224</v>
      </c>
      <c r="N22">
        <f t="shared" ref="N22:N85" si="6">(E22*1000 - F22*$G$17 - M22)/F22</f>
        <v>134.9060661520694</v>
      </c>
      <c r="O22">
        <f t="shared" si="3"/>
        <v>13.751892574115127</v>
      </c>
    </row>
    <row r="23" spans="2:17" x14ac:dyDescent="0.3">
      <c r="B23">
        <v>0.02</v>
      </c>
      <c r="C23">
        <v>14.460699999999999</v>
      </c>
      <c r="D23">
        <v>0.03</v>
      </c>
      <c r="E23" cm="1">
        <f t="array" ref="E23">CubicInterpolation($B$22:$B$50,$C$22:$C$50,D23)</f>
        <v>16.704338271716573</v>
      </c>
      <c r="F23">
        <f t="shared" ref="F23:F52" si="7">F22 -  (D23-D22) * 0.5*1000*(E23+E22)/ ($G$15*$G$17)</f>
        <v>99.846482142766774</v>
      </c>
      <c r="G23">
        <f t="shared" ref="G23:G86" si="8">0.5*(K22+K23)*(D22-D21)+G22</f>
        <v>1.1635104708681659E-2</v>
      </c>
      <c r="H23">
        <f t="shared" si="4"/>
        <v>1.2255</v>
      </c>
      <c r="I23">
        <f t="shared" si="5"/>
        <v>288.1499243718194</v>
      </c>
      <c r="J23">
        <f t="shared" si="1"/>
        <v>340.26260389968957</v>
      </c>
      <c r="K23">
        <f t="shared" ref="K23:K86" si="9">K22+(N21+N22)*0.5*(D22-D21)</f>
        <v>1.5007756362483393</v>
      </c>
      <c r="L23">
        <f t="shared" si="2"/>
        <v>4.4106393680886907E-3</v>
      </c>
      <c r="M23" cm="1">
        <f t="array" ref="M23">CubicInterpolation($B$4:$B$14,$G$4:$G$14,L23)*H23</f>
        <v>1.8384750455137266</v>
      </c>
      <c r="N23">
        <f t="shared" si="6"/>
        <v>157.47180540991695</v>
      </c>
      <c r="O23">
        <f t="shared" si="3"/>
        <v>16.052171805292247</v>
      </c>
    </row>
    <row r="24" spans="2:17" x14ac:dyDescent="0.3">
      <c r="B24">
        <v>3.1600000000000003E-2</v>
      </c>
      <c r="C24">
        <v>16.857099999999999</v>
      </c>
      <c r="D24">
        <v>0.04</v>
      </c>
      <c r="E24" cm="1">
        <f t="array" ref="E24">CubicInterpolation($B$22:$B$50,$C$22:$C$50,D24)</f>
        <v>17.754934988473</v>
      </c>
      <c r="F24">
        <f t="shared" si="7"/>
        <v>99.763964077298638</v>
      </c>
      <c r="G24">
        <f t="shared" si="8"/>
        <v>3.3952307860214706E-2</v>
      </c>
      <c r="H24">
        <f t="shared" si="4"/>
        <v>1.2255</v>
      </c>
      <c r="I24">
        <f t="shared" si="5"/>
        <v>288.14977930999891</v>
      </c>
      <c r="J24">
        <f t="shared" si="1"/>
        <v>340.26251825136063</v>
      </c>
      <c r="K24">
        <f t="shared" si="9"/>
        <v>2.9626649940582706</v>
      </c>
      <c r="L24">
        <f t="shared" si="2"/>
        <v>8.7069977888944976E-3</v>
      </c>
      <c r="M24" cm="1">
        <f t="array" ref="M24">CubicInterpolation($B$4:$B$14,$G$4:$G$14,L24)*H24</f>
        <v>3.594238747654189</v>
      </c>
      <c r="N24">
        <f t="shared" si="6"/>
        <v>168.1233942261089</v>
      </c>
      <c r="O24">
        <f t="shared" si="3"/>
        <v>17.137960675444333</v>
      </c>
    </row>
    <row r="25" spans="2:17" x14ac:dyDescent="0.3">
      <c r="B25">
        <v>7.1999999999999995E-2</v>
      </c>
      <c r="C25">
        <v>17.25</v>
      </c>
      <c r="D25">
        <v>0.05</v>
      </c>
      <c r="E25" cm="1">
        <f t="array" ref="E25">CubicInterpolation($B$22:$B$50,$C$22:$C$50,D25)</f>
        <v>18.11340966408525</v>
      </c>
      <c r="F25">
        <f t="shared" si="7"/>
        <v>99.678071772201974</v>
      </c>
      <c r="G25">
        <f t="shared" si="8"/>
        <v>7.1718837791698076E-2</v>
      </c>
      <c r="H25">
        <f t="shared" si="4"/>
        <v>1.2255</v>
      </c>
      <c r="I25">
        <f t="shared" si="5"/>
        <v>288.14953382755431</v>
      </c>
      <c r="J25">
        <f t="shared" si="1"/>
        <v>340.26237331199479</v>
      </c>
      <c r="K25">
        <f t="shared" si="9"/>
        <v>4.5906409922384004</v>
      </c>
      <c r="L25">
        <f t="shared" si="2"/>
        <v>1.3491474086760486E-2</v>
      </c>
      <c r="M25" cm="1">
        <f t="array" ref="M25">CubicInterpolation($B$4:$B$14,$G$4:$G$14,L25)*H25</f>
        <v>5.5102534890239836</v>
      </c>
      <c r="N25">
        <f t="shared" si="6"/>
        <v>171.85382122618591</v>
      </c>
      <c r="O25">
        <f t="shared" si="3"/>
        <v>17.51822846342364</v>
      </c>
    </row>
    <row r="26" spans="2:17" x14ac:dyDescent="0.3">
      <c r="B26">
        <v>0.1067</v>
      </c>
      <c r="C26">
        <v>16.189299999999999</v>
      </c>
      <c r="D26">
        <v>0.06</v>
      </c>
      <c r="E26" cm="1">
        <f t="array" ref="E26">CubicInterpolation($B$22:$B$50,$C$22:$C$50,D26)</f>
        <v>17.912605822489525</v>
      </c>
      <c r="F26">
        <f t="shared" si="7"/>
        <v>99.591801899879641</v>
      </c>
      <c r="G26">
        <f t="shared" si="8"/>
        <v>0.12612467810038946</v>
      </c>
      <c r="H26">
        <f t="shared" si="4"/>
        <v>1.2255</v>
      </c>
      <c r="I26">
        <f t="shared" si="5"/>
        <v>288.1491801895923</v>
      </c>
      <c r="J26">
        <f t="shared" si="1"/>
        <v>340.26216451462568</v>
      </c>
      <c r="K26">
        <f t="shared" si="9"/>
        <v>6.2905270694998752</v>
      </c>
      <c r="L26">
        <f t="shared" si="2"/>
        <v>1.8487295166869738E-2</v>
      </c>
      <c r="M26" cm="1">
        <f t="array" ref="M26">CubicInterpolation($B$4:$B$14,$G$4:$G$14,L26)*H26</f>
        <v>7.4685677692758645</v>
      </c>
      <c r="N26">
        <f t="shared" si="6"/>
        <v>169.97525253233607</v>
      </c>
      <c r="O26">
        <f t="shared" si="3"/>
        <v>17.326733183724368</v>
      </c>
    </row>
    <row r="27" spans="2:17" x14ac:dyDescent="0.3">
      <c r="B27">
        <v>0.2049</v>
      </c>
      <c r="C27">
        <v>15.0107</v>
      </c>
      <c r="D27">
        <v>7.0000000000000007E-2</v>
      </c>
      <c r="E27" cm="1">
        <f t="array" ref="E27">CubicInterpolation($B$22:$B$50,$C$22:$C$50,D27)</f>
        <v>17.377385985091983</v>
      </c>
      <c r="F27">
        <f t="shared" si="7"/>
        <v>99.507294550221971</v>
      </c>
      <c r="G27">
        <f t="shared" si="8"/>
        <v>0.19757567563935122</v>
      </c>
      <c r="H27">
        <f t="shared" si="4"/>
        <v>1.2255</v>
      </c>
      <c r="I27">
        <f t="shared" si="5"/>
        <v>288.14871575810832</v>
      </c>
      <c r="J27">
        <f t="shared" si="1"/>
        <v>340.26189030158508</v>
      </c>
      <c r="K27">
        <f t="shared" si="9"/>
        <v>7.9996724382924844</v>
      </c>
      <c r="L27">
        <f t="shared" si="2"/>
        <v>2.351033914260018E-2</v>
      </c>
      <c r="M27" cm="1">
        <f t="array" ref="M27">CubicInterpolation($B$4:$B$14,$G$4:$G$14,L27)*H27</f>
        <v>9.395870789444503</v>
      </c>
      <c r="N27">
        <f t="shared" si="6"/>
        <v>164.72986858759188</v>
      </c>
      <c r="O27">
        <f t="shared" si="3"/>
        <v>16.792035533903352</v>
      </c>
    </row>
    <row r="28" spans="2:17" x14ac:dyDescent="0.3">
      <c r="B28">
        <v>0.47639999999999999</v>
      </c>
      <c r="C28">
        <v>13.8714</v>
      </c>
      <c r="D28">
        <v>0.08</v>
      </c>
      <c r="E28" cm="1">
        <f t="array" ref="E28">CubicInterpolation($B$22:$B$50,$C$22:$C$50,D28)</f>
        <v>17.079719722577352</v>
      </c>
      <c r="F28">
        <f t="shared" si="7"/>
        <v>99.424781675293971</v>
      </c>
      <c r="G28">
        <f t="shared" si="8"/>
        <v>0.28594002805027435</v>
      </c>
      <c r="H28">
        <f t="shared" si="4"/>
        <v>1.2255</v>
      </c>
      <c r="I28">
        <f t="shared" si="5"/>
        <v>288.14814138981762</v>
      </c>
      <c r="J28">
        <f t="shared" si="1"/>
        <v>340.2615511785437</v>
      </c>
      <c r="K28">
        <f t="shared" si="9"/>
        <v>9.6731980438921266</v>
      </c>
      <c r="L28">
        <f t="shared" si="2"/>
        <v>2.8428713177811732E-2</v>
      </c>
      <c r="M28" cm="1">
        <f t="array" ref="M28">CubicInterpolation($B$4:$B$14,$G$4:$G$14,L28)*H28</f>
        <v>11.24440000551995</v>
      </c>
      <c r="N28">
        <f t="shared" si="6"/>
        <v>161.86224342835214</v>
      </c>
      <c r="O28">
        <f t="shared" si="3"/>
        <v>16.499719003909494</v>
      </c>
    </row>
    <row r="29" spans="2:17" x14ac:dyDescent="0.3">
      <c r="B29">
        <v>0.86929999999999996</v>
      </c>
      <c r="C29">
        <v>13.125</v>
      </c>
      <c r="D29">
        <v>0.09</v>
      </c>
      <c r="E29" cm="1">
        <f t="array" ref="E29">CubicInterpolation($B$22:$B$50,$C$22:$C$50,D29)</f>
        <v>16.792559965451019</v>
      </c>
      <c r="F29">
        <f t="shared" si="7"/>
        <v>99.343669256824001</v>
      </c>
      <c r="G29">
        <f t="shared" si="8"/>
        <v>0.39083681128959413</v>
      </c>
      <c r="H29">
        <f t="shared" si="4"/>
        <v>1.2255</v>
      </c>
      <c r="I29">
        <f t="shared" si="5"/>
        <v>288.14745956072659</v>
      </c>
      <c r="J29">
        <f t="shared" si="1"/>
        <v>340.26114860721304</v>
      </c>
      <c r="K29">
        <f t="shared" si="9"/>
        <v>11.306158603971847</v>
      </c>
      <c r="L29">
        <f t="shared" si="2"/>
        <v>3.3227885846653996E-2</v>
      </c>
      <c r="M29" cm="1">
        <f t="array" ref="M29">CubicInterpolation($B$4:$B$14,$G$4:$G$14,L29)*H29</f>
        <v>13.013074643050178</v>
      </c>
      <c r="N29">
        <f t="shared" si="6"/>
        <v>159.09403803617678</v>
      </c>
      <c r="O29">
        <f t="shared" si="3"/>
        <v>16.21753700674585</v>
      </c>
    </row>
    <row r="30" spans="2:17" x14ac:dyDescent="0.3">
      <c r="B30">
        <v>1.2564</v>
      </c>
      <c r="C30">
        <v>12.6143</v>
      </c>
      <c r="D30">
        <v>0.1</v>
      </c>
      <c r="E30" cm="1">
        <f t="array" ref="E30">CubicInterpolation($B$22:$B$50,$C$22:$C$50,D30)</f>
        <v>16.444685536105965</v>
      </c>
      <c r="F30">
        <f t="shared" si="7"/>
        <v>99.264077526041717</v>
      </c>
      <c r="G30">
        <f t="shared" si="8"/>
        <v>0.51192230436592578</v>
      </c>
      <c r="H30">
        <f t="shared" si="4"/>
        <v>1.2255</v>
      </c>
      <c r="I30">
        <f t="shared" si="5"/>
        <v>288.14667250502163</v>
      </c>
      <c r="J30">
        <f t="shared" si="1"/>
        <v>340.26068390649789</v>
      </c>
      <c r="K30">
        <f t="shared" si="9"/>
        <v>12.910940011294491</v>
      </c>
      <c r="L30">
        <f t="shared" si="2"/>
        <v>3.7944260450738294E-2</v>
      </c>
      <c r="M30" cm="1">
        <f t="array" ref="M30">CubicInterpolation($B$4:$B$14,$G$4:$G$14,L30)*H30</f>
        <v>14.719174537732462</v>
      </c>
      <c r="N30">
        <f t="shared" si="6"/>
        <v>155.70774590619516</v>
      </c>
      <c r="O30">
        <f t="shared" si="3"/>
        <v>15.87234922591184</v>
      </c>
    </row>
    <row r="31" spans="2:17" x14ac:dyDescent="0.3">
      <c r="B31">
        <v>1.8515999999999999</v>
      </c>
      <c r="C31">
        <v>12.5357</v>
      </c>
      <c r="D31">
        <v>0.2</v>
      </c>
      <c r="E31" cm="1">
        <f t="array" ref="E31">CubicInterpolation($B$22:$B$50,$C$22:$C$50,D31)</f>
        <v>15.022804133112377</v>
      </c>
      <c r="F31">
        <f t="shared" si="7"/>
        <v>98.510539761900233</v>
      </c>
      <c r="G31">
        <f t="shared" si="8"/>
        <v>0.64890174907743015</v>
      </c>
      <c r="H31">
        <f t="shared" si="4"/>
        <v>1.2255</v>
      </c>
      <c r="I31">
        <f t="shared" si="5"/>
        <v>288.14578213863098</v>
      </c>
      <c r="J31">
        <f t="shared" si="1"/>
        <v>340.26015820736626</v>
      </c>
      <c r="K31">
        <f t="shared" si="9"/>
        <v>14.484948931006352</v>
      </c>
      <c r="L31">
        <f t="shared" si="2"/>
        <v>4.2570217469242243E-2</v>
      </c>
      <c r="M31" cm="1">
        <f t="array" ref="M31">CubicInterpolation($B$4:$B$14,$G$4:$G$14,L31)*H31</f>
        <v>16.363271090701652</v>
      </c>
      <c r="N31">
        <f t="shared" si="6"/>
        <v>142.52335334769467</v>
      </c>
      <c r="O31">
        <f t="shared" si="3"/>
        <v>14.528374449306286</v>
      </c>
    </row>
    <row r="32" spans="2:17" x14ac:dyDescent="0.3">
      <c r="B32">
        <v>2.5390999999999999</v>
      </c>
      <c r="C32">
        <v>13.125</v>
      </c>
      <c r="D32">
        <v>0.3</v>
      </c>
      <c r="E32" cm="1">
        <f t="array" ref="E32">CubicInterpolation($B$22:$B$50,$C$22:$C$50,D32)</f>
        <v>14.332516352383378</v>
      </c>
      <c r="F32">
        <f t="shared" si="7"/>
        <v>97.807581159329047</v>
      </c>
      <c r="G32">
        <f t="shared" si="8"/>
        <v>2.84297439031279</v>
      </c>
      <c r="H32">
        <f t="shared" si="4"/>
        <v>1.2255</v>
      </c>
      <c r="I32">
        <f t="shared" si="5"/>
        <v>288.13152066646296</v>
      </c>
      <c r="J32">
        <f t="shared" si="1"/>
        <v>340.25173769399737</v>
      </c>
      <c r="K32">
        <f t="shared" si="9"/>
        <v>29.396503893700846</v>
      </c>
      <c r="L32">
        <f t="shared" si="2"/>
        <v>8.6396337291121644E-2</v>
      </c>
      <c r="M32" cm="1">
        <f t="array" ref="M32">CubicInterpolation($B$4:$B$14,$G$4:$G$14,L32)*H32</f>
        <v>30.79140657357754</v>
      </c>
      <c r="N32">
        <f t="shared" si="6"/>
        <v>136.41307162992018</v>
      </c>
      <c r="O32">
        <f t="shared" si="3"/>
        <v>13.905511888880751</v>
      </c>
    </row>
    <row r="33" spans="2:15" x14ac:dyDescent="0.3">
      <c r="B33">
        <v>2.8683999999999998</v>
      </c>
      <c r="C33">
        <v>13.596399999999999</v>
      </c>
      <c r="D33">
        <v>0.4</v>
      </c>
      <c r="E33" cm="1">
        <f t="array" ref="E33">CubicInterpolation($B$22:$B$50,$C$22:$C$50,D33)</f>
        <v>13.978509900497214</v>
      </c>
      <c r="F33">
        <f t="shared" si="7"/>
        <v>97.129629799134747</v>
      </c>
      <c r="G33">
        <f t="shared" si="8"/>
        <v>6.4799658421269104</v>
      </c>
      <c r="H33">
        <f t="shared" si="4"/>
        <v>1.2255</v>
      </c>
      <c r="I33">
        <f t="shared" si="5"/>
        <v>288.10788022202615</v>
      </c>
      <c r="J33">
        <f t="shared" si="1"/>
        <v>340.23777902109885</v>
      </c>
      <c r="K33">
        <f t="shared" si="9"/>
        <v>43.343325142581584</v>
      </c>
      <c r="L33">
        <f t="shared" si="2"/>
        <v>0.12739127696896285</v>
      </c>
      <c r="M33" cm="1">
        <f t="array" ref="M33">CubicInterpolation($B$4:$B$14,$G$4:$G$14,L33)*H33</f>
        <v>43.210620849913681</v>
      </c>
      <c r="N33">
        <f t="shared" si="6"/>
        <v>133.66114581272129</v>
      </c>
      <c r="O33">
        <f t="shared" si="3"/>
        <v>13.624989379482292</v>
      </c>
    </row>
    <row r="34" spans="2:15" x14ac:dyDescent="0.3">
      <c r="B34">
        <v>3.1747000000000001</v>
      </c>
      <c r="C34">
        <v>14.1464</v>
      </c>
      <c r="D34">
        <v>0.5</v>
      </c>
      <c r="E34" cm="1">
        <f t="array" ref="E34">CubicInterpolation($B$22:$B$50,$C$22:$C$50,D34)</f>
        <v>13.80307499807436</v>
      </c>
      <c r="F34">
        <f t="shared" si="7"/>
        <v>96.464356731952179</v>
      </c>
      <c r="G34">
        <f t="shared" si="8"/>
        <v>11.489483899991676</v>
      </c>
      <c r="H34">
        <f t="shared" si="4"/>
        <v>1.2254999999999994</v>
      </c>
      <c r="I34">
        <f t="shared" si="5"/>
        <v>288.07531835465005</v>
      </c>
      <c r="J34">
        <f t="shared" si="1"/>
        <v>340.21855169125973</v>
      </c>
      <c r="K34">
        <f t="shared" si="9"/>
        <v>56.847036014713666</v>
      </c>
      <c r="L34">
        <f t="shared" si="2"/>
        <v>0.16708975960341224</v>
      </c>
      <c r="M34" cm="1">
        <f t="array" ref="M34">CubicInterpolation($B$4:$B$14,$G$4:$G$14,L34)*H34</f>
        <v>55.274806172980909</v>
      </c>
      <c r="N34">
        <f t="shared" si="6"/>
        <v>132.70689077347728</v>
      </c>
      <c r="O34">
        <f t="shared" si="3"/>
        <v>13.527715675176074</v>
      </c>
    </row>
    <row r="35" spans="2:15" x14ac:dyDescent="0.3">
      <c r="B35">
        <v>3.3653</v>
      </c>
      <c r="C35">
        <v>14.617900000000001</v>
      </c>
      <c r="D35">
        <v>0.6</v>
      </c>
      <c r="E35" cm="1">
        <f t="array" ref="E35">CubicInterpolation($B$22:$B$50,$C$22:$C$50,D35)</f>
        <v>13.555463819859741</v>
      </c>
      <c r="F35">
        <f t="shared" si="7"/>
        <v>95.809214158211688</v>
      </c>
      <c r="G35">
        <f t="shared" si="8"/>
        <v>17.840107592928536</v>
      </c>
      <c r="H35">
        <f t="shared" si="4"/>
        <v>1.2254999999999956</v>
      </c>
      <c r="I35">
        <f t="shared" si="5"/>
        <v>288.03403930064593</v>
      </c>
      <c r="J35">
        <f t="shared" si="1"/>
        <v>340.19417542191917</v>
      </c>
      <c r="K35">
        <f t="shared" si="9"/>
        <v>70.165437844023586</v>
      </c>
      <c r="L35">
        <f t="shared" si="2"/>
        <v>0.20625114394449073</v>
      </c>
      <c r="M35" cm="1">
        <f t="array" ref="M35">CubicInterpolation($B$4:$B$14,$G$4:$G$14,L35)*H35</f>
        <v>68.167718378406647</v>
      </c>
      <c r="N35">
        <f t="shared" si="6"/>
        <v>130.96243217139315</v>
      </c>
      <c r="O35">
        <f t="shared" si="3"/>
        <v>13.349891148969739</v>
      </c>
    </row>
    <row r="36" spans="2:15" x14ac:dyDescent="0.3">
      <c r="B36">
        <v>3.4809000000000001</v>
      </c>
      <c r="C36">
        <v>14.971399999999999</v>
      </c>
      <c r="D36">
        <v>0.7</v>
      </c>
      <c r="E36" cm="1">
        <f t="array" ref="E36">CubicInterpolation($B$22:$B$50,$C$22:$C$50,D36)</f>
        <v>13.364118234619653</v>
      </c>
      <c r="F36">
        <f t="shared" si="7"/>
        <v>95.164583083849294</v>
      </c>
      <c r="G36">
        <f t="shared" si="8"/>
        <v>25.515824684693069</v>
      </c>
      <c r="H36">
        <f t="shared" si="4"/>
        <v>1.22549999999998</v>
      </c>
      <c r="I36">
        <f t="shared" si="5"/>
        <v>287.98414713954946</v>
      </c>
      <c r="J36">
        <f t="shared" si="1"/>
        <v>340.16471057514326</v>
      </c>
      <c r="K36">
        <f t="shared" si="9"/>
        <v>83.348903991267107</v>
      </c>
      <c r="L36">
        <f t="shared" si="2"/>
        <v>0.2450251345894833</v>
      </c>
      <c r="M36" cm="1">
        <f t="array" ref="M36">CubicInterpolation($B$4:$B$14,$G$4:$G$14,L36)*H36</f>
        <v>82.82142040931042</v>
      </c>
      <c r="N36">
        <f t="shared" si="6"/>
        <v>129.75134082475012</v>
      </c>
      <c r="O36">
        <f t="shared" si="3"/>
        <v>13.226436373572897</v>
      </c>
    </row>
    <row r="37" spans="2:15" x14ac:dyDescent="0.3">
      <c r="B37">
        <v>3.5501999999999998</v>
      </c>
      <c r="C37">
        <v>15.05</v>
      </c>
      <c r="D37">
        <v>0.8</v>
      </c>
      <c r="E37" cm="1">
        <f t="array" ref="E37">CubicInterpolation($B$22:$B$50,$C$22:$C$50,D37)</f>
        <v>13.213560262103664</v>
      </c>
      <c r="F37">
        <f t="shared" si="7"/>
        <v>94.528139419578139</v>
      </c>
      <c r="G37">
        <f t="shared" si="8"/>
        <v>34.502499516310138</v>
      </c>
      <c r="H37">
        <f t="shared" si="4"/>
        <v>1.2254999999999279</v>
      </c>
      <c r="I37">
        <f t="shared" si="5"/>
        <v>287.92573375314396</v>
      </c>
      <c r="J37">
        <f t="shared" si="1"/>
        <v>340.13021009903434</v>
      </c>
      <c r="K37">
        <f t="shared" si="9"/>
        <v>96.384592641074263</v>
      </c>
      <c r="L37">
        <f t="shared" si="2"/>
        <v>0.28337557141134379</v>
      </c>
      <c r="M37" cm="1">
        <f t="array" ref="M37">CubicInterpolation($B$4:$B$14,$G$4:$G$14,L37)*H37</f>
        <v>100.05126271816287</v>
      </c>
      <c r="N37">
        <f t="shared" si="6"/>
        <v>128.91598233610748</v>
      </c>
      <c r="O37">
        <f t="shared" si="3"/>
        <v>13.141282603069058</v>
      </c>
    </row>
    <row r="38" spans="2:15" x14ac:dyDescent="0.3">
      <c r="B38">
        <v>3.6253000000000002</v>
      </c>
      <c r="C38">
        <v>14.7357</v>
      </c>
      <c r="D38">
        <v>0.9</v>
      </c>
      <c r="E38" cm="1">
        <f t="array" ref="E38">CubicInterpolation($B$22:$B$50,$C$22:$C$50,D38)</f>
        <v>13.074790167463473</v>
      </c>
      <c r="F38">
        <f t="shared" si="7"/>
        <v>93.898624163868334</v>
      </c>
      <c r="G38">
        <f t="shared" si="8"/>
        <v>44.787627088319717</v>
      </c>
      <c r="H38">
        <f t="shared" si="4"/>
        <v>1.2254999999997809</v>
      </c>
      <c r="I38">
        <f t="shared" si="5"/>
        <v>287.85888042392588</v>
      </c>
      <c r="J38">
        <f t="shared" si="1"/>
        <v>340.09072047665956</v>
      </c>
      <c r="K38">
        <f t="shared" si="9"/>
        <v>109.31795879911715</v>
      </c>
      <c r="L38">
        <f t="shared" si="2"/>
        <v>0.32143764065629554</v>
      </c>
      <c r="M38" cm="1">
        <f t="array" ref="M38">CubicInterpolation($B$4:$B$14,$G$4:$G$14,L38)*H38</f>
        <v>122.47757160782724</v>
      </c>
      <c r="N38">
        <f t="shared" si="6"/>
        <v>128.12932244685246</v>
      </c>
      <c r="O38">
        <f t="shared" si="3"/>
        <v>13.061093011911565</v>
      </c>
    </row>
    <row r="39" spans="2:15" x14ac:dyDescent="0.3">
      <c r="B39">
        <v>3.7120000000000002</v>
      </c>
      <c r="C39">
        <v>13.596399999999999</v>
      </c>
      <c r="D39">
        <v>1</v>
      </c>
      <c r="E39" cm="1">
        <f t="array" ref="E39">CubicInterpolation($B$22:$B$50,$C$22:$C$50,D39)</f>
        <v>12.921704156401441</v>
      </c>
      <c r="F39">
        <f t="shared" si="7"/>
        <v>93.276097854517246</v>
      </c>
      <c r="G39">
        <f t="shared" si="8"/>
        <v>56.362036230188828</v>
      </c>
      <c r="H39">
        <f>$H$20*(1-(G39/44300)^4.256)</f>
        <v>1.2254999999994174</v>
      </c>
      <c r="I39">
        <f t="shared" si="5"/>
        <v>287.78364676450377</v>
      </c>
      <c r="J39">
        <f t="shared" si="1"/>
        <v>340.04627518909484</v>
      </c>
      <c r="K39">
        <f t="shared" si="9"/>
        <v>122.17022403826515</v>
      </c>
      <c r="L39">
        <f t="shared" si="2"/>
        <v>0.35927528972440015</v>
      </c>
      <c r="M39" cm="1">
        <f t="array" ref="M39">CubicInterpolation($B$4:$B$14,$G$4:$G$14,L39)*H39</f>
        <v>150.65919311682558</v>
      </c>
      <c r="N39">
        <f t="shared" si="6"/>
        <v>127.10658696104139</v>
      </c>
      <c r="O39">
        <f t="shared" si="3"/>
        <v>12.956838630075573</v>
      </c>
    </row>
    <row r="40" spans="2:15" x14ac:dyDescent="0.3">
      <c r="B40">
        <v>3.7871000000000001</v>
      </c>
      <c r="C40">
        <v>12.3393</v>
      </c>
      <c r="D40">
        <v>1.1000000000000001</v>
      </c>
      <c r="E40" cm="1">
        <f t="array" ref="E40">CubicInterpolation($B$22:$B$50,$C$22:$C$50,D40)</f>
        <v>12.786188756419637</v>
      </c>
      <c r="F40">
        <f t="shared" si="7"/>
        <v>92.660482552821748</v>
      </c>
      <c r="G40">
        <f t="shared" si="8"/>
        <v>69.217148407535078</v>
      </c>
      <c r="H40" s="47">
        <f>$H$20*(1-(G40/44300)^4.256)</f>
        <v>1.2254999999986032</v>
      </c>
      <c r="I40">
        <f t="shared" si="5"/>
        <v>287.70008853535097</v>
      </c>
      <c r="J40">
        <f t="shared" si="1"/>
        <v>339.99690524106836</v>
      </c>
      <c r="K40">
        <f t="shared" si="9"/>
        <v>134.93201950865983</v>
      </c>
      <c r="L40">
        <f t="shared" si="2"/>
        <v>0.39686249324236889</v>
      </c>
      <c r="M40" cm="1">
        <f t="array" ref="M40">CubicInterpolation($B$4:$B$14,$G$4:$G$14,L40)*H40</f>
        <v>182.94912781615983</v>
      </c>
      <c r="N40">
        <f t="shared" si="6"/>
        <v>126.20526002650496</v>
      </c>
      <c r="O40">
        <f t="shared" si="3"/>
        <v>12.864960247350147</v>
      </c>
    </row>
    <row r="41" spans="2:15" x14ac:dyDescent="0.3">
      <c r="B41">
        <v>3.8853</v>
      </c>
      <c r="C41">
        <v>9.6678999999999995</v>
      </c>
      <c r="D41">
        <v>1.2</v>
      </c>
      <c r="E41" cm="1">
        <f t="array" ref="E41">CubicInterpolation($B$22:$B$50,$C$22:$C$50,D41)</f>
        <v>12.67027059076657</v>
      </c>
      <c r="F41">
        <f t="shared" si="7"/>
        <v>92.050888217173124</v>
      </c>
      <c r="G41">
        <f t="shared" si="8"/>
        <v>83.343629975869945</v>
      </c>
      <c r="H41">
        <f t="shared" si="4"/>
        <v>1.2254999999969207</v>
      </c>
      <c r="I41">
        <f t="shared" si="5"/>
        <v>287.60826640515683</v>
      </c>
      <c r="J41">
        <f t="shared" si="1"/>
        <v>339.94264434105941</v>
      </c>
      <c r="K41">
        <f t="shared" si="9"/>
        <v>147.59761185803717</v>
      </c>
      <c r="L41">
        <f t="shared" si="2"/>
        <v>0.43418386694066741</v>
      </c>
      <c r="M41" cm="1">
        <f t="array" ref="M41">CubicInterpolation($B$4:$B$14,$G$4:$G$14,L41)*H41</f>
        <v>218.85915964439531</v>
      </c>
      <c r="N41">
        <f t="shared" si="6"/>
        <v>125.4566082020404</v>
      </c>
      <c r="O41">
        <f t="shared" si="3"/>
        <v>12.78864507666059</v>
      </c>
    </row>
    <row r="42" spans="2:15" x14ac:dyDescent="0.3">
      <c r="B42">
        <v>3.9950999999999999</v>
      </c>
      <c r="C42">
        <v>7.4286000000000003</v>
      </c>
      <c r="D42">
        <v>1.3</v>
      </c>
      <c r="E42" cm="1">
        <f t="array" ref="E42">CubicInterpolation($B$22:$B$50,$C$22:$C$50,D42)</f>
        <v>12.582188501616843</v>
      </c>
      <c r="F42">
        <f t="shared" si="7"/>
        <v>91.446178983498129</v>
      </c>
      <c r="G42">
        <f t="shared" si="8"/>
        <v>98.732545832245009</v>
      </c>
      <c r="H42">
        <f t="shared" si="4"/>
        <v>1.2254999999936664</v>
      </c>
      <c r="I42">
        <f t="shared" si="5"/>
        <v>287.50823845209038</v>
      </c>
      <c r="J42">
        <f t="shared" si="1"/>
        <v>339.88352447573845</v>
      </c>
      <c r="K42">
        <f t="shared" si="9"/>
        <v>160.18070526946443</v>
      </c>
      <c r="L42">
        <f t="shared" si="2"/>
        <v>0.47128117056141222</v>
      </c>
      <c r="M42" cm="1">
        <f t="array" ref="M42">CubicInterpolation($B$4:$B$14,$G$4:$G$14,L42)*H42</f>
        <v>257.97446111328253</v>
      </c>
      <c r="N42">
        <f t="shared" si="6"/>
        <v>124.96013668036935</v>
      </c>
      <c r="O42">
        <f t="shared" si="3"/>
        <v>12.738036358855183</v>
      </c>
    </row>
    <row r="43" spans="2:15" x14ac:dyDescent="0.3">
      <c r="B43">
        <v>4.1048999999999998</v>
      </c>
      <c r="C43">
        <v>6.0929000000000002</v>
      </c>
      <c r="D43">
        <v>1.4</v>
      </c>
      <c r="E43" cm="1">
        <f t="array" ref="E43">CubicInterpolation($B$22:$B$50,$C$22:$C$50,D43)</f>
        <v>12.52597287850084</v>
      </c>
      <c r="F43">
        <f t="shared" si="7"/>
        <v>90.844925181972769</v>
      </c>
      <c r="G43">
        <f t="shared" si="8"/>
        <v>115.37665822139749</v>
      </c>
      <c r="H43">
        <f t="shared" si="4"/>
        <v>1.2254999999877088</v>
      </c>
      <c r="I43">
        <f t="shared" si="5"/>
        <v>287.40005172156089</v>
      </c>
      <c r="J43">
        <f t="shared" si="1"/>
        <v>339.81957092216328</v>
      </c>
      <c r="K43">
        <f t="shared" si="9"/>
        <v>172.70154251358491</v>
      </c>
      <c r="L43">
        <f t="shared" si="2"/>
        <v>0.50821540985684643</v>
      </c>
      <c r="M43" cm="1">
        <f t="array" ref="M43">CubicInterpolation($B$4:$B$14,$G$4:$G$14,L43)*H43</f>
        <v>296.52634297334589</v>
      </c>
      <c r="N43">
        <f t="shared" si="6"/>
        <v>124.80892902691608</v>
      </c>
      <c r="O43">
        <f t="shared" si="3"/>
        <v>12.722622734649956</v>
      </c>
    </row>
    <row r="44" spans="2:15" x14ac:dyDescent="0.3">
      <c r="B44">
        <v>4.3590999999999998</v>
      </c>
      <c r="C44">
        <v>3.6570999999999998</v>
      </c>
      <c r="D44">
        <v>1.5</v>
      </c>
      <c r="E44" cm="1">
        <f t="array" ref="E44">CubicInterpolation($B$22:$B$50,$C$22:$C$50,D44)</f>
        <v>12.492763129071534</v>
      </c>
      <c r="F44">
        <f t="shared" si="7"/>
        <v>90.245812809458542</v>
      </c>
      <c r="G44">
        <f t="shared" si="8"/>
        <v>133.27123513702418</v>
      </c>
      <c r="H44">
        <f t="shared" si="4"/>
        <v>1.2254999999772964</v>
      </c>
      <c r="I44">
        <f t="shared" si="5"/>
        <v>287.2837369716093</v>
      </c>
      <c r="J44">
        <f t="shared" si="1"/>
        <v>339.75079913841648</v>
      </c>
      <c r="K44">
        <f t="shared" si="9"/>
        <v>185.18999579894916</v>
      </c>
      <c r="L44">
        <f t="shared" si="2"/>
        <v>0.54507596823488758</v>
      </c>
      <c r="M44" cm="1">
        <f t="array" ref="M44">CubicInterpolation($B$4:$B$14,$G$4:$G$14,L44)*H44</f>
        <v>325.79249551030239</v>
      </c>
      <c r="N44">
        <f t="shared" si="6"/>
        <v>125.01033409406034</v>
      </c>
      <c r="O44">
        <f t="shared" si="3"/>
        <v>12.743153322534182</v>
      </c>
    </row>
    <row r="45" spans="2:15" x14ac:dyDescent="0.3">
      <c r="B45">
        <v>4.6479999999999997</v>
      </c>
      <c r="C45">
        <v>1.85</v>
      </c>
      <c r="D45">
        <v>1.6</v>
      </c>
      <c r="E45" cm="1">
        <f t="array" ref="E45">CubicInterpolation($B$22:$B$50,$C$22:$C$50,D45)</f>
        <v>12.480987452166698</v>
      </c>
      <c r="F45">
        <f t="shared" si="7"/>
        <v>89.647777682632963</v>
      </c>
      <c r="G45">
        <f t="shared" si="8"/>
        <v>152.41478287472154</v>
      </c>
      <c r="H45">
        <f t="shared" si="4"/>
        <v>1.225499999959804</v>
      </c>
      <c r="I45">
        <f t="shared" si="5"/>
        <v>287.15930391131428</v>
      </c>
      <c r="J45">
        <f t="shared" si="1"/>
        <v>339.67721194034505</v>
      </c>
      <c r="K45">
        <f t="shared" si="9"/>
        <v>197.68095895499798</v>
      </c>
      <c r="L45">
        <f t="shared" si="2"/>
        <v>0.58196709112684075</v>
      </c>
      <c r="M45" cm="1">
        <f t="array" ref="M45">CubicInterpolation($B$4:$B$14,$G$4:$G$14,L45)*H45</f>
        <v>359.25292616710533</v>
      </c>
      <c r="N45">
        <f t="shared" si="6"/>
        <v>125.4051145219953</v>
      </c>
      <c r="O45">
        <f t="shared" si="3"/>
        <v>12.783395975738562</v>
      </c>
    </row>
    <row r="46" spans="2:15" x14ac:dyDescent="0.3">
      <c r="B46">
        <v>4.9831000000000003</v>
      </c>
      <c r="C46">
        <v>0.59289999999999998</v>
      </c>
      <c r="D46">
        <v>1.7</v>
      </c>
      <c r="E46" cm="1">
        <f t="array" ref="E46">CubicInterpolation($B$22:$B$50,$C$22:$C$50,D46)</f>
        <v>12.489074046624111</v>
      </c>
      <c r="F46">
        <f t="shared" si="7"/>
        <v>89.049830896598735</v>
      </c>
      <c r="G46">
        <f t="shared" si="8"/>
        <v>172.8089173917615</v>
      </c>
      <c r="H46">
        <f t="shared" si="4"/>
        <v>1.2254999999314038</v>
      </c>
      <c r="I46">
        <f t="shared" si="5"/>
        <v>287.02674203695352</v>
      </c>
      <c r="J46">
        <f t="shared" si="1"/>
        <v>339.59879998381604</v>
      </c>
      <c r="K46">
        <f t="shared" si="9"/>
        <v>210.20173138580077</v>
      </c>
      <c r="L46">
        <f t="shared" si="2"/>
        <v>0.61897077196921235</v>
      </c>
      <c r="M46" cm="1">
        <f t="array" ref="M46">CubicInterpolation($B$4:$B$14,$G$4:$G$14,L46)*H46</f>
        <v>399.12861162645822</v>
      </c>
      <c r="N46">
        <f t="shared" si="6"/>
        <v>125.95606842786749</v>
      </c>
      <c r="O46">
        <f t="shared" si="3"/>
        <v>12.839558453401375</v>
      </c>
    </row>
    <row r="47" spans="2:15" x14ac:dyDescent="0.3">
      <c r="B47">
        <v>5.2027000000000001</v>
      </c>
      <c r="C47">
        <v>0.27860000000000001</v>
      </c>
      <c r="D47">
        <v>1.8</v>
      </c>
      <c r="E47" cm="1">
        <f t="array" ref="E47">CubicInterpolation($B$22:$B$50,$C$22:$C$50,D47)</f>
        <v>12.515451111281553</v>
      </c>
      <c r="F47">
        <f t="shared" si="7"/>
        <v>88.451058824883745</v>
      </c>
      <c r="G47">
        <f t="shared" si="8"/>
        <v>194.45749348771619</v>
      </c>
      <c r="H47">
        <f t="shared" si="4"/>
        <v>1.2254999998866407</v>
      </c>
      <c r="I47">
        <f t="shared" si="5"/>
        <v>286.8860262923298</v>
      </c>
      <c r="J47">
        <f t="shared" si="1"/>
        <v>339.51554509956998</v>
      </c>
      <c r="K47">
        <f t="shared" si="9"/>
        <v>222.7697905332939</v>
      </c>
      <c r="L47">
        <f t="shared" si="2"/>
        <v>0.65614017899522692</v>
      </c>
      <c r="M47" cm="1">
        <f t="array" ref="M47">CubicInterpolation($B$4:$B$14,$G$4:$G$14,L47)*H47</f>
        <v>447.69401985060597</v>
      </c>
      <c r="N47">
        <f t="shared" si="6"/>
        <v>126.62428639246488</v>
      </c>
      <c r="O47">
        <f t="shared" si="3"/>
        <v>12.907674453870017</v>
      </c>
    </row>
    <row r="48" spans="2:15" x14ac:dyDescent="0.3">
      <c r="B48">
        <v>5.3760000000000003</v>
      </c>
      <c r="C48">
        <v>8.2100000000000006E-2</v>
      </c>
      <c r="D48">
        <v>1.9</v>
      </c>
      <c r="E48" cm="1">
        <f t="array" ref="E48">CubicInterpolation($B$22:$B$50,$C$22:$C$50,D48)</f>
        <v>12.555879785371683</v>
      </c>
      <c r="F48">
        <f t="shared" si="7"/>
        <v>87.850686986312979</v>
      </c>
      <c r="G48">
        <f t="shared" si="8"/>
        <v>217.36592342809644</v>
      </c>
      <c r="H48">
        <f t="shared" si="4"/>
        <v>1.2254999998179017</v>
      </c>
      <c r="I48">
        <f t="shared" si="5"/>
        <v>286.73712149771734</v>
      </c>
      <c r="J48">
        <f t="shared" si="1"/>
        <v>339.42742290183747</v>
      </c>
      <c r="K48">
        <f t="shared" si="9"/>
        <v>235.39880827431054</v>
      </c>
      <c r="L48">
        <f t="shared" si="2"/>
        <v>0.69351735420148408</v>
      </c>
      <c r="M48" cm="1">
        <f t="array" ref="M48">CubicInterpolation($B$4:$B$14,$G$4:$G$14,L48)*H48</f>
        <v>507.31086792466448</v>
      </c>
      <c r="N48">
        <f t="shared" si="6"/>
        <v>127.33826065417301</v>
      </c>
      <c r="O48">
        <f t="shared" si="3"/>
        <v>12.980454704808665</v>
      </c>
    </row>
    <row r="49" spans="2:18" x14ac:dyDescent="0.3">
      <c r="B49">
        <v>5.4683999999999999</v>
      </c>
      <c r="C49">
        <v>3.5999999999999999E-3</v>
      </c>
      <c r="D49">
        <v>2</v>
      </c>
      <c r="E49" cm="1">
        <f t="array" ref="E49">CubicInterpolation($B$22:$B$50,$C$22:$C$50,D49)</f>
        <v>12.608819688793581</v>
      </c>
      <c r="F49">
        <f t="shared" si="7"/>
        <v>87.248079292582517</v>
      </c>
      <c r="G49">
        <f t="shared" si="8"/>
        <v>241.54071062314407</v>
      </c>
      <c r="H49">
        <f t="shared" si="4"/>
        <v>1.22549999971475</v>
      </c>
      <c r="I49">
        <f t="shared" si="5"/>
        <v>286.57998538094955</v>
      </c>
      <c r="J49">
        <f t="shared" si="1"/>
        <v>339.33440457175209</v>
      </c>
      <c r="K49">
        <f t="shared" si="9"/>
        <v>248.09693562664242</v>
      </c>
      <c r="L49">
        <f t="shared" si="2"/>
        <v>0.7311281505326479</v>
      </c>
      <c r="M49" cm="1">
        <f t="array" ref="M49">CubicInterpolation($B$4:$B$14,$G$4:$G$14,L49)*H49</f>
        <v>580.42867577668721</v>
      </c>
      <c r="N49">
        <f t="shared" si="6"/>
        <v>128.05424997025119</v>
      </c>
      <c r="O49">
        <f t="shared" si="3"/>
        <v>13.053440363939979</v>
      </c>
    </row>
    <row r="50" spans="2:18" x14ac:dyDescent="0.3">
      <c r="B50">
        <v>5.5522</v>
      </c>
      <c r="C50">
        <v>-3.5700000000000003E-2</v>
      </c>
      <c r="D50">
        <v>2.1</v>
      </c>
      <c r="E50" cm="1">
        <f t="array" ref="E50">CubicInterpolation($B$22:$B$50,$C$22:$C$50,D50)</f>
        <v>12.676280208193202</v>
      </c>
      <c r="F50">
        <f t="shared" si="7"/>
        <v>86.642588424300527</v>
      </c>
      <c r="G50">
        <f t="shared" si="8"/>
        <v>266.98888546236941</v>
      </c>
      <c r="H50">
        <f t="shared" si="4"/>
        <v>1.2254999995631082</v>
      </c>
      <c r="I50">
        <f t="shared" si="5"/>
        <v>286.41457224449459</v>
      </c>
      <c r="J50">
        <f t="shared" si="1"/>
        <v>339.23645901913005</v>
      </c>
      <c r="K50">
        <f t="shared" si="9"/>
        <v>260.86656115786366</v>
      </c>
      <c r="L50">
        <f t="shared" si="2"/>
        <v>0.76898150013749844</v>
      </c>
      <c r="M50" cm="1">
        <f t="array" ref="M50">CubicInterpolation($B$4:$B$14,$G$4:$G$14,L50)*H50</f>
        <v>669.59591881844494</v>
      </c>
      <c r="N50">
        <f t="shared" si="6"/>
        <v>128.76716519936355</v>
      </c>
      <c r="O50">
        <f t="shared" si="3"/>
        <v>13.12611266048558</v>
      </c>
    </row>
    <row r="51" spans="2:18" x14ac:dyDescent="0.3">
      <c r="D51">
        <v>2.2000000000000002</v>
      </c>
      <c r="E51" cm="1">
        <f t="array" ref="E51">CubicInterpolation($B$22:$B$50,$C$22:$C$50,D51)</f>
        <v>12.757493353060946</v>
      </c>
      <c r="F51">
        <f t="shared" si="7"/>
        <v>86.033537334922528</v>
      </c>
      <c r="G51">
        <f t="shared" si="8"/>
        <v>293.71759511607985</v>
      </c>
      <c r="H51">
        <f t="shared" si="4"/>
        <v>1.2254999993442641</v>
      </c>
      <c r="I51">
        <f t="shared" si="5"/>
        <v>286.24083563174548</v>
      </c>
      <c r="J51">
        <f t="shared" si="1"/>
        <v>339.13355445434081</v>
      </c>
      <c r="K51">
        <f t="shared" si="9"/>
        <v>273.70763191634438</v>
      </c>
      <c r="L51">
        <f t="shared" si="2"/>
        <v>0.80707918258555855</v>
      </c>
      <c r="M51" cm="1">
        <f t="array" ref="M51">CubicInterpolation($B$4:$B$14,$G$4:$G$14,L51)*H51</f>
        <v>777.4081718825239</v>
      </c>
      <c r="N51">
        <f t="shared" si="6"/>
        <v>129.43901326026841</v>
      </c>
      <c r="O51">
        <f t="shared" si="3"/>
        <v>13.194598701352538</v>
      </c>
    </row>
    <row r="52" spans="2:18" x14ac:dyDescent="0.3">
      <c r="D52">
        <v>2.2999999999999998</v>
      </c>
      <c r="E52" cm="1">
        <f t="array" ref="E52">CubicInterpolation($B$22:$B$50,$C$22:$C$50,D52)</f>
        <v>12.851691132887217</v>
      </c>
      <c r="F52">
        <f t="shared" si="7"/>
        <v>85.420285759347848</v>
      </c>
      <c r="G52">
        <f t="shared" si="8"/>
        <v>321.73387375386341</v>
      </c>
      <c r="H52">
        <f t="shared" si="4"/>
        <v>1.2254999990336701</v>
      </c>
      <c r="I52">
        <f t="shared" si="5"/>
        <v>286.05872982059986</v>
      </c>
      <c r="J52">
        <f t="shared" si="1"/>
        <v>339.02565926772712</v>
      </c>
      <c r="K52">
        <f t="shared" si="9"/>
        <v>286.61794083932597</v>
      </c>
      <c r="L52">
        <f t="shared" si="2"/>
        <v>0.84541666096425172</v>
      </c>
      <c r="M52" cm="1">
        <f t="array" ref="M52">CubicInterpolation($B$4:$B$14,$G$4:$G$14,L52)*H52</f>
        <v>906.50923223181564</v>
      </c>
      <c r="N52">
        <f t="shared" si="6"/>
        <v>130.03010700114282</v>
      </c>
      <c r="O52">
        <f t="shared" si="3"/>
        <v>13.254852905315271</v>
      </c>
    </row>
    <row r="53" spans="2:18" x14ac:dyDescent="0.3">
      <c r="D53">
        <v>2.4</v>
      </c>
      <c r="E53" cm="1">
        <f t="array" ref="E53">CubicInterpolation($B$22:$B$50,$C$22:$C$50,D53)</f>
        <v>12.958105557162405</v>
      </c>
      <c r="F53">
        <f t="shared" ref="F53:F84" si="10">F52 -  (D53-D52) * 0.5*1000*(E53+E52)/ ($G$15*$G$17)</f>
        <v>84.802230213919614</v>
      </c>
      <c r="G53">
        <f t="shared" si="8"/>
        <v>351.0443406384494</v>
      </c>
      <c r="H53">
        <f t="shared" si="4"/>
        <v>1.2254999985995114</v>
      </c>
      <c r="I53">
        <f t="shared" si="5"/>
        <v>285.86821178585006</v>
      </c>
      <c r="J53">
        <f t="shared" si="1"/>
        <v>338.9127431885006</v>
      </c>
      <c r="K53">
        <f t="shared" si="9"/>
        <v>299.59139685239649</v>
      </c>
      <c r="L53">
        <f t="shared" si="2"/>
        <v>0.88397796445725885</v>
      </c>
      <c r="M53" cm="1">
        <f t="array" ref="M53">CubicInterpolation($B$4:$B$14,$G$4:$G$14,L53)*H53</f>
        <v>1059.5987344490838</v>
      </c>
      <c r="N53">
        <f t="shared" si="6"/>
        <v>130.49889037586036</v>
      </c>
      <c r="O53">
        <f t="shared" si="3"/>
        <v>13.302639182044889</v>
      </c>
    </row>
    <row r="54" spans="2:18" x14ac:dyDescent="0.3">
      <c r="D54">
        <v>2.5</v>
      </c>
      <c r="E54" cm="1">
        <f t="array" ref="E54">CubicInterpolation($B$22:$B$50,$C$22:$C$50,D54)</f>
        <v>13.075968635376913</v>
      </c>
      <c r="F54">
        <f t="shared" si="10"/>
        <v>84.178803996424747</v>
      </c>
      <c r="G54">
        <f t="shared" si="8"/>
        <v>381.65480281713155</v>
      </c>
      <c r="H54">
        <f t="shared" si="4"/>
        <v>1.2254999980010144</v>
      </c>
      <c r="I54">
        <f t="shared" si="5"/>
        <v>285.66924378168864</v>
      </c>
      <c r="J54">
        <f t="shared" si="1"/>
        <v>338.79477881378642</v>
      </c>
      <c r="K54">
        <f t="shared" si="9"/>
        <v>312.61784672124668</v>
      </c>
      <c r="L54">
        <f t="shared" si="2"/>
        <v>0.92273513722911438</v>
      </c>
      <c r="M54" cm="1">
        <f t="array" ref="M54">CubicInterpolation($B$4:$B$14,$G$4:$G$14,L54)*H54</f>
        <v>1247.788325638681</v>
      </c>
      <c r="N54">
        <f t="shared" si="6"/>
        <v>130.70257262149508</v>
      </c>
      <c r="O54">
        <f t="shared" si="3"/>
        <v>13.323401898215604</v>
      </c>
      <c r="R54">
        <f>MAX(L20:L92)</f>
        <v>1.5310572811485483</v>
      </c>
    </row>
    <row r="55" spans="2:18" x14ac:dyDescent="0.3">
      <c r="D55">
        <v>2.6</v>
      </c>
      <c r="E55" cm="1">
        <f t="array" ref="E55">CubicInterpolation($B$22:$B$50,$C$22:$C$50,D55)</f>
        <v>13.202872765852787</v>
      </c>
      <c r="F55">
        <f t="shared" si="10"/>
        <v>83.54951644912218</v>
      </c>
      <c r="G55">
        <f t="shared" si="8"/>
        <v>413.56959114674964</v>
      </c>
      <c r="H55">
        <f t="shared" si="4"/>
        <v>1.2254999971864808</v>
      </c>
      <c r="I55">
        <f t="shared" si="5"/>
        <v>285.46179765754613</v>
      </c>
      <c r="J55">
        <f t="shared" si="1"/>
        <v>338.67174416948637</v>
      </c>
      <c r="K55">
        <f t="shared" si="9"/>
        <v>325.67791987111445</v>
      </c>
      <c r="L55">
        <f t="shared" si="2"/>
        <v>0.96163298379014095</v>
      </c>
      <c r="M55" cm="1">
        <f t="array" ref="M55">CubicInterpolation($B$4:$B$14,$G$4:$G$14,L55)*H55</f>
        <v>1462.2287344261645</v>
      </c>
      <c r="N55">
        <f t="shared" si="6"/>
        <v>130.71318350132086</v>
      </c>
      <c r="O55">
        <f t="shared" si="3"/>
        <v>13.324483537341575</v>
      </c>
    </row>
    <row r="56" spans="2:18" x14ac:dyDescent="0.3">
      <c r="D56">
        <v>2.7</v>
      </c>
      <c r="E56" cm="1">
        <f t="array" ref="E56">CubicInterpolation($B$22:$B$50,$C$22:$C$50,D56)</f>
        <v>13.33988768958443</v>
      </c>
      <c r="F56">
        <f t="shared" si="10"/>
        <v>82.913908951416431</v>
      </c>
      <c r="G56">
        <f t="shared" si="8"/>
        <v>446.79092252416814</v>
      </c>
      <c r="H56">
        <f t="shared" si="4"/>
        <v>1.2254999960910229</v>
      </c>
      <c r="I56">
        <f t="shared" si="5"/>
        <v>285.2458590035929</v>
      </c>
      <c r="J56">
        <f t="shared" si="1"/>
        <v>338.54362517649571</v>
      </c>
      <c r="K56">
        <f t="shared" si="9"/>
        <v>338.74870767725525</v>
      </c>
      <c r="L56">
        <f t="shared" si="2"/>
        <v>1.0006057786515774</v>
      </c>
      <c r="M56" cm="1">
        <f t="array" ref="M56">CubicInterpolation($B$4:$B$14,$G$4:$G$14,L56)*H56</f>
        <v>1688.2199971375774</v>
      </c>
      <c r="N56">
        <f t="shared" si="6"/>
        <v>130.7172992167595</v>
      </c>
      <c r="O56">
        <f t="shared" si="3"/>
        <v>13.324903080199745</v>
      </c>
    </row>
    <row r="57" spans="2:18" x14ac:dyDescent="0.3">
      <c r="D57">
        <v>2.8</v>
      </c>
      <c r="E57" cm="1">
        <f t="array" ref="E57">CubicInterpolation($B$22:$B$50,$C$22:$C$50,D57)</f>
        <v>13.488301439605806</v>
      </c>
      <c r="F57">
        <f t="shared" si="10"/>
        <v>82.271466422162177</v>
      </c>
      <c r="G57">
        <f t="shared" si="8"/>
        <v>481.3193694986889</v>
      </c>
      <c r="H57">
        <f t="shared" si="4"/>
        <v>1.2254999946339422</v>
      </c>
      <c r="I57">
        <f t="shared" si="5"/>
        <v>285.02142409825848</v>
      </c>
      <c r="J57">
        <f t="shared" si="1"/>
        <v>338.41041385081559</v>
      </c>
      <c r="K57">
        <f t="shared" si="9"/>
        <v>351.8202318131593</v>
      </c>
      <c r="L57">
        <f t="shared" si="2"/>
        <v>1.039625902198906</v>
      </c>
      <c r="M57" cm="1">
        <f t="array" ref="M57">CubicInterpolation($B$4:$B$14,$G$4:$G$14,L57)*H57</f>
        <v>1902.9401984731032</v>
      </c>
      <c r="N57">
        <f t="shared" si="6"/>
        <v>131.00870355494058</v>
      </c>
      <c r="O57">
        <f t="shared" si="3"/>
        <v>13.354607905702403</v>
      </c>
    </row>
    <row r="58" spans="2:18" x14ac:dyDescent="0.3">
      <c r="D58">
        <v>2.9</v>
      </c>
      <c r="E58" cm="1">
        <f t="array" ref="E58">CubicInterpolation($B$22:$B$50,$C$22:$C$50,D58)</f>
        <v>13.645166396188724</v>
      </c>
      <c r="F58">
        <f t="shared" si="10"/>
        <v>81.621713521587139</v>
      </c>
      <c r="G58">
        <f t="shared" si="8"/>
        <v>517.15570768693397</v>
      </c>
      <c r="H58">
        <f t="shared" si="4"/>
        <v>1.22549999271564</v>
      </c>
      <c r="I58">
        <f t="shared" si="5"/>
        <v>284.78848790003491</v>
      </c>
      <c r="J58">
        <f t="shared" si="1"/>
        <v>338.2721011822199</v>
      </c>
      <c r="K58">
        <f t="shared" si="9"/>
        <v>364.90653195174423</v>
      </c>
      <c r="L58">
        <f t="shared" si="2"/>
        <v>1.0787367053813786</v>
      </c>
      <c r="M58" cm="1">
        <f t="array" ref="M58">CubicInterpolation($B$4:$B$14,$G$4:$G$14,L58)*H58</f>
        <v>2115.7716873669106</v>
      </c>
      <c r="N58">
        <f t="shared" si="6"/>
        <v>131.44401454323236</v>
      </c>
      <c r="O58">
        <f t="shared" si="3"/>
        <v>13.398982114498711</v>
      </c>
    </row>
    <row r="59" spans="2:18" x14ac:dyDescent="0.3">
      <c r="D59">
        <v>3</v>
      </c>
      <c r="E59" cm="1">
        <f t="array" ref="E59">CubicInterpolation($B$22:$B$50,$C$22:$C$50,D59)</f>
        <v>13.809377794709297</v>
      </c>
      <c r="F59">
        <f t="shared" si="10"/>
        <v>80.964271950537068</v>
      </c>
      <c r="G59">
        <f t="shared" si="8"/>
        <v>554.30249267735383</v>
      </c>
      <c r="H59">
        <f t="shared" si="4"/>
        <v>1.2254999902139918</v>
      </c>
      <c r="I59">
        <f t="shared" si="5"/>
        <v>284.54703379759718</v>
      </c>
      <c r="J59">
        <f t="shared" si="1"/>
        <v>338.12867104088429</v>
      </c>
      <c r="K59">
        <f t="shared" si="9"/>
        <v>378.02916785665286</v>
      </c>
      <c r="L59">
        <f t="shared" si="2"/>
        <v>1.1180038850090417</v>
      </c>
      <c r="M59" cm="1">
        <f t="array" ref="M59">CubicInterpolation($B$4:$B$14,$G$4:$G$14,L59)*H59</f>
        <v>2326.0425024729266</v>
      </c>
      <c r="N59">
        <f t="shared" si="6"/>
        <v>132.02213182293298</v>
      </c>
      <c r="O59">
        <f t="shared" si="3"/>
        <v>13.457913539544645</v>
      </c>
    </row>
    <row r="60" spans="2:18" x14ac:dyDescent="0.3">
      <c r="D60">
        <v>3.1</v>
      </c>
      <c r="E60" cm="1">
        <f t="array" ref="E60">CubicInterpolation($B$22:$B$50,$C$22:$C$50,D60)</f>
        <v>13.993055246584182</v>
      </c>
      <c r="F60">
        <f t="shared" si="10"/>
        <v>80.298499642295937</v>
      </c>
      <c r="G60">
        <f t="shared" si="8"/>
        <v>592.76407482893455</v>
      </c>
      <c r="H60">
        <f t="shared" si="4"/>
        <v>1.2254999869801999</v>
      </c>
      <c r="I60">
        <f t="shared" si="5"/>
        <v>284.29703351361189</v>
      </c>
      <c r="J60">
        <f t="shared" si="1"/>
        <v>337.98010010320024</v>
      </c>
      <c r="K60">
        <f t="shared" si="9"/>
        <v>391.20247517496114</v>
      </c>
      <c r="L60">
        <f t="shared" si="2"/>
        <v>1.1574719193689502</v>
      </c>
      <c r="M60" cm="1">
        <f t="array" ref="M60">CubicInterpolation($B$4:$B$14,$G$4:$G$14,L60)*H60</f>
        <v>2532.9237079330819</v>
      </c>
      <c r="N60">
        <f t="shared" si="6"/>
        <v>132.90912413933401</v>
      </c>
      <c r="O60">
        <f t="shared" si="3"/>
        <v>13.548330697179818</v>
      </c>
    </row>
    <row r="61" spans="2:18" x14ac:dyDescent="0.3">
      <c r="D61">
        <v>3.2</v>
      </c>
      <c r="E61" cm="1">
        <f t="array" ref="E61">CubicInterpolation($B$22:$B$50,$C$22:$C$50,D61)</f>
        <v>14.202049100831594</v>
      </c>
      <c r="F61">
        <f t="shared" si="10"/>
        <v>79.623324211620556</v>
      </c>
      <c r="G61">
        <f t="shared" si="8"/>
        <v>632.54665048633638</v>
      </c>
      <c r="H61">
        <f t="shared" si="4"/>
        <v>1.2254999828340045</v>
      </c>
      <c r="I61">
        <f t="shared" si="5"/>
        <v>284.03844677183878</v>
      </c>
      <c r="J61">
        <f t="shared" si="1"/>
        <v>337.82635763499093</v>
      </c>
      <c r="K61">
        <f t="shared" si="9"/>
        <v>404.4490379730745</v>
      </c>
      <c r="L61">
        <f t="shared" si="2"/>
        <v>1.1972098352671077</v>
      </c>
      <c r="M61" cm="1">
        <f t="array" ref="M61">CubicInterpolation($B$4:$B$14,$G$4:$G$14,L61)*H61</f>
        <v>2735.6579238790409</v>
      </c>
      <c r="N61">
        <f t="shared" si="6"/>
        <v>134.19794353269546</v>
      </c>
      <c r="O61">
        <f t="shared" si="3"/>
        <v>13.679708820865999</v>
      </c>
    </row>
    <row r="62" spans="2:18" x14ac:dyDescent="0.3">
      <c r="D62">
        <v>3.3</v>
      </c>
      <c r="E62" cm="1">
        <f t="array" ref="E62">CubicInterpolation($B$22:$B$50,$C$22:$C$50,D62)</f>
        <v>14.442065108048084</v>
      </c>
      <c r="F62">
        <f t="shared" si="10"/>
        <v>78.937396544569111</v>
      </c>
      <c r="G62">
        <f t="shared" si="8"/>
        <v>673.65932195282392</v>
      </c>
      <c r="H62">
        <f t="shared" si="4"/>
        <v>1.2254999775580249</v>
      </c>
      <c r="I62">
        <f t="shared" si="5"/>
        <v>283.77121440730662</v>
      </c>
      <c r="J62">
        <f t="shared" si="1"/>
        <v>337.66740137131359</v>
      </c>
      <c r="K62">
        <f t="shared" si="9"/>
        <v>417.80439135667598</v>
      </c>
      <c r="L62">
        <f t="shared" si="2"/>
        <v>1.2373252190170418</v>
      </c>
      <c r="M62" cm="1">
        <f t="array" ref="M62">CubicInterpolation($B$4:$B$14,$G$4:$G$14,L62)*H62</f>
        <v>2924.3889016280086</v>
      </c>
      <c r="N62">
        <f t="shared" si="6"/>
        <v>136.09899511003053</v>
      </c>
      <c r="O62">
        <f t="shared" si="3"/>
        <v>13.873495933744191</v>
      </c>
    </row>
    <row r="63" spans="2:18" x14ac:dyDescent="0.3">
      <c r="D63">
        <v>3.4</v>
      </c>
      <c r="E63" cm="1">
        <f t="array" ref="E63">CubicInterpolation($B$22:$B$50,$C$22:$C$50,D63)</f>
        <v>14.739393218005242</v>
      </c>
      <c r="F63">
        <f t="shared" si="10"/>
        <v>78.238601340612561</v>
      </c>
      <c r="G63">
        <f t="shared" si="8"/>
        <v>716.11550343509816</v>
      </c>
      <c r="H63">
        <f t="shared" si="4"/>
        <v>1.2254999708910173</v>
      </c>
      <c r="I63">
        <f t="shared" si="5"/>
        <v>283.49524922767182</v>
      </c>
      <c r="J63">
        <f t="shared" si="1"/>
        <v>337.50317204387653</v>
      </c>
      <c r="K63">
        <f t="shared" si="9"/>
        <v>431.31923828881224</v>
      </c>
      <c r="L63">
        <f t="shared" si="2"/>
        <v>1.2779709170636753</v>
      </c>
      <c r="M63" cm="1">
        <f t="array" ref="M63">CubicInterpolation($B$4:$B$14,$G$4:$G$14,L63)*H63</f>
        <v>3107.1154966738345</v>
      </c>
      <c r="N63">
        <f t="shared" si="6"/>
        <v>138.86696408183687</v>
      </c>
      <c r="O63">
        <f t="shared" si="3"/>
        <v>14.155653830972158</v>
      </c>
    </row>
    <row r="64" spans="2:18" x14ac:dyDescent="0.3">
      <c r="D64">
        <v>3.5</v>
      </c>
      <c r="E64" cm="1">
        <f t="array" ref="E64">CubicInterpolation($B$22:$B$50,$C$22:$C$50,D64)</f>
        <v>15.016169389681925</v>
      </c>
      <c r="F64">
        <f t="shared" si="10"/>
        <v>77.526058320693764</v>
      </c>
      <c r="G64">
        <f t="shared" si="8"/>
        <v>759.93484216195907</v>
      </c>
      <c r="H64">
        <f t="shared" si="4"/>
        <v>1.225499962519685</v>
      </c>
      <c r="I64">
        <f t="shared" si="5"/>
        <v>283.21042352594725</v>
      </c>
      <c r="J64">
        <f t="shared" si="1"/>
        <v>337.3335858949203</v>
      </c>
      <c r="K64">
        <f t="shared" si="9"/>
        <v>445.06753624840564</v>
      </c>
      <c r="L64">
        <f t="shared" si="2"/>
        <v>1.3193691789321107</v>
      </c>
      <c r="M64" cm="1">
        <f t="array" ref="M64">CubicInterpolation($B$4:$B$14,$G$4:$G$14,L64)*H64</f>
        <v>3285.6069584263787</v>
      </c>
      <c r="N64">
        <f t="shared" si="6"/>
        <v>141.5012195480258</v>
      </c>
      <c r="O64">
        <f t="shared" si="3"/>
        <v>14.424181401429745</v>
      </c>
    </row>
    <row r="65" spans="4:15" x14ac:dyDescent="0.3">
      <c r="D65">
        <v>3.6</v>
      </c>
      <c r="E65" cm="1">
        <f t="array" ref="E65">CubicInterpolation($B$22:$B$50,$C$22:$C$50,D65)</f>
        <v>14.900016131944099</v>
      </c>
      <c r="F65">
        <f t="shared" si="10"/>
        <v>76.80966893639345</v>
      </c>
      <c r="G65">
        <f t="shared" si="8"/>
        <v>805.14251624587428</v>
      </c>
      <c r="H65">
        <f t="shared" si="4"/>
        <v>1.2254999520693273</v>
      </c>
      <c r="I65">
        <f t="shared" si="5"/>
        <v>282.91657364440181</v>
      </c>
      <c r="J65">
        <f t="shared" si="1"/>
        <v>337.15853732379463</v>
      </c>
      <c r="K65">
        <f t="shared" si="9"/>
        <v>459.0859454298988</v>
      </c>
      <c r="L65">
        <f t="shared" si="2"/>
        <v>1.3616322726806991</v>
      </c>
      <c r="M65" cm="1">
        <f t="array" ref="M65">CubicInterpolation($B$4:$B$14,$G$4:$G$14,L65)*H65</f>
        <v>3460.4101299125577</v>
      </c>
      <c r="N65">
        <f t="shared" si="6"/>
        <v>139.12445265992162</v>
      </c>
      <c r="O65">
        <f t="shared" si="3"/>
        <v>14.181901392448687</v>
      </c>
    </row>
    <row r="66" spans="4:15" x14ac:dyDescent="0.3">
      <c r="D66">
        <v>3.7</v>
      </c>
      <c r="E66" cm="1">
        <f t="array" ref="E66">CubicInterpolation($B$22:$B$50,$C$22:$C$50,D66)</f>
        <v>13.78493629570138</v>
      </c>
      <c r="F66">
        <f t="shared" si="10"/>
        <v>76.122763334960084</v>
      </c>
      <c r="G66">
        <f t="shared" si="8"/>
        <v>851.75267496938409</v>
      </c>
      <c r="H66">
        <f t="shared" si="4"/>
        <v>1.2254999390977499</v>
      </c>
      <c r="I66">
        <f t="shared" si="5"/>
        <v>282.61360761269896</v>
      </c>
      <c r="J66">
        <f t="shared" si="1"/>
        <v>336.97796298687314</v>
      </c>
      <c r="K66">
        <f t="shared" si="9"/>
        <v>473.11722904029619</v>
      </c>
      <c r="L66">
        <f t="shared" si="2"/>
        <v>1.4040005015364352</v>
      </c>
      <c r="M66" cm="1">
        <f t="array" ref="M66">CubicInterpolation($B$4:$B$14,$G$4:$G$14,L66)*H66</f>
        <v>3628.6546433093572</v>
      </c>
      <c r="N66">
        <f t="shared" si="6"/>
        <v>123.60977100465632</v>
      </c>
      <c r="O66">
        <f t="shared" si="3"/>
        <v>12.600384404144375</v>
      </c>
    </row>
    <row r="67" spans="4:15" x14ac:dyDescent="0.3">
      <c r="D67">
        <v>3.8</v>
      </c>
      <c r="E67" cm="1">
        <f t="array" ref="E67">CubicInterpolation($B$22:$B$50,$C$22:$C$50,D67)</f>
        <v>12.022966431594213</v>
      </c>
      <c r="F67">
        <f t="shared" si="10"/>
        <v>75.504753143402581</v>
      </c>
      <c r="G67">
        <f t="shared" si="8"/>
        <v>899.72123343257522</v>
      </c>
      <c r="H67">
        <f t="shared" si="4"/>
        <v>1.2254999231042076</v>
      </c>
      <c r="I67">
        <f t="shared" si="5"/>
        <v>282.30181198268826</v>
      </c>
      <c r="J67">
        <f t="shared" si="1"/>
        <v>336.7920249273194</v>
      </c>
      <c r="K67">
        <f t="shared" si="9"/>
        <v>486.25394022352509</v>
      </c>
      <c r="L67">
        <f t="shared" si="2"/>
        <v>1.4437810406242844</v>
      </c>
      <c r="M67" cm="1">
        <f t="array" ref="M67">CubicInterpolation($B$4:$B$14,$G$4:$G$14,L67)*H67</f>
        <v>3780.7249050746154</v>
      </c>
      <c r="N67">
        <f t="shared" si="6"/>
        <v>99.351889594758376</v>
      </c>
      <c r="O67">
        <f t="shared" si="3"/>
        <v>10.127613618222057</v>
      </c>
    </row>
    <row r="68" spans="4:15" x14ac:dyDescent="0.3">
      <c r="D68">
        <v>3.9</v>
      </c>
      <c r="E68" cm="1">
        <f t="array" ref="E68">CubicInterpolation($B$22:$B$50,$C$22:$C$50,D68)</f>
        <v>9.3199845338803566</v>
      </c>
      <c r="F68">
        <f t="shared" si="10"/>
        <v>74.99366313527787</v>
      </c>
      <c r="G68">
        <f t="shared" si="8"/>
        <v>948.90403160642609</v>
      </c>
      <c r="H68">
        <f t="shared" si="4"/>
        <v>1.2254999035555745</v>
      </c>
      <c r="I68">
        <f t="shared" si="5"/>
        <v>281.98212379455822</v>
      </c>
      <c r="J68">
        <f t="shared" si="1"/>
        <v>336.60127352797326</v>
      </c>
      <c r="K68">
        <f t="shared" si="9"/>
        <v>497.40202325349577</v>
      </c>
      <c r="L68">
        <f t="shared" si="2"/>
        <v>1.4777187799681903</v>
      </c>
      <c r="M68" cm="1">
        <f t="array" ref="M68">CubicInterpolation($B$4:$B$14,$G$4:$G$14,L68)*H68</f>
        <v>3906.2834489817337</v>
      </c>
      <c r="N68">
        <f t="shared" si="6"/>
        <v>62.37878047246577</v>
      </c>
      <c r="O68">
        <f t="shared" si="3"/>
        <v>6.3586932183961027</v>
      </c>
    </row>
    <row r="69" spans="4:15" x14ac:dyDescent="0.3">
      <c r="D69">
        <v>4</v>
      </c>
      <c r="E69" cm="1">
        <f t="array" ref="E69">CubicInterpolation($B$22:$B$50,$C$22:$C$50,D69)</f>
        <v>7.3535100336962449</v>
      </c>
      <c r="F69">
        <f t="shared" si="10"/>
        <v>74.594390490750172</v>
      </c>
      <c r="G69">
        <f t="shared" si="8"/>
        <v>999.04856060694374</v>
      </c>
      <c r="H69">
        <f t="shared" si="4"/>
        <v>1.2254998799230579</v>
      </c>
      <c r="I69">
        <f t="shared" si="5"/>
        <v>281.65618435605484</v>
      </c>
      <c r="J69">
        <f t="shared" si="1"/>
        <v>336.40668078125742</v>
      </c>
      <c r="K69">
        <f t="shared" si="9"/>
        <v>505.48855675685701</v>
      </c>
      <c r="L69">
        <f t="shared" si="2"/>
        <v>1.5026115283529167</v>
      </c>
      <c r="M69" cm="1">
        <f t="array" ref="M69">CubicInterpolation($B$4:$B$14,$G$4:$G$14,L69)*H69</f>
        <v>3997.0728025136832</v>
      </c>
      <c r="N69">
        <f t="shared" si="6"/>
        <v>35.185839621462762</v>
      </c>
      <c r="O69">
        <f t="shared" si="3"/>
        <v>3.5867318676312703</v>
      </c>
    </row>
    <row r="70" spans="4:15" x14ac:dyDescent="0.3">
      <c r="D70">
        <v>4.0999999999999996</v>
      </c>
      <c r="E70" cm="1">
        <f t="array" ref="E70">CubicInterpolation($B$22:$B$50,$C$22:$C$50,D70)</f>
        <v>6.1403213277026794</v>
      </c>
      <c r="F70">
        <f t="shared" si="10"/>
        <v>74.271259805059756</v>
      </c>
      <c r="G70">
        <f t="shared" si="8"/>
        <v>1049.8413278328644</v>
      </c>
      <c r="H70">
        <f t="shared" si="4"/>
        <v>1.2254998517067528</v>
      </c>
      <c r="I70">
        <f t="shared" si="5"/>
        <v>281.32603136908637</v>
      </c>
      <c r="J70">
        <f t="shared" si="1"/>
        <v>336.20945763630579</v>
      </c>
      <c r="K70">
        <f t="shared" si="9"/>
        <v>510.36678776155344</v>
      </c>
      <c r="L70">
        <f t="shared" si="2"/>
        <v>1.518002471880616</v>
      </c>
      <c r="M70" cm="1">
        <f t="array" ref="M70">CubicInterpolation($B$4:$B$14,$G$4:$G$14,L70)*H70</f>
        <v>4057.2069757655436</v>
      </c>
      <c r="N70">
        <f t="shared" si="6"/>
        <v>18.237381415162453</v>
      </c>
      <c r="O70">
        <f t="shared" si="3"/>
        <v>1.8590602869686494</v>
      </c>
    </row>
    <row r="71" spans="4:15" x14ac:dyDescent="0.3">
      <c r="D71">
        <v>4.2</v>
      </c>
      <c r="E71" cm="1">
        <f t="array" ref="E71">CubicInterpolation($B$22:$B$50,$C$22:$C$50,D71)</f>
        <v>5.0788798794371646</v>
      </c>
      <c r="F71">
        <f t="shared" si="10"/>
        <v>74.002598660432398</v>
      </c>
      <c r="G71">
        <f t="shared" si="8"/>
        <v>1101.0115646616111</v>
      </c>
      <c r="H71">
        <f t="shared" si="4"/>
        <v>1.2254998184127712</v>
      </c>
      <c r="I71">
        <f t="shared" si="5"/>
        <v>280.99342482969951</v>
      </c>
      <c r="J71">
        <f t="shared" si="1"/>
        <v>336.01065176058518</v>
      </c>
      <c r="K71">
        <f t="shared" si="9"/>
        <v>513.03794881338467</v>
      </c>
      <c r="L71">
        <f t="shared" si="2"/>
        <v>1.5268502534822475</v>
      </c>
      <c r="M71" cm="1">
        <f t="array" ref="M71">CubicInterpolation($B$4:$B$14,$G$4:$G$14,L71)*H71</f>
        <v>4091.2771823065982</v>
      </c>
      <c r="N71">
        <f t="shared" si="6"/>
        <v>3.5355137388116642</v>
      </c>
      <c r="O71">
        <f t="shared" si="3"/>
        <v>0.36039895400730521</v>
      </c>
    </row>
    <row r="72" spans="4:15" x14ac:dyDescent="0.3">
      <c r="D72">
        <v>4.3</v>
      </c>
      <c r="E72" cm="1">
        <f t="array" ref="E72">CubicInterpolation($B$22:$B$50,$C$22:$C$50,D72)</f>
        <v>4.1468169671618513</v>
      </c>
      <c r="F72">
        <f t="shared" si="10"/>
        <v>73.78167506444457</v>
      </c>
      <c r="G72">
        <f t="shared" si="8"/>
        <v>1152.3697917808349</v>
      </c>
      <c r="H72">
        <f t="shared" si="4"/>
        <v>1.225499779527699</v>
      </c>
      <c r="I72">
        <f t="shared" si="5"/>
        <v>280.65959635342455</v>
      </c>
      <c r="J72">
        <f t="shared" si="1"/>
        <v>335.81099716180523</v>
      </c>
      <c r="K72">
        <f t="shared" si="9"/>
        <v>514.12659357108339</v>
      </c>
      <c r="L72">
        <f t="shared" si="2"/>
        <v>1.5309998717027113</v>
      </c>
      <c r="M72" cm="1">
        <f t="array" ref="M72">CubicInterpolation($B$4:$B$14,$G$4:$G$14,L72)*H72</f>
        <v>4107.1228310494353</v>
      </c>
      <c r="N72">
        <f t="shared" si="6"/>
        <v>-9.2720054901471727</v>
      </c>
      <c r="O72">
        <f t="shared" si="3"/>
        <v>-0.94515856168676582</v>
      </c>
    </row>
    <row r="73" spans="4:15" x14ac:dyDescent="0.3">
      <c r="D73">
        <v>4.4000000000000004</v>
      </c>
      <c r="E73" cm="1">
        <f t="array" ref="E73">CubicInterpolation($B$22:$B$50,$C$22:$C$50,D73)</f>
        <v>3.3463321833264934</v>
      </c>
      <c r="F73">
        <f t="shared" si="10"/>
        <v>73.602240005703266</v>
      </c>
      <c r="G73">
        <f t="shared" si="8"/>
        <v>1203.7681099085648</v>
      </c>
      <c r="H73">
        <f t="shared" si="4"/>
        <v>1.225499734533724</v>
      </c>
      <c r="I73">
        <f t="shared" si="5"/>
        <v>280.32550728559431</v>
      </c>
      <c r="J73">
        <f t="shared" si="1"/>
        <v>335.61106779626891</v>
      </c>
      <c r="K73">
        <f t="shared" si="9"/>
        <v>513.83976898351659</v>
      </c>
      <c r="L73">
        <f t="shared" si="2"/>
        <v>1.5310572811485483</v>
      </c>
      <c r="M73" cm="1">
        <f t="array" ref="M73">CubicInterpolation($B$4:$B$14,$G$4:$G$14,L73)*H73</f>
        <v>4107.341292047674</v>
      </c>
      <c r="N73">
        <f t="shared" si="6"/>
        <v>-20.149482992123769</v>
      </c>
      <c r="O73">
        <f t="shared" si="3"/>
        <v>-2.0539738014397315</v>
      </c>
    </row>
    <row r="74" spans="4:15" x14ac:dyDescent="0.3">
      <c r="D74">
        <v>4.5</v>
      </c>
      <c r="E74" cm="1">
        <f t="array" ref="E74">CubicInterpolation($B$22:$B$50,$C$22:$C$50,D74)</f>
        <v>2.6678373009909175</v>
      </c>
      <c r="F74">
        <f t="shared" si="10"/>
        <v>73.45822140510883</v>
      </c>
      <c r="G74">
        <f t="shared" si="8"/>
        <v>1255.0785330857111</v>
      </c>
      <c r="H74">
        <f t="shared" si="4"/>
        <v>1.2254996829246991</v>
      </c>
      <c r="I74">
        <f t="shared" si="5"/>
        <v>279.99198953494283</v>
      </c>
      <c r="J74">
        <f t="shared" si="1"/>
        <v>335.41136145804609</v>
      </c>
      <c r="K74">
        <f t="shared" si="9"/>
        <v>512.36869455940302</v>
      </c>
      <c r="L74">
        <f t="shared" si="2"/>
        <v>1.5275830023530408</v>
      </c>
      <c r="M74" cm="1">
        <f t="array" ref="M74">CubicInterpolation($B$4:$B$14,$G$4:$G$14,L74)*H74</f>
        <v>4094.0811188008142</v>
      </c>
      <c r="N74">
        <f t="shared" si="6"/>
        <v>-29.225714000811696</v>
      </c>
      <c r="O74">
        <f t="shared" si="3"/>
        <v>-2.9791757391245355</v>
      </c>
    </row>
    <row r="75" spans="4:15" x14ac:dyDescent="0.3">
      <c r="D75">
        <v>4.5999999999999996</v>
      </c>
      <c r="E75" cm="1">
        <f t="array" ref="E75">CubicInterpolation($B$22:$B$50,$C$22:$C$50,D75)</f>
        <v>2.0931871037791168</v>
      </c>
      <c r="F75">
        <f t="shared" si="10"/>
        <v>73.344211303804087</v>
      </c>
      <c r="G75">
        <f t="shared" si="8"/>
        <v>1306.1919645491689</v>
      </c>
      <c r="H75">
        <f t="shared" si="4"/>
        <v>1.225499624210292</v>
      </c>
      <c r="I75">
        <f t="shared" si="5"/>
        <v>279.6597522304304</v>
      </c>
      <c r="J75">
        <f t="shared" si="1"/>
        <v>335.21230354237736</v>
      </c>
      <c r="K75">
        <f t="shared" si="9"/>
        <v>509.89993470975628</v>
      </c>
      <c r="L75">
        <f t="shared" si="2"/>
        <v>1.521125356442339</v>
      </c>
      <c r="M75" cm="1">
        <f t="array" ref="M75">CubicInterpolation($B$4:$B$14,$G$4:$G$14,L75)*H75</f>
        <v>4069.2748428391892</v>
      </c>
      <c r="N75">
        <f t="shared" si="6"/>
        <v>-36.752654422648085</v>
      </c>
      <c r="O75">
        <f t="shared" si="3"/>
        <v>-3.7464479533790094</v>
      </c>
    </row>
    <row r="76" spans="4:15" x14ac:dyDescent="0.3">
      <c r="D76">
        <v>4.7</v>
      </c>
      <c r="E76" cm="1">
        <f t="array" ref="E76">CubicInterpolation($B$22:$B$50,$C$22:$C$50,D76)</f>
        <v>1.5948461759487802</v>
      </c>
      <c r="F76">
        <f t="shared" si="10"/>
        <v>73.255895636399444</v>
      </c>
      <c r="G76">
        <f t="shared" si="8"/>
        <v>1357.0170120990856</v>
      </c>
      <c r="H76">
        <f t="shared" si="4"/>
        <v>1.225499557918786</v>
      </c>
      <c r="I76">
        <f t="shared" si="5"/>
        <v>279.32938942135593</v>
      </c>
      <c r="J76">
        <f t="shared" si="1"/>
        <v>335.01425144238391</v>
      </c>
      <c r="K76">
        <f t="shared" si="9"/>
        <v>506.60101628858331</v>
      </c>
      <c r="L76">
        <f t="shared" si="2"/>
        <v>1.5121775091878713</v>
      </c>
      <c r="M76" cm="1">
        <f t="array" ref="M76">CubicInterpolation($B$4:$B$14,$G$4:$G$14,L76)*H76</f>
        <v>4034.5727097957401</v>
      </c>
      <c r="N76">
        <f t="shared" si="6"/>
        <v>-43.114166342547684</v>
      </c>
      <c r="O76">
        <f t="shared" si="3"/>
        <v>-4.3949201164676532</v>
      </c>
    </row>
    <row r="77" spans="4:15" x14ac:dyDescent="0.3">
      <c r="D77">
        <v>4.8</v>
      </c>
      <c r="E77" cm="1">
        <f t="array" ref="E77">CubicInterpolation($B$22:$B$50,$C$22:$C$50,D77)</f>
        <v>1.1656376292273523</v>
      </c>
      <c r="F77">
        <f t="shared" si="10"/>
        <v>73.189791577373214</v>
      </c>
      <c r="G77">
        <f t="shared" si="8"/>
        <v>1407.4774466760311</v>
      </c>
      <c r="H77">
        <f t="shared" si="4"/>
        <v>1.2254994836004627</v>
      </c>
      <c r="I77">
        <f t="shared" si="5"/>
        <v>279.00139659660579</v>
      </c>
      <c r="J77">
        <f t="shared" si="1"/>
        <v>334.81750425047403</v>
      </c>
      <c r="K77">
        <f t="shared" si="9"/>
        <v>502.6076752503235</v>
      </c>
      <c r="L77">
        <f t="shared" si="2"/>
        <v>1.5011391843908111</v>
      </c>
      <c r="M77" cm="1">
        <f t="array" ref="M77">CubicInterpolation($B$4:$B$14,$G$4:$G$14,L77)*H77</f>
        <v>3991.2643367979576</v>
      </c>
      <c r="N77">
        <f t="shared" si="6"/>
        <v>-48.416841837819277</v>
      </c>
      <c r="O77">
        <f t="shared" si="3"/>
        <v>-4.9354578835697529</v>
      </c>
    </row>
    <row r="78" spans="4:15" x14ac:dyDescent="0.3">
      <c r="D78">
        <v>4.9000000000000004</v>
      </c>
      <c r="E78" cm="1">
        <f t="array" ref="E78">CubicInterpolation($B$22:$B$50,$C$22:$C$50,D78)</f>
        <v>0.8183314331306919</v>
      </c>
      <c r="F78">
        <f t="shared" si="10"/>
        <v>73.142282366213053</v>
      </c>
      <c r="G78">
        <f t="shared" si="8"/>
        <v>1457.5093866806124</v>
      </c>
      <c r="H78">
        <f t="shared" si="4"/>
        <v>1.2254994008314539</v>
      </c>
      <c r="I78">
        <f t="shared" si="5"/>
        <v>278.67618898657599</v>
      </c>
      <c r="J78">
        <f t="shared" si="1"/>
        <v>334.62231356382415</v>
      </c>
      <c r="K78">
        <f t="shared" si="9"/>
        <v>498.03112484130514</v>
      </c>
      <c r="L78">
        <f t="shared" si="2"/>
        <v>1.4883380595188946</v>
      </c>
      <c r="M78" cm="1">
        <f t="array" ref="M78">CubicInterpolation($B$4:$B$14,$G$4:$G$14,L78)*H78</f>
        <v>3944.8265180794665</v>
      </c>
      <c r="N78">
        <f t="shared" si="6"/>
        <v>-52.555385894507047</v>
      </c>
      <c r="O78">
        <f t="shared" si="3"/>
        <v>-5.3573278179925632</v>
      </c>
    </row>
    <row r="79" spans="4:15" x14ac:dyDescent="0.3">
      <c r="D79">
        <v>5</v>
      </c>
      <c r="E79" cm="1">
        <f t="array" ref="E79">CubicInterpolation($B$22:$B$50,$C$22:$C$50,D79)</f>
        <v>0.56005797284677517</v>
      </c>
      <c r="F79">
        <f t="shared" si="10"/>
        <v>73.109274697599673</v>
      </c>
      <c r="G79">
        <f t="shared" si="8"/>
        <v>1507.0600685954123</v>
      </c>
      <c r="H79">
        <f t="shared" si="4"/>
        <v>1.2254993092152646</v>
      </c>
      <c r="I79">
        <f t="shared" si="5"/>
        <v>278.35410955412982</v>
      </c>
      <c r="J79">
        <f t="shared" si="1"/>
        <v>334.42888813445734</v>
      </c>
      <c r="K79">
        <f t="shared" si="9"/>
        <v>492.98251345468879</v>
      </c>
      <c r="L79">
        <f t="shared" si="2"/>
        <v>1.4741026596257583</v>
      </c>
      <c r="M79" cm="1">
        <f t="array" ref="M79">CubicInterpolation($B$4:$B$14,$G$4:$G$14,L79)*H79</f>
        <v>3893.0771369147064</v>
      </c>
      <c r="N79">
        <f t="shared" si="6"/>
        <v>-55.3995531429388</v>
      </c>
      <c r="O79">
        <f t="shared" si="3"/>
        <v>-5.6472531236430985</v>
      </c>
    </row>
    <row r="80" spans="4:15" x14ac:dyDescent="0.3">
      <c r="D80">
        <v>5.0999999999999996</v>
      </c>
      <c r="E80" cm="1">
        <f t="array" ref="E80">CubicInterpolation($B$22:$B$50,$C$22:$C$50,D80)</f>
        <v>0.4009084019260295</v>
      </c>
      <c r="F80">
        <f t="shared" si="10"/>
        <v>73.086262869803008</v>
      </c>
      <c r="G80">
        <f t="shared" si="8"/>
        <v>1556.0884325932875</v>
      </c>
      <c r="H80">
        <f t="shared" si="4"/>
        <v>1.2254992083796894</v>
      </c>
      <c r="I80">
        <f t="shared" si="5"/>
        <v>278.03542518814362</v>
      </c>
      <c r="J80">
        <f t="shared" si="1"/>
        <v>334.23739144595436</v>
      </c>
      <c r="K80">
        <f t="shared" si="9"/>
        <v>487.58476650281654</v>
      </c>
      <c r="L80">
        <f t="shared" si="2"/>
        <v>1.4587977855902403</v>
      </c>
      <c r="M80" cm="1">
        <f t="array" ref="M80">CubicInterpolation($B$4:$B$14,$G$4:$G$14,L80)*H80</f>
        <v>3836.7358387302843</v>
      </c>
      <c r="N80">
        <f t="shared" si="6"/>
        <v>-56.820577663888635</v>
      </c>
      <c r="O80">
        <f t="shared" si="3"/>
        <v>-5.7921078148714198</v>
      </c>
    </row>
    <row r="81" spans="4:15" x14ac:dyDescent="0.3">
      <c r="D81">
        <v>5.2</v>
      </c>
      <c r="E81" cm="1">
        <f t="array" ref="E81">CubicInterpolation($B$22:$B$50,$C$22:$C$50,D81)</f>
        <v>0.28153606596426489</v>
      </c>
      <c r="F81">
        <f t="shared" si="10"/>
        <v>73.069920680327755</v>
      </c>
      <c r="G81">
        <f t="shared" si="8"/>
        <v>1604.566358916552</v>
      </c>
      <c r="H81">
        <f t="shared" si="4"/>
        <v>1.2254990979692268</v>
      </c>
      <c r="I81">
        <f t="shared" si="5"/>
        <v>277.72031866704236</v>
      </c>
      <c r="J81">
        <f t="shared" si="1"/>
        <v>334.04793674024933</v>
      </c>
      <c r="K81">
        <f t="shared" si="9"/>
        <v>481.97375996247519</v>
      </c>
      <c r="L81">
        <f t="shared" si="2"/>
        <v>1.4428281301951305</v>
      </c>
      <c r="M81" cm="1">
        <f t="array" ref="M81">CubicInterpolation($B$4:$B$14,$G$4:$G$14,L81)*H81</f>
        <v>3777.1429124118849</v>
      </c>
      <c r="N81">
        <f t="shared" si="6"/>
        <v>-57.649204065110261</v>
      </c>
      <c r="O81">
        <f t="shared" si="3"/>
        <v>-5.8765753379317287</v>
      </c>
    </row>
    <row r="82" spans="4:15" x14ac:dyDescent="0.3">
      <c r="D82">
        <v>5.3</v>
      </c>
      <c r="E82" cm="1">
        <f t="array" ref="E82">CubicInterpolation($B$22:$B$50,$C$22:$C$50,D82)</f>
        <v>0.16116526641001372</v>
      </c>
      <c r="F82">
        <f t="shared" si="10"/>
        <v>73.059319511448805</v>
      </c>
      <c r="G82">
        <f t="shared" si="8"/>
        <v>1652.4775604584772</v>
      </c>
      <c r="H82">
        <f t="shared" si="4"/>
        <v>1.2254989776395371</v>
      </c>
      <c r="I82">
        <f t="shared" si="5"/>
        <v>277.4088958570199</v>
      </c>
      <c r="J82">
        <f t="shared" si="1"/>
        <v>333.86059119840814</v>
      </c>
      <c r="K82">
        <f t="shared" si="9"/>
        <v>476.25027087602518</v>
      </c>
      <c r="L82">
        <f t="shared" si="2"/>
        <v>1.4264944214185407</v>
      </c>
      <c r="M82" cm="1">
        <f t="array" ref="M82">CubicInterpolation($B$4:$B$14,$G$4:$G$14,L82)*H82</f>
        <v>3715.3123101533574</v>
      </c>
      <c r="N82">
        <f t="shared" si="6"/>
        <v>-58.457415107478369</v>
      </c>
      <c r="O82">
        <f t="shared" si="3"/>
        <v>-5.9589617846563065</v>
      </c>
    </row>
    <row r="83" spans="4:15" x14ac:dyDescent="0.3">
      <c r="D83">
        <v>5.4</v>
      </c>
      <c r="E83" cm="1">
        <f t="array" ref="E83">CubicInterpolation($B$22:$B$50,$C$22:$C$50,D83)</f>
        <v>5.8943733088451439E-2</v>
      </c>
      <c r="F83">
        <f t="shared" si="10"/>
        <v>73.054048660640788</v>
      </c>
      <c r="G83">
        <f t="shared" si="8"/>
        <v>1699.8123209981482</v>
      </c>
      <c r="H83">
        <f t="shared" si="4"/>
        <v>1.2254988470629453</v>
      </c>
      <c r="I83">
        <f t="shared" si="5"/>
        <v>277.10121991351201</v>
      </c>
      <c r="J83">
        <f t="shared" si="1"/>
        <v>333.67539639783018</v>
      </c>
      <c r="K83">
        <f t="shared" si="9"/>
        <v>470.4449399173958</v>
      </c>
      <c r="L83">
        <f t="shared" si="2"/>
        <v>1.4098880079144336</v>
      </c>
      <c r="M83" cm="1">
        <f t="array" ref="M83">CubicInterpolation($B$4:$B$14,$G$4:$G$14,L83)*H83</f>
        <v>3651.506662331783</v>
      </c>
      <c r="N83">
        <f t="shared" si="6"/>
        <v>-58.986780686473999</v>
      </c>
      <c r="O83">
        <f t="shared" si="3"/>
        <v>-6.0129236173775737</v>
      </c>
    </row>
    <row r="84" spans="4:15" x14ac:dyDescent="0.3">
      <c r="D84">
        <v>5.5</v>
      </c>
      <c r="E84">
        <v>0</v>
      </c>
      <c r="F84">
        <f t="shared" si="10"/>
        <v>73.052637161683975</v>
      </c>
      <c r="G84">
        <f t="shared" si="8"/>
        <v>1746.5632045004031</v>
      </c>
      <c r="H84">
        <f t="shared" si="4"/>
        <v>1.2254987059368654</v>
      </c>
      <c r="I84">
        <f t="shared" si="5"/>
        <v>276.79733917074736</v>
      </c>
      <c r="J84">
        <f t="shared" si="1"/>
        <v>333.49238503870862</v>
      </c>
      <c r="K84">
        <f t="shared" si="9"/>
        <v>464.57273012769815</v>
      </c>
      <c r="L84">
        <f t="shared" si="2"/>
        <v>1.3930534877843612</v>
      </c>
      <c r="M84" cm="1">
        <f t="array" ref="M84">CubicInterpolation($B$4:$B$14,$G$4:$G$14,L84)*H84</f>
        <v>3585.8216113086414</v>
      </c>
      <c r="N84">
        <f t="shared" si="6"/>
        <v>-58.895450582328884</v>
      </c>
      <c r="O84">
        <f t="shared" si="3"/>
        <v>-6.0036137188918328</v>
      </c>
    </row>
    <row r="85" spans="4:15" x14ac:dyDescent="0.3">
      <c r="D85">
        <v>5.6</v>
      </c>
      <c r="E85">
        <v>0</v>
      </c>
      <c r="F85">
        <f t="shared" ref="F85:F92" si="11">F84 -  (D85-D84) * 0.5*1000*(E85+E84)/ ($G$15*$G$17)</f>
        <v>73.052637161683975</v>
      </c>
      <c r="G85">
        <f t="shared" si="8"/>
        <v>1792.7257719350007</v>
      </c>
      <c r="H85">
        <f t="shared" si="4"/>
        <v>1.2254985539808219</v>
      </c>
      <c r="I85">
        <f t="shared" si="5"/>
        <v>276.49728248242246</v>
      </c>
      <c r="J85">
        <f t="shared" ref="J85:J92" si="12">(I85*287*1.4)^0.5</f>
        <v>333.311578108888</v>
      </c>
      <c r="K85">
        <f t="shared" si="9"/>
        <v>458.67861856425804</v>
      </c>
      <c r="L85">
        <f t="shared" ref="L85:L92" si="13">K85/J85</f>
        <v>1.3761256694611865</v>
      </c>
      <c r="M85" cm="1">
        <f t="array" ref="M85">CubicInterpolation($B$4:$B$14,$G$4:$G$14,L85)*H85</f>
        <v>3518.7206613710032</v>
      </c>
      <c r="N85">
        <f t="shared" si="6"/>
        <v>-57.97692179891034</v>
      </c>
      <c r="O85">
        <f t="shared" ref="O85:O92" si="14">N85/$G$17</f>
        <v>-5.9099818347513082</v>
      </c>
    </row>
    <row r="86" spans="4:15" x14ac:dyDescent="0.3">
      <c r="D86">
        <v>5.7</v>
      </c>
      <c r="E86">
        <v>0</v>
      </c>
      <c r="F86">
        <f t="shared" si="11"/>
        <v>73.052637161683975</v>
      </c>
      <c r="G86">
        <f t="shared" si="8"/>
        <v>1838.3014528604733</v>
      </c>
      <c r="H86">
        <f t="shared" ref="H86:H92" si="15">$H$20*(1-(G86/44300)^4.256)</f>
        <v>1.2254983909236135</v>
      </c>
      <c r="I86">
        <f t="shared" ref="I86:I92" si="16">$I$20 - 6.5*G86/1000</f>
        <v>276.20104055640689</v>
      </c>
      <c r="J86">
        <f t="shared" si="12"/>
        <v>333.13297359397535</v>
      </c>
      <c r="K86">
        <f t="shared" si="9"/>
        <v>452.8349999451961</v>
      </c>
      <c r="L86">
        <f t="shared" si="13"/>
        <v>1.3593220600765699</v>
      </c>
      <c r="M86" cm="1">
        <f t="array" ref="M86">CubicInterpolation($B$4:$B$14,$G$4:$G$14,L86)*H86</f>
        <v>3451.0353691548889</v>
      </c>
      <c r="N86">
        <f t="shared" ref="N86:N92" si="17">(E86*1000 - F86*$G$17 - M86)/F86</f>
        <v>-57.050394094423645</v>
      </c>
      <c r="O86">
        <f t="shared" si="14"/>
        <v>-5.8155345662001672</v>
      </c>
    </row>
    <row r="87" spans="4:15" x14ac:dyDescent="0.3">
      <c r="D87">
        <v>5.8</v>
      </c>
      <c r="E87">
        <v>0</v>
      </c>
      <c r="F87">
        <f t="shared" si="11"/>
        <v>73.052637161683975</v>
      </c>
      <c r="G87">
        <f t="shared" ref="G87:G92" si="18">0.5*(K86+K87)*(D86-D85)+G86</f>
        <v>1883.2973845652598</v>
      </c>
      <c r="H87">
        <f t="shared" si="15"/>
        <v>1.2254982164967334</v>
      </c>
      <c r="I87">
        <f t="shared" si="16"/>
        <v>275.90856700032577</v>
      </c>
      <c r="J87">
        <f t="shared" si="12"/>
        <v>332.95654704590345</v>
      </c>
      <c r="K87">
        <f t="shared" ref="K87:K92" si="19">K86+(N85+N86)*0.5*(D86-D85)</f>
        <v>447.08363415052935</v>
      </c>
      <c r="L87">
        <f t="shared" si="13"/>
        <v>1.3427687129662949</v>
      </c>
      <c r="M87" cm="1">
        <f t="array" ref="M87">CubicInterpolation($B$4:$B$14,$G$4:$G$14,L87)*H87</f>
        <v>3383.276791405186</v>
      </c>
      <c r="N87">
        <f t="shared" si="17"/>
        <v>-56.122863201873713</v>
      </c>
      <c r="O87">
        <f t="shared" si="14"/>
        <v>-5.7209850358688801</v>
      </c>
    </row>
    <row r="88" spans="4:15" x14ac:dyDescent="0.3">
      <c r="D88">
        <v>5.9</v>
      </c>
      <c r="E88">
        <v>0</v>
      </c>
      <c r="F88">
        <f t="shared" si="11"/>
        <v>73.052637161683975</v>
      </c>
      <c r="G88">
        <f t="shared" si="18"/>
        <v>1927.7228148370718</v>
      </c>
      <c r="H88">
        <f t="shared" si="15"/>
        <v>1.225498030441792</v>
      </c>
      <c r="I88">
        <f t="shared" si="16"/>
        <v>275.61980170355901</v>
      </c>
      <c r="J88">
        <f t="shared" si="12"/>
        <v>332.78226563999772</v>
      </c>
      <c r="K88">
        <f t="shared" si="19"/>
        <v>441.42497128571449</v>
      </c>
      <c r="L88">
        <f t="shared" si="13"/>
        <v>1.3264678345667793</v>
      </c>
      <c r="M88" cm="1">
        <f t="array" ref="M88">CubicInterpolation($B$4:$B$14,$G$4:$G$14,L88)*H88</f>
        <v>3315.471763453796</v>
      </c>
      <c r="N88">
        <f t="shared" si="17"/>
        <v>-55.194696463672045</v>
      </c>
      <c r="O88">
        <f t="shared" si="14"/>
        <v>-5.6263706894670786</v>
      </c>
    </row>
    <row r="89" spans="4:15" x14ac:dyDescent="0.3">
      <c r="D89">
        <v>6</v>
      </c>
      <c r="E89">
        <v>0</v>
      </c>
      <c r="F89">
        <f t="shared" si="11"/>
        <v>73.052637161683975</v>
      </c>
      <c r="G89">
        <f t="shared" si="18"/>
        <v>1971.5870180664797</v>
      </c>
      <c r="H89">
        <f t="shared" si="15"/>
        <v>1.2254978325168027</v>
      </c>
      <c r="I89">
        <f t="shared" si="16"/>
        <v>275.33468438256784</v>
      </c>
      <c r="J89">
        <f t="shared" si="12"/>
        <v>332.6100963364097</v>
      </c>
      <c r="K89">
        <f t="shared" si="19"/>
        <v>435.85909330243715</v>
      </c>
      <c r="L89">
        <f t="shared" si="13"/>
        <v>1.3104205136984146</v>
      </c>
      <c r="M89" cm="1">
        <f t="array" ref="M89">CubicInterpolation($B$4:$B$14,$G$4:$G$14,L89)*H89</f>
        <v>3247.6450392305587</v>
      </c>
      <c r="N89">
        <f t="shared" si="17"/>
        <v>-54.266232730417364</v>
      </c>
      <c r="O89">
        <f t="shared" si="14"/>
        <v>-5.5317260683402001</v>
      </c>
    </row>
    <row r="90" spans="4:15" x14ac:dyDescent="0.3">
      <c r="D90">
        <v>6.1</v>
      </c>
      <c r="E90">
        <v>0</v>
      </c>
      <c r="F90">
        <f t="shared" si="11"/>
        <v>73.052637161683975</v>
      </c>
      <c r="G90">
        <f t="shared" si="18"/>
        <v>2014.899275073738</v>
      </c>
      <c r="H90">
        <f t="shared" si="15"/>
        <v>1.2254976224959007</v>
      </c>
      <c r="I90">
        <f t="shared" si="16"/>
        <v>275.05315471202067</v>
      </c>
      <c r="J90">
        <f t="shared" si="12"/>
        <v>332.44000596091007</v>
      </c>
      <c r="K90">
        <f t="shared" si="19"/>
        <v>430.3860468427327</v>
      </c>
      <c r="L90">
        <f t="shared" si="13"/>
        <v>1.2946277196654232</v>
      </c>
      <c r="M90" cm="1">
        <f t="array" ref="M90">CubicInterpolation($B$4:$B$14,$G$4:$G$14,L90)*H90</f>
        <v>3179.8231388624631</v>
      </c>
      <c r="N90">
        <f t="shared" si="17"/>
        <v>-53.337835029756825</v>
      </c>
      <c r="O90">
        <f t="shared" si="14"/>
        <v>-5.4370881783646094</v>
      </c>
    </row>
    <row r="91" spans="4:15" x14ac:dyDescent="0.3">
      <c r="D91">
        <v>6.2</v>
      </c>
      <c r="E91">
        <v>0</v>
      </c>
      <c r="F91">
        <f t="shared" si="11"/>
        <v>73.052637161683975</v>
      </c>
      <c r="G91">
        <f t="shared" si="18"/>
        <v>2057.6688695886105</v>
      </c>
      <c r="H91">
        <f t="shared" si="15"/>
        <v>1.2254974001689258</v>
      </c>
      <c r="I91">
        <f t="shared" si="16"/>
        <v>274.77515234767401</v>
      </c>
      <c r="J91">
        <f t="shared" si="12"/>
        <v>332.27196122046684</v>
      </c>
      <c r="K91">
        <f t="shared" si="19"/>
        <v>425.00584345472402</v>
      </c>
      <c r="L91">
        <f t="shared" si="13"/>
        <v>1.2790903026955291</v>
      </c>
      <c r="M91" cm="1">
        <f t="array" ref="M91">CubicInterpolation($B$4:$B$14,$G$4:$G$14,L91)*H91</f>
        <v>3112.034208547409</v>
      </c>
      <c r="N91">
        <f t="shared" si="17"/>
        <v>-52.409888648231679</v>
      </c>
      <c r="O91">
        <f t="shared" si="14"/>
        <v>-5.3424962944170922</v>
      </c>
    </row>
    <row r="92" spans="4:15" x14ac:dyDescent="0.3">
      <c r="D92">
        <v>6.3</v>
      </c>
      <c r="E92">
        <v>0</v>
      </c>
      <c r="F92">
        <f t="shared" si="11"/>
        <v>73.052637161683975</v>
      </c>
      <c r="G92">
        <f t="shared" si="18"/>
        <v>2099.9050846248883</v>
      </c>
      <c r="H92">
        <f t="shared" si="15"/>
        <v>1.2254971653409386</v>
      </c>
      <c r="I92">
        <f t="shared" si="16"/>
        <v>274.50061694993821</v>
      </c>
      <c r="J92">
        <f t="shared" si="12"/>
        <v>332.10592871926445</v>
      </c>
      <c r="K92">
        <f t="shared" si="19"/>
        <v>419.71845727082456</v>
      </c>
      <c r="L92">
        <f t="shared" si="13"/>
        <v>1.2638089867574169</v>
      </c>
      <c r="M92" cm="1">
        <f t="array" ref="M92">CubicInterpolation($B$4:$B$14,$G$4:$G$14,L92)*H92</f>
        <v>3044.3078454678312</v>
      </c>
      <c r="N92">
        <f t="shared" si="17"/>
        <v>-51.482798734561861</v>
      </c>
      <c r="O92">
        <f t="shared" si="14"/>
        <v>-5.2479917160613514</v>
      </c>
    </row>
    <row r="93" spans="4:15" x14ac:dyDescent="0.3">
      <c r="D93">
        <v>6.4</v>
      </c>
      <c r="E93">
        <v>0</v>
      </c>
      <c r="F93">
        <v>50</v>
      </c>
      <c r="G93">
        <f t="shared" ref="G93" si="20">0.5*(K92+K93)*(D92-D91)+G92</f>
        <v>2141.6171986335135</v>
      </c>
      <c r="H93">
        <f t="shared" ref="H93" si="21">$H$20*(1-(G93/44300)^4.256)</f>
        <v>1.2254969178316759</v>
      </c>
      <c r="I93">
        <f t="shared" ref="I93" si="22">$I$20 - 6.5*G93/1000</f>
        <v>274.22948820888212</v>
      </c>
      <c r="J93">
        <f t="shared" ref="J93" si="23">(I93*287*1.4)^0.5</f>
        <v>331.94187497561802</v>
      </c>
      <c r="K93">
        <f t="shared" ref="K93" si="24">K92+(N91+N92)*0.5*(D92-D91)</f>
        <v>414.52382290168492</v>
      </c>
      <c r="L93">
        <f t="shared" ref="L93" si="25">K93/J93</f>
        <v>1.2487843630217874</v>
      </c>
      <c r="M93" cm="1">
        <f t="array" ref="M93">CubicInterpolation($B$4:$B$14,$G$4:$G$14,L93)*H93</f>
        <v>2976.6749219306475</v>
      </c>
      <c r="N93">
        <f t="shared" ref="N93" si="26">(E93*1000 - F93*$G$17 - M93)/F93</f>
        <v>-69.343498438612954</v>
      </c>
      <c r="O93">
        <f t="shared" ref="O93" si="27">N93/$G$17</f>
        <v>-7.0686542750879662</v>
      </c>
    </row>
    <row r="94" spans="4:15" x14ac:dyDescent="0.3">
      <c r="D94">
        <v>6.5</v>
      </c>
      <c r="E94">
        <v>0</v>
      </c>
      <c r="F94">
        <v>50</v>
      </c>
      <c r="G94">
        <f t="shared" ref="G94:G103" si="28">0.5*(K93+K94)*(D93-D92)+G93</f>
        <v>2182.7675151807493</v>
      </c>
      <c r="H94">
        <f t="shared" ref="H94:H103" si="29">$H$20*(1-(G94/44300)^4.256)</f>
        <v>1.2254966577810338</v>
      </c>
      <c r="I94">
        <f t="shared" ref="I94:I103" si="30">$I$20 - 6.5*G94/1000</f>
        <v>273.9620111513251</v>
      </c>
      <c r="J94">
        <f t="shared" ref="J94:J103" si="31">(I94*287*1.4)^0.5</f>
        <v>331.7799512939298</v>
      </c>
      <c r="K94">
        <f t="shared" ref="K94:K103" si="32">K93+(N92+N93)*0.5*(D93-D92)</f>
        <v>408.48250804302614</v>
      </c>
      <c r="L94">
        <f t="shared" ref="L94:L103" si="33">K94/J94</f>
        <v>1.2311850262499562</v>
      </c>
      <c r="M94" cm="1">
        <f t="array" ref="M94">CubicInterpolation($B$4:$B$14,$G$4:$G$14,L94)*H94</f>
        <v>2896.1032615558784</v>
      </c>
      <c r="N94">
        <f t="shared" ref="N94:N103" si="34">(E94*1000 - F94*$G$17 - M94)/F94</f>
        <v>-67.732065231117573</v>
      </c>
      <c r="O94">
        <f t="shared" ref="O94:O103" si="35">N94/$G$17</f>
        <v>-6.904389931816266</v>
      </c>
    </row>
    <row r="95" spans="4:15" x14ac:dyDescent="0.3">
      <c r="D95">
        <v>6.6</v>
      </c>
      <c r="E95">
        <v>0</v>
      </c>
      <c r="F95">
        <v>50</v>
      </c>
      <c r="G95">
        <f t="shared" si="28"/>
        <v>2223.2730770758776</v>
      </c>
      <c r="H95">
        <f t="shared" si="29"/>
        <v>1.2254963857311776</v>
      </c>
      <c r="I95">
        <f t="shared" si="30"/>
        <v>273.6987249990068</v>
      </c>
      <c r="J95">
        <f t="shared" si="31"/>
        <v>331.62048746210013</v>
      </c>
      <c r="K95">
        <f t="shared" si="32"/>
        <v>401.62872985953965</v>
      </c>
      <c r="L95">
        <f t="shared" si="33"/>
        <v>1.2111095214086871</v>
      </c>
      <c r="M95" cm="1">
        <f t="array" ref="M95">CubicInterpolation($B$4:$B$14,$G$4:$G$14,L95)*H95</f>
        <v>2802.3721119585198</v>
      </c>
      <c r="N95">
        <f t="shared" si="34"/>
        <v>-65.857442239170396</v>
      </c>
      <c r="O95">
        <f t="shared" si="35"/>
        <v>-6.7132968643394895</v>
      </c>
    </row>
    <row r="96" spans="4:15" x14ac:dyDescent="0.3">
      <c r="D96">
        <v>6.7</v>
      </c>
      <c r="E96">
        <v>0</v>
      </c>
      <c r="F96">
        <v>50</v>
      </c>
      <c r="G96">
        <f t="shared" si="28"/>
        <v>2263.1019762931555</v>
      </c>
      <c r="H96">
        <f t="shared" si="29"/>
        <v>1.2254961020181911</v>
      </c>
      <c r="I96">
        <f t="shared" si="30"/>
        <v>273.43983715409445</v>
      </c>
      <c r="J96">
        <f t="shared" si="31"/>
        <v>331.46361273677559</v>
      </c>
      <c r="K96">
        <f t="shared" si="32"/>
        <v>394.94925448602527</v>
      </c>
      <c r="L96">
        <f t="shared" si="33"/>
        <v>1.1915312550450761</v>
      </c>
      <c r="M96" cm="1">
        <f t="array" ref="M96">CubicInterpolation($B$4:$B$14,$G$4:$G$14,L96)*H96</f>
        <v>2707.0598491811038</v>
      </c>
      <c r="N96">
        <f t="shared" si="34"/>
        <v>-63.951196983622076</v>
      </c>
      <c r="O96">
        <f t="shared" si="35"/>
        <v>-6.5189803245282443</v>
      </c>
    </row>
    <row r="97" spans="4:15" x14ac:dyDescent="0.3">
      <c r="D97">
        <v>6.8</v>
      </c>
      <c r="E97">
        <v>0</v>
      </c>
      <c r="F97">
        <v>50</v>
      </c>
      <c r="G97">
        <f t="shared" si="28"/>
        <v>2302.2723801437014</v>
      </c>
      <c r="H97">
        <f t="shared" si="29"/>
        <v>1.225495806680184</v>
      </c>
      <c r="I97">
        <f t="shared" si="30"/>
        <v>273.18522952906591</v>
      </c>
      <c r="J97">
        <f t="shared" si="31"/>
        <v>331.30925918962583</v>
      </c>
      <c r="K97">
        <f t="shared" si="32"/>
        <v>388.45882252488559</v>
      </c>
      <c r="L97">
        <f t="shared" si="33"/>
        <v>1.1724961248443408</v>
      </c>
      <c r="M97" cm="1">
        <f t="array" ref="M97">CubicInterpolation($B$4:$B$14,$G$4:$G$14,L97)*H97</f>
        <v>2610.2775190693037</v>
      </c>
      <c r="N97">
        <f t="shared" si="34"/>
        <v>-62.015550381386078</v>
      </c>
      <c r="O97">
        <f t="shared" si="35"/>
        <v>-6.3216667055439419</v>
      </c>
    </row>
    <row r="98" spans="4:15" x14ac:dyDescent="0.3">
      <c r="D98">
        <v>6.9</v>
      </c>
      <c r="E98">
        <v>0</v>
      </c>
      <c r="F98">
        <v>50</v>
      </c>
      <c r="G98">
        <f t="shared" si="28"/>
        <v>2340.8033455277773</v>
      </c>
      <c r="H98">
        <f t="shared" si="29"/>
        <v>1.2254954997545999</v>
      </c>
      <c r="I98">
        <f t="shared" si="30"/>
        <v>272.93477825406944</v>
      </c>
      <c r="J98">
        <f t="shared" si="31"/>
        <v>331.15735519913352</v>
      </c>
      <c r="K98">
        <f t="shared" si="32"/>
        <v>382.16048515663522</v>
      </c>
      <c r="L98">
        <f t="shared" si="33"/>
        <v>1.1540147883076073</v>
      </c>
      <c r="M98" cm="1">
        <f t="array" ref="M98">CubicInterpolation($B$4:$B$14,$G$4:$G$14,L98)*H98</f>
        <v>2514.9981123215707</v>
      </c>
      <c r="N98">
        <f t="shared" si="34"/>
        <v>-60.109962246431415</v>
      </c>
      <c r="O98">
        <f t="shared" si="35"/>
        <v>-6.1274171505026924</v>
      </c>
    </row>
    <row r="99" spans="4:15" x14ac:dyDescent="0.3">
      <c r="D99">
        <v>7</v>
      </c>
      <c r="E99">
        <v>0</v>
      </c>
      <c r="F99">
        <v>50</v>
      </c>
      <c r="G99">
        <f t="shared" si="28"/>
        <v>2378.7140802618715</v>
      </c>
      <c r="H99">
        <f t="shared" si="29"/>
        <v>1.2254951812805259</v>
      </c>
      <c r="I99">
        <f t="shared" si="30"/>
        <v>272.6883584782978</v>
      </c>
      <c r="J99">
        <f t="shared" si="31"/>
        <v>331.00782836147556</v>
      </c>
      <c r="K99">
        <f t="shared" si="32"/>
        <v>376.05420952524429</v>
      </c>
      <c r="L99">
        <f t="shared" si="33"/>
        <v>1.136088567411693</v>
      </c>
      <c r="M99" cm="1">
        <f t="array" ref="M99">CubicInterpolation($B$4:$B$14,$G$4:$G$14,L99)*H99</f>
        <v>2421.4456817430191</v>
      </c>
      <c r="N99">
        <f t="shared" si="34"/>
        <v>-58.238913634860381</v>
      </c>
      <c r="O99">
        <f t="shared" si="35"/>
        <v>-5.9366884439205281</v>
      </c>
    </row>
    <row r="100" spans="4:15" x14ac:dyDescent="0.3">
      <c r="D100">
        <v>7.1</v>
      </c>
      <c r="E100">
        <v>0</v>
      </c>
      <c r="F100">
        <v>50</v>
      </c>
      <c r="G100">
        <f t="shared" si="28"/>
        <v>2416.0236290246926</v>
      </c>
      <c r="H100">
        <f t="shared" si="29"/>
        <v>1.2254948512990465</v>
      </c>
      <c r="I100">
        <f t="shared" si="30"/>
        <v>272.44584641133946</v>
      </c>
      <c r="J100">
        <f t="shared" si="31"/>
        <v>330.86060673352483</v>
      </c>
      <c r="K100">
        <f t="shared" si="32"/>
        <v>370.13676573117971</v>
      </c>
      <c r="L100">
        <f t="shared" si="33"/>
        <v>1.1187090823093602</v>
      </c>
      <c r="M100" cm="1">
        <f t="array" ref="M100">CubicInterpolation($B$4:$B$14,$G$4:$G$14,L100)*H100</f>
        <v>2329.7715171683503</v>
      </c>
      <c r="N100">
        <f t="shared" si="34"/>
        <v>-56.405430343367009</v>
      </c>
      <c r="O100">
        <f t="shared" si="35"/>
        <v>-5.7497890258274218</v>
      </c>
    </row>
    <row r="101" spans="4:15" x14ac:dyDescent="0.3">
      <c r="D101">
        <v>7.2</v>
      </c>
      <c r="E101">
        <v>0</v>
      </c>
      <c r="F101">
        <v>50</v>
      </c>
      <c r="G101">
        <f t="shared" si="28"/>
        <v>2452.7506947378647</v>
      </c>
      <c r="H101">
        <f t="shared" si="29"/>
        <v>1.2254945098531804</v>
      </c>
      <c r="I101">
        <f t="shared" si="30"/>
        <v>272.20712048420387</v>
      </c>
      <c r="J101">
        <f t="shared" si="31"/>
        <v>330.7156195442742</v>
      </c>
      <c r="K101">
        <f t="shared" si="32"/>
        <v>364.40454853226834</v>
      </c>
      <c r="L101">
        <f t="shared" si="33"/>
        <v>1.1018667610390385</v>
      </c>
      <c r="M101" cm="1">
        <f t="array" ref="M101">CubicInterpolation($B$4:$B$14,$G$4:$G$14,L101)*H101</f>
        <v>2240.0986992239377</v>
      </c>
      <c r="N101">
        <f t="shared" si="34"/>
        <v>-54.611973984478752</v>
      </c>
      <c r="O101">
        <f t="shared" si="35"/>
        <v>-5.5669698251252546</v>
      </c>
    </row>
    <row r="102" spans="4:15" x14ac:dyDescent="0.3">
      <c r="D102">
        <v>7.3</v>
      </c>
      <c r="E102">
        <v>0</v>
      </c>
      <c r="F102">
        <v>50</v>
      </c>
      <c r="G102">
        <f t="shared" si="28"/>
        <v>2488.9136060802721</v>
      </c>
      <c r="H102">
        <f t="shared" si="29"/>
        <v>1.2254941569869187</v>
      </c>
      <c r="I102">
        <f t="shared" si="30"/>
        <v>271.97206156047821</v>
      </c>
      <c r="J102">
        <f t="shared" si="31"/>
        <v>330.57279733063359</v>
      </c>
      <c r="K102">
        <f t="shared" si="32"/>
        <v>358.85367831587604</v>
      </c>
      <c r="L102">
        <f t="shared" si="33"/>
        <v>1.0855511439949379</v>
      </c>
      <c r="M102" cm="1">
        <f t="array" ref="M102">CubicInterpolation($B$4:$B$14,$G$4:$G$14,L102)*H102</f>
        <v>2152.5253447237646</v>
      </c>
      <c r="N102">
        <f t="shared" si="34"/>
        <v>-52.860506894475293</v>
      </c>
      <c r="O102">
        <f t="shared" si="35"/>
        <v>-5.3884308760933015</v>
      </c>
    </row>
    <row r="103" spans="4:15" x14ac:dyDescent="0.3">
      <c r="D103">
        <v>7.4</v>
      </c>
      <c r="E103">
        <v>0</v>
      </c>
      <c r="F103">
        <v>50</v>
      </c>
      <c r="G103">
        <f t="shared" si="28"/>
        <v>2524.5302927096623</v>
      </c>
      <c r="H103">
        <f t="shared" si="29"/>
        <v>1.225493792744355</v>
      </c>
      <c r="I103">
        <f t="shared" si="30"/>
        <v>271.74055309738719</v>
      </c>
      <c r="J103">
        <f t="shared" si="31"/>
        <v>330.4320720428484</v>
      </c>
      <c r="K103">
        <f t="shared" si="32"/>
        <v>353.48005427192834</v>
      </c>
      <c r="L103">
        <f t="shared" si="33"/>
        <v>1.0697510447051617</v>
      </c>
      <c r="M103" cm="1">
        <f t="array" ref="M103">CubicInterpolation($B$4:$B$14,$G$4:$G$14,L103)*H103</f>
        <v>2067.1271164616428</v>
      </c>
      <c r="N103">
        <f t="shared" si="34"/>
        <v>-51.152542329232858</v>
      </c>
      <c r="O103">
        <f t="shared" si="35"/>
        <v>-5.2143264351919321</v>
      </c>
    </row>
    <row r="104" spans="4:15" x14ac:dyDescent="0.3">
      <c r="D104">
        <v>7.5</v>
      </c>
      <c r="E104">
        <v>0</v>
      </c>
      <c r="F104">
        <v>50</v>
      </c>
      <c r="G104">
        <f t="shared" ref="G104:G109" si="36">0.5*(K103+K104)*(D103-D102)+G103</f>
        <v>2559.6182655137959</v>
      </c>
      <c r="H104">
        <f t="shared" ref="H104:H109" si="37">$H$20*(1-(G104/44300)^4.256)</f>
        <v>1.2254934171689231</v>
      </c>
      <c r="I104">
        <f t="shared" ref="I104:I109" si="38">$I$20 - 6.5*G104/1000</f>
        <v>271.51248127416028</v>
      </c>
      <c r="J104">
        <f t="shared" ref="J104:J109" si="39">(I104*287*1.4)^0.5</f>
        <v>330.29337713002604</v>
      </c>
      <c r="K104">
        <f t="shared" ref="K104:K109" si="40">K103+(N102+N103)*0.5*(D103-D102)</f>
        <v>348.27940181074291</v>
      </c>
      <c r="L104">
        <f t="shared" ref="L104:L109" si="41">K104/J104</f>
        <v>1.0544546936938319</v>
      </c>
      <c r="M104" cm="1">
        <f t="array" ref="M104">CubicInterpolation($B$4:$B$14,$G$4:$G$14,L104)*H104</f>
        <v>1983.9596138579855</v>
      </c>
      <c r="N104">
        <f t="shared" ref="N104:N109" si="42">(E104*1000 - F104*$G$17 - M104)/F104</f>
        <v>-49.489192277159709</v>
      </c>
      <c r="O104">
        <f t="shared" ref="O104:O109" si="43">N104/$G$17</f>
        <v>-5.0447698549602151</v>
      </c>
    </row>
    <row r="105" spans="4:15" x14ac:dyDescent="0.3">
      <c r="D105">
        <v>7.6</v>
      </c>
      <c r="E105">
        <v>0</v>
      </c>
      <c r="F105">
        <v>50</v>
      </c>
      <c r="G105">
        <f t="shared" si="36"/>
        <v>2594.1946013583542</v>
      </c>
      <c r="H105">
        <f t="shared" si="37"/>
        <v>1.2254930303027318</v>
      </c>
      <c r="I105">
        <f t="shared" si="38"/>
        <v>271.2877350911707</v>
      </c>
      <c r="J105">
        <f t="shared" si="39"/>
        <v>330.15664760781721</v>
      </c>
      <c r="K105">
        <f t="shared" si="40"/>
        <v>343.24731508042328</v>
      </c>
      <c r="L105">
        <f t="shared" si="41"/>
        <v>1.0396498679261974</v>
      </c>
      <c r="M105" cm="1">
        <f t="array" ref="M105">CubicInterpolation($B$4:$B$14,$G$4:$G$14,L105)*H105</f>
        <v>1903.0606331385604</v>
      </c>
      <c r="N105">
        <f t="shared" si="42"/>
        <v>-47.871212662771214</v>
      </c>
      <c r="O105">
        <f t="shared" si="43"/>
        <v>-4.8798381919236711</v>
      </c>
    </row>
    <row r="106" spans="4:15" x14ac:dyDescent="0.3">
      <c r="D106">
        <v>7.7</v>
      </c>
      <c r="E106">
        <v>0</v>
      </c>
      <c r="F106">
        <v>50</v>
      </c>
      <c r="G106">
        <f t="shared" si="36"/>
        <v>2628.2759318540466</v>
      </c>
      <c r="H106">
        <f t="shared" si="37"/>
        <v>1.2254926321859876</v>
      </c>
      <c r="I106">
        <f t="shared" si="38"/>
        <v>271.06620644294867</v>
      </c>
      <c r="J106">
        <f t="shared" si="39"/>
        <v>330.02182011009029</v>
      </c>
      <c r="K106">
        <f t="shared" si="40"/>
        <v>338.37929483342674</v>
      </c>
      <c r="L106">
        <f t="shared" si="41"/>
        <v>1.0253240065173526</v>
      </c>
      <c r="M106" cm="1">
        <f t="array" ref="M106">CubicInterpolation($B$4:$B$14,$G$4:$G$14,L106)*H106</f>
        <v>1824.4522828269542</v>
      </c>
      <c r="N106">
        <f t="shared" si="42"/>
        <v>-46.299045656539086</v>
      </c>
      <c r="O106">
        <f t="shared" si="43"/>
        <v>-4.7195765195248809</v>
      </c>
    </row>
    <row r="107" spans="4:15" x14ac:dyDescent="0.3">
      <c r="D107">
        <v>7.8</v>
      </c>
      <c r="E107">
        <v>0</v>
      </c>
      <c r="F107">
        <v>50</v>
      </c>
      <c r="G107">
        <f t="shared" si="36"/>
        <v>2661.8784356915912</v>
      </c>
      <c r="H107">
        <f t="shared" si="37"/>
        <v>1.2254922228564997</v>
      </c>
      <c r="I107">
        <f t="shared" si="38"/>
        <v>270.84779016800462</v>
      </c>
      <c r="J107">
        <f t="shared" si="39"/>
        <v>329.88883292634239</v>
      </c>
      <c r="K107">
        <f t="shared" si="40"/>
        <v>333.67078191746123</v>
      </c>
      <c r="L107">
        <f t="shared" si="41"/>
        <v>1.0114643134706025</v>
      </c>
      <c r="M107" cm="1">
        <f t="array" ref="M107">CubicInterpolation($B$4:$B$14,$G$4:$G$14,L107)*H107</f>
        <v>1748.142946273259</v>
      </c>
      <c r="N107">
        <f t="shared" si="42"/>
        <v>-44.772858925465179</v>
      </c>
      <c r="O107">
        <f t="shared" si="43"/>
        <v>-4.5640019292013436</v>
      </c>
    </row>
    <row r="108" spans="4:15" x14ac:dyDescent="0.3">
      <c r="D108">
        <v>7.9</v>
      </c>
      <c r="E108">
        <v>0</v>
      </c>
      <c r="F108">
        <v>50</v>
      </c>
      <c r="G108">
        <f t="shared" si="36"/>
        <v>2695.0178341218821</v>
      </c>
      <c r="H108">
        <f t="shared" si="37"/>
        <v>1.22549180234926</v>
      </c>
      <c r="I108">
        <f t="shared" si="38"/>
        <v>270.63238407820774</v>
      </c>
      <c r="J108">
        <f t="shared" si="39"/>
        <v>329.75762602648609</v>
      </c>
      <c r="K108">
        <f t="shared" si="40"/>
        <v>329.11718668836102</v>
      </c>
      <c r="L108">
        <f t="shared" si="41"/>
        <v>0.99805784828741573</v>
      </c>
      <c r="M108" cm="1">
        <f t="array" ref="M108">CubicInterpolation($B$4:$B$14,$G$4:$G$14,L108)*H108</f>
        <v>1673.4366758648657</v>
      </c>
      <c r="N108">
        <f t="shared" si="42"/>
        <v>-43.278733517297312</v>
      </c>
      <c r="O108">
        <f t="shared" si="43"/>
        <v>-4.4116955675124681</v>
      </c>
    </row>
    <row r="109" spans="4:15" x14ac:dyDescent="0.3">
      <c r="D109">
        <v>8</v>
      </c>
      <c r="E109">
        <v>0</v>
      </c>
      <c r="F109">
        <v>50</v>
      </c>
      <c r="G109">
        <f t="shared" si="36"/>
        <v>2727.7094238096115</v>
      </c>
      <c r="H109">
        <f t="shared" si="37"/>
        <v>1.2254913706956225</v>
      </c>
      <c r="I109">
        <f t="shared" si="38"/>
        <v>270.41988874523747</v>
      </c>
      <c r="J109">
        <f t="shared" si="39"/>
        <v>329.62814093738479</v>
      </c>
      <c r="K109">
        <f t="shared" si="40"/>
        <v>324.71460706622287</v>
      </c>
      <c r="L109">
        <f t="shared" si="41"/>
        <v>0.98509370632862536</v>
      </c>
      <c r="M109" cm="1">
        <f t="array" ref="M109">CubicInterpolation($B$4:$B$14,$G$4:$G$14,L109)*H109</f>
        <v>1597.5007213444321</v>
      </c>
      <c r="N109">
        <f t="shared" si="42"/>
        <v>-41.760014426888645</v>
      </c>
      <c r="O109">
        <f t="shared" si="43"/>
        <v>-4.2568822045758044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4D639-00B1-4696-8E6F-7DE38B7BF0B3}">
  <sheetPr codeName="Sheet9"/>
  <dimension ref="B1:AG697"/>
  <sheetViews>
    <sheetView topLeftCell="AA40" zoomScale="43" zoomScaleNormal="82" workbookViewId="0">
      <selection activeCell="BI64" sqref="BI64"/>
    </sheetView>
  </sheetViews>
  <sheetFormatPr defaultRowHeight="14.4" x14ac:dyDescent="0.3"/>
  <cols>
    <col min="2" max="2" width="12.21875" bestFit="1" customWidth="1"/>
    <col min="4" max="4" width="10.44140625" bestFit="1" customWidth="1"/>
    <col min="5" max="5" width="13.88671875" bestFit="1" customWidth="1"/>
    <col min="6" max="6" width="17.5546875" bestFit="1" customWidth="1"/>
    <col min="7" max="7" width="19.5546875" bestFit="1" customWidth="1"/>
    <col min="8" max="8" width="17.77734375" bestFit="1" customWidth="1"/>
    <col min="9" max="9" width="16.77734375" bestFit="1" customWidth="1"/>
    <col min="10" max="10" width="18.5546875" bestFit="1" customWidth="1"/>
    <col min="11" max="11" width="12.21875" bestFit="1" customWidth="1"/>
    <col min="12" max="12" width="14.77734375" bestFit="1" customWidth="1"/>
    <col min="13" max="13" width="12.44140625" bestFit="1" customWidth="1"/>
    <col min="14" max="14" width="18.33203125" bestFit="1" customWidth="1"/>
    <col min="20" max="20" width="11.5546875" customWidth="1"/>
    <col min="30" max="30" width="23.5546875" customWidth="1"/>
  </cols>
  <sheetData>
    <row r="1" spans="2:33" ht="15" thickBot="1" x14ac:dyDescent="0.35"/>
    <row r="2" spans="2:33" x14ac:dyDescent="0.3">
      <c r="B2" s="35" t="s">
        <v>323</v>
      </c>
      <c r="C2" s="36" t="s">
        <v>289</v>
      </c>
      <c r="D2" s="36" t="s">
        <v>324</v>
      </c>
      <c r="E2" s="36" t="s">
        <v>325</v>
      </c>
      <c r="F2" s="36" t="s">
        <v>326</v>
      </c>
      <c r="G2" s="37" t="s">
        <v>327</v>
      </c>
    </row>
    <row r="3" spans="2:33" x14ac:dyDescent="0.3">
      <c r="B3" s="38" t="s">
        <v>328</v>
      </c>
      <c r="C3" s="39" t="s">
        <v>329</v>
      </c>
      <c r="D3" s="39" t="s">
        <v>272</v>
      </c>
      <c r="E3" s="39" t="s">
        <v>330</v>
      </c>
      <c r="F3" s="39" t="s">
        <v>331</v>
      </c>
      <c r="G3" s="40" t="s">
        <v>332</v>
      </c>
    </row>
    <row r="4" spans="2:33" x14ac:dyDescent="0.3">
      <c r="B4" s="38">
        <v>2</v>
      </c>
      <c r="C4" s="39">
        <v>1.0065869999999999</v>
      </c>
      <c r="D4" s="39">
        <v>0.79500000000000004</v>
      </c>
      <c r="E4" s="39">
        <v>2</v>
      </c>
      <c r="F4" s="39">
        <v>-3950.5502000000001</v>
      </c>
      <c r="G4" s="40">
        <f t="shared" ref="G4:G13" si="0">ABS(F4)/C4</f>
        <v>3924.6982128718137</v>
      </c>
      <c r="AD4" t="s">
        <v>499</v>
      </c>
      <c r="AE4" t="s">
        <v>480</v>
      </c>
      <c r="AF4" t="s">
        <v>284</v>
      </c>
      <c r="AG4" t="s">
        <v>481</v>
      </c>
    </row>
    <row r="5" spans="2:33" x14ac:dyDescent="0.3">
      <c r="B5" s="38">
        <v>1.7</v>
      </c>
      <c r="C5" s="39">
        <v>1.0065869999999999</v>
      </c>
      <c r="D5" s="39">
        <v>0.79500000000000004</v>
      </c>
      <c r="E5" s="39">
        <v>2</v>
      </c>
      <c r="F5" s="39">
        <v>-3822.0635000000002</v>
      </c>
      <c r="G5" s="40">
        <f t="shared" si="0"/>
        <v>3797.052316391927</v>
      </c>
      <c r="AD5" t="s">
        <v>498</v>
      </c>
    </row>
    <row r="6" spans="2:33" x14ac:dyDescent="0.3">
      <c r="B6" s="38">
        <v>1.5</v>
      </c>
      <c r="C6" s="39">
        <v>1.0065869999999999</v>
      </c>
      <c r="D6" s="39">
        <v>0.79500000000000004</v>
      </c>
      <c r="E6" s="39">
        <v>2</v>
      </c>
      <c r="F6" s="39">
        <v>-3274.6042000000002</v>
      </c>
      <c r="G6" s="40">
        <f t="shared" si="0"/>
        <v>3253.1755327656729</v>
      </c>
      <c r="AD6" t="s">
        <v>497</v>
      </c>
      <c r="AE6">
        <v>5</v>
      </c>
      <c r="AF6">
        <f>LOOKUP(AE6,$D$20:$D$697,$P$20:$P$697)</f>
        <v>1177.0801191484736</v>
      </c>
      <c r="AG6">
        <f>LOOKUP(AE6,$D$20:$D$697,$Q$20:$Q$697)</f>
        <v>987.68749384359307</v>
      </c>
    </row>
    <row r="7" spans="2:33" x14ac:dyDescent="0.3">
      <c r="B7" s="38">
        <v>1.2</v>
      </c>
      <c r="C7" s="39">
        <v>1.0065869999999999</v>
      </c>
      <c r="D7" s="39">
        <v>0.79500000000000004</v>
      </c>
      <c r="E7" s="39">
        <v>2</v>
      </c>
      <c r="F7" s="39">
        <v>-2258.4805999999999</v>
      </c>
      <c r="G7" s="40">
        <f t="shared" si="0"/>
        <v>2243.7013392781746</v>
      </c>
      <c r="N7" t="s">
        <v>377</v>
      </c>
      <c r="O7">
        <v>0.25</v>
      </c>
      <c r="AD7" t="s">
        <v>496</v>
      </c>
    </row>
    <row r="8" spans="2:33" x14ac:dyDescent="0.3">
      <c r="B8" s="38">
        <v>1</v>
      </c>
      <c r="C8" s="39">
        <v>1.0065869999999999</v>
      </c>
      <c r="D8" s="39">
        <v>0.79500000000000004</v>
      </c>
      <c r="E8" s="39">
        <v>2</v>
      </c>
      <c r="F8" s="39">
        <v>-1383.9014999999999</v>
      </c>
      <c r="G8" s="40">
        <f t="shared" si="0"/>
        <v>1374.8453933937158</v>
      </c>
      <c r="N8" t="s">
        <v>378</v>
      </c>
      <c r="O8">
        <v>1</v>
      </c>
      <c r="P8" t="s">
        <v>379</v>
      </c>
      <c r="Q8">
        <f>RADIANS(O8)</f>
        <v>1.7453292519943295E-2</v>
      </c>
      <c r="AD8" t="s">
        <v>495</v>
      </c>
      <c r="AE8">
        <v>30</v>
      </c>
      <c r="AF8">
        <f>LOOKUP(AE8,$D$20:$D$697,$P$20:$P$697)</f>
        <v>3850.2688747085163</v>
      </c>
      <c r="AG8">
        <f>LOOKUP(AE8,$D$20:$D$697,$Q$20:$Q$697)</f>
        <v>5216.1520204745839</v>
      </c>
    </row>
    <row r="9" spans="2:33" x14ac:dyDescent="0.3">
      <c r="B9" s="38">
        <v>0.9</v>
      </c>
      <c r="C9" s="39">
        <v>1.0065869999999999</v>
      </c>
      <c r="D9" s="39">
        <v>0.79500000000000004</v>
      </c>
      <c r="E9" s="39">
        <v>2</v>
      </c>
      <c r="F9" s="39">
        <v>-928.66040999999996</v>
      </c>
      <c r="G9" s="40">
        <f t="shared" si="0"/>
        <v>922.58335345081946</v>
      </c>
      <c r="N9" t="s">
        <v>380</v>
      </c>
      <c r="O9">
        <f>1.7/2</f>
        <v>0.85</v>
      </c>
      <c r="AD9" t="s">
        <v>494</v>
      </c>
    </row>
    <row r="10" spans="2:33" x14ac:dyDescent="0.3">
      <c r="B10" s="38">
        <v>0.75</v>
      </c>
      <c r="C10" s="39">
        <v>1.0065869999999999</v>
      </c>
      <c r="D10" s="39">
        <v>0.79500000000000004</v>
      </c>
      <c r="E10" s="39">
        <v>2</v>
      </c>
      <c r="F10" s="39">
        <v>-511.53152999999998</v>
      </c>
      <c r="G10" s="40">
        <f t="shared" si="0"/>
        <v>508.18412119369714</v>
      </c>
      <c r="I10" t="s">
        <v>371</v>
      </c>
      <c r="J10">
        <v>27</v>
      </c>
      <c r="N10" t="s">
        <v>381</v>
      </c>
      <c r="O10">
        <f>((O9^2+(0.5*O7)^2)^0.5)*COS(PI()-Q8-ATAN(2*O9/O7))</f>
        <v>-0.1101464164228579</v>
      </c>
      <c r="S10">
        <f>MAX(L20:L92)</f>
        <v>1.5613307715452389</v>
      </c>
      <c r="AD10" t="s">
        <v>493</v>
      </c>
      <c r="AE10">
        <v>61</v>
      </c>
      <c r="AF10">
        <f>LOOKUP(AE10,$D$20:$D$697,$P$20:$P$697)</f>
        <v>-629.68075731653664</v>
      </c>
      <c r="AG10">
        <f>LOOKUP(AE10,$D$20:$D$697,$Q$20:$Q$697)</f>
        <v>7810.7581808674213</v>
      </c>
    </row>
    <row r="11" spans="2:33" x14ac:dyDescent="0.3">
      <c r="B11" s="38">
        <v>0.5</v>
      </c>
      <c r="C11" s="39">
        <v>1.0065869999999999</v>
      </c>
      <c r="D11" s="39">
        <v>0.79500000000000004</v>
      </c>
      <c r="E11" s="39">
        <v>2</v>
      </c>
      <c r="F11" s="39">
        <v>-238.49123</v>
      </c>
      <c r="G11" s="40">
        <f t="shared" si="0"/>
        <v>236.93056834630292</v>
      </c>
      <c r="I11" t="s">
        <v>374</v>
      </c>
      <c r="J11">
        <f>1000*'PRD-240'!D36/('booster test at angle'!J10*G17)</f>
        <v>212.84236357458377</v>
      </c>
      <c r="N11" t="s">
        <v>382</v>
      </c>
      <c r="O11">
        <v>0.09</v>
      </c>
      <c r="AD11" s="54" t="s">
        <v>492</v>
      </c>
    </row>
    <row r="12" spans="2:33" x14ac:dyDescent="0.3">
      <c r="B12" s="38">
        <v>0.3</v>
      </c>
      <c r="C12" s="39">
        <v>1.0065869999999999</v>
      </c>
      <c r="D12" s="39">
        <v>0.79500000000000004</v>
      </c>
      <c r="E12" s="39">
        <v>2</v>
      </c>
      <c r="F12" s="39">
        <v>-89.189806000000004</v>
      </c>
      <c r="G12" s="40">
        <f t="shared" si="0"/>
        <v>88.606157242245345</v>
      </c>
      <c r="I12" t="s">
        <v>387</v>
      </c>
      <c r="J12">
        <v>50</v>
      </c>
      <c r="K12" t="s">
        <v>379</v>
      </c>
      <c r="L12">
        <f>RADIANS(J12)</f>
        <v>0.87266462599716477</v>
      </c>
      <c r="N12" t="s">
        <v>383</v>
      </c>
      <c r="O12">
        <v>7.0000000000000007E-2</v>
      </c>
    </row>
    <row r="13" spans="2:33" ht="15" thickBot="1" x14ac:dyDescent="0.35">
      <c r="B13" s="41">
        <v>0.2</v>
      </c>
      <c r="C13" s="42">
        <v>1.0065869999999999</v>
      </c>
      <c r="D13" s="42">
        <v>0.79500000000000004</v>
      </c>
      <c r="E13" s="42">
        <v>2</v>
      </c>
      <c r="F13" s="42">
        <v>-54.214457000000003</v>
      </c>
      <c r="G13" s="43">
        <f t="shared" si="0"/>
        <v>53.85968326632473</v>
      </c>
      <c r="N13" t="s">
        <v>384</v>
      </c>
      <c r="O13">
        <f>O11/O12+O9/O7</f>
        <v>4.6857142857142851</v>
      </c>
    </row>
    <row r="14" spans="2:33" x14ac:dyDescent="0.3">
      <c r="B14" s="38">
        <v>0</v>
      </c>
      <c r="G14">
        <v>0</v>
      </c>
      <c r="N14" t="s">
        <v>376</v>
      </c>
      <c r="O14">
        <v>500</v>
      </c>
    </row>
    <row r="15" spans="2:33" x14ac:dyDescent="0.3">
      <c r="F15" t="s">
        <v>333</v>
      </c>
      <c r="G15">
        <f>J11</f>
        <v>212.84236357458377</v>
      </c>
      <c r="L15">
        <f>F20-F84</f>
        <v>26.947362838316025</v>
      </c>
      <c r="N15" t="s">
        <v>385</v>
      </c>
      <c r="O15">
        <f>O14*O13</f>
        <v>2342.8571428571427</v>
      </c>
    </row>
    <row r="16" spans="2:33" x14ac:dyDescent="0.3">
      <c r="F16" t="s">
        <v>334</v>
      </c>
      <c r="G16">
        <v>100</v>
      </c>
      <c r="N16" t="s">
        <v>386</v>
      </c>
      <c r="O16">
        <f>O15*1.5</f>
        <v>3514.2857142857138</v>
      </c>
    </row>
    <row r="17" spans="2:22" x14ac:dyDescent="0.3">
      <c r="F17" t="s">
        <v>335</v>
      </c>
      <c r="G17">
        <v>9.81</v>
      </c>
      <c r="J17">
        <f>SIN(L12)</f>
        <v>0.76604444311897801</v>
      </c>
    </row>
    <row r="18" spans="2:22" x14ac:dyDescent="0.3">
      <c r="C18" t="s">
        <v>322</v>
      </c>
    </row>
    <row r="19" spans="2:22" s="48" customFormat="1" ht="57.6" x14ac:dyDescent="0.3">
      <c r="B19" s="48" t="s">
        <v>317</v>
      </c>
      <c r="C19" s="48" t="s">
        <v>318</v>
      </c>
      <c r="D19" s="48" t="s">
        <v>5</v>
      </c>
      <c r="E19" s="48" t="s">
        <v>318</v>
      </c>
      <c r="F19" s="48" t="s">
        <v>336</v>
      </c>
      <c r="G19" s="48" t="s">
        <v>388</v>
      </c>
      <c r="H19" s="48" t="s">
        <v>338</v>
      </c>
      <c r="I19" s="48" t="s">
        <v>339</v>
      </c>
      <c r="J19" s="48" t="s">
        <v>340</v>
      </c>
      <c r="K19" s="48" t="s">
        <v>341</v>
      </c>
      <c r="L19" s="48" t="s">
        <v>342</v>
      </c>
      <c r="M19" s="48" t="s">
        <v>343</v>
      </c>
      <c r="N19" s="48" t="s">
        <v>344</v>
      </c>
      <c r="O19" s="48" t="s">
        <v>345</v>
      </c>
      <c r="P19" s="48" t="s">
        <v>337</v>
      </c>
      <c r="Q19" s="48" t="s">
        <v>389</v>
      </c>
      <c r="R19" s="48" t="s">
        <v>393</v>
      </c>
      <c r="S19" s="48" t="s">
        <v>391</v>
      </c>
      <c r="T19" s="48" t="s">
        <v>392</v>
      </c>
      <c r="U19" s="48" t="s">
        <v>394</v>
      </c>
      <c r="V19" s="48" t="s">
        <v>395</v>
      </c>
    </row>
    <row r="20" spans="2:22" x14ac:dyDescent="0.3">
      <c r="B20">
        <v>-0.43359999999999999</v>
      </c>
      <c r="C20">
        <v>3.5999999999999999E-3</v>
      </c>
      <c r="D20">
        <v>0</v>
      </c>
      <c r="E20" cm="1">
        <f t="array" ref="E20">CubicInterpolation($B$22:$B$50,$C$22:$C$50,D20)</f>
        <v>0</v>
      </c>
      <c r="F20">
        <f>G16</f>
        <v>100</v>
      </c>
      <c r="G20">
        <v>0</v>
      </c>
      <c r="H20">
        <v>1.2255</v>
      </c>
      <c r="I20">
        <v>288.14999999999998</v>
      </c>
      <c r="J20">
        <f>(I20*287*1.4)^0.5</f>
        <v>340.26264855255562</v>
      </c>
      <c r="K20">
        <v>0</v>
      </c>
      <c r="L20">
        <f>K20/J20</f>
        <v>0</v>
      </c>
      <c r="M20" cm="1">
        <f t="array" ref="M20">CubicInterpolation($B$4:$B$14,$G$4:$G$14,L20)*H20</f>
        <v>0</v>
      </c>
      <c r="N20">
        <v>0</v>
      </c>
      <c r="O20">
        <f>N20/$G$17</f>
        <v>0</v>
      </c>
      <c r="P20">
        <f>G20*SIN($L$12)</f>
        <v>0</v>
      </c>
      <c r="Q20">
        <f>G20*COS($L$12)</f>
        <v>0</v>
      </c>
      <c r="R20">
        <f>$J$12</f>
        <v>50</v>
      </c>
      <c r="S20">
        <f>K20*SIN($L$12)</f>
        <v>0</v>
      </c>
      <c r="T20">
        <f>K20*COS($L$12)</f>
        <v>0</v>
      </c>
      <c r="U20">
        <f>N20*SIN($L$12)</f>
        <v>0</v>
      </c>
      <c r="V20">
        <f>N20*COS($L$12)</f>
        <v>0</v>
      </c>
    </row>
    <row r="21" spans="2:22" x14ac:dyDescent="0.3">
      <c r="B21">
        <v>0</v>
      </c>
      <c r="C21">
        <v>0</v>
      </c>
      <c r="D21">
        <v>0.01</v>
      </c>
      <c r="E21" cm="1">
        <f t="array" ref="E21">CubicInterpolation($B$22:$B$50,$C$22:$C$50,D21)</f>
        <v>9.2414074804618078</v>
      </c>
      <c r="F21">
        <f>F20 -  (D21-D20) * 0.5*1000*(E21+E20)/ ($G$15*$G$17)</f>
        <v>99.97787001885581</v>
      </c>
      <c r="G21">
        <v>0</v>
      </c>
      <c r="H21">
        <f>$H$20*(1-(P21/44300))^4.256</f>
        <v>1.2255</v>
      </c>
      <c r="I21">
        <f>$I$20 - 6.5*G21/1000</f>
        <v>288.14999999999998</v>
      </c>
      <c r="J21">
        <f t="shared" ref="J21:J84" si="1">(I21*287*1.4)^0.5</f>
        <v>340.26264855255562</v>
      </c>
      <c r="K21">
        <v>0</v>
      </c>
      <c r="L21">
        <f t="shared" ref="L21:L84" si="2">K21/J21</f>
        <v>0</v>
      </c>
      <c r="M21" cm="1">
        <f t="array" ref="M21">CubicInterpolation($B$4:$B$14,$G$4:$G$14,L21)*H21</f>
        <v>0</v>
      </c>
      <c r="N21">
        <f>(E21*1000 - F21*$G$17*SIN($L$12) - M21)/F21</f>
        <v>84.919634561802084</v>
      </c>
      <c r="O21">
        <f t="shared" ref="O21:O84" si="3">N21/$G$17</f>
        <v>8.6564357351480208</v>
      </c>
      <c r="P21">
        <f t="shared" ref="P21:P84" si="4">G21*SIN($L$12)</f>
        <v>0</v>
      </c>
      <c r="Q21">
        <f t="shared" ref="Q21:Q84" si="5">G21*COS($L$12)</f>
        <v>0</v>
      </c>
      <c r="R21">
        <f t="shared" ref="R21:R84" si="6">$J$12</f>
        <v>50</v>
      </c>
      <c r="S21">
        <f t="shared" ref="S21:S84" si="7">K21*SIN($L$12)</f>
        <v>0</v>
      </c>
      <c r="T21">
        <f t="shared" ref="T21:T84" si="8">K21*COS($L$12)</f>
        <v>0</v>
      </c>
      <c r="U21">
        <f t="shared" ref="U21:U84" si="9">N21*SIN($L$12)</f>
        <v>65.052214167762799</v>
      </c>
      <c r="V21">
        <f t="shared" ref="V21:V84" si="10">N21*COS($L$12)</f>
        <v>54.585288915435193</v>
      </c>
    </row>
    <row r="22" spans="2:22" x14ac:dyDescent="0.3">
      <c r="B22">
        <v>0</v>
      </c>
      <c r="C22">
        <v>0</v>
      </c>
      <c r="D22">
        <v>0.02</v>
      </c>
      <c r="E22" cm="1">
        <f t="array" ref="E22">CubicInterpolation($B$22:$B$50,$C$22:$C$50,D22)</f>
        <v>14.460699999999999</v>
      </c>
      <c r="F22">
        <f>F21 -  (D22-D21) * 0.5*1000*(E22+E21)/ ($G$15*$G$17)</f>
        <v>99.921111652478274</v>
      </c>
      <c r="G22">
        <f>0.5*(K21+K22)*(D21-D20)+G21</f>
        <v>2.122990864045052E-3</v>
      </c>
      <c r="H22">
        <f t="shared" ref="H22:H85" si="11">$H$20*(1-(P22/44300))^4.256</f>
        <v>1.2254998085244728</v>
      </c>
      <c r="I22">
        <f>$I$20 - 6.5*P22/1000</f>
        <v>288.14998942901519</v>
      </c>
      <c r="J22">
        <f t="shared" si="1"/>
        <v>340.26264231116869</v>
      </c>
      <c r="K22">
        <f>K21+(N20+N21)*0.5*(D21-D20)</f>
        <v>0.42459817280901041</v>
      </c>
      <c r="L22">
        <f t="shared" si="2"/>
        <v>1.2478542161578738E-3</v>
      </c>
      <c r="M22" cm="1">
        <f t="array" ref="M22">CubicInterpolation($B$4:$B$14,$G$4:$G$14,L22)*H22</f>
        <v>0.52391627740438262</v>
      </c>
      <c r="N22">
        <f t="shared" ref="N22:N85" si="12">(E22*1000 - F22*$G$17*SIN($L$12) - M22)/F22</f>
        <v>137.20102885193498</v>
      </c>
      <c r="O22">
        <f t="shared" si="3"/>
        <v>13.985833725987256</v>
      </c>
      <c r="P22">
        <f t="shared" si="4"/>
        <v>1.6263053541940699E-3</v>
      </c>
      <c r="Q22">
        <f t="shared" si="5"/>
        <v>1.3646322228858798E-3</v>
      </c>
      <c r="R22">
        <f t="shared" si="6"/>
        <v>50</v>
      </c>
      <c r="S22">
        <f t="shared" si="7"/>
        <v>0.32526107083881395</v>
      </c>
      <c r="T22">
        <f t="shared" si="8"/>
        <v>0.27292644457717596</v>
      </c>
      <c r="U22">
        <f t="shared" si="9"/>
        <v>105.10208574223137</v>
      </c>
      <c r="V22">
        <f t="shared" si="10"/>
        <v>88.191121382269202</v>
      </c>
    </row>
    <row r="23" spans="2:22" x14ac:dyDescent="0.3">
      <c r="B23">
        <v>0.02</v>
      </c>
      <c r="C23">
        <v>14.460699999999999</v>
      </c>
      <c r="D23">
        <v>0.03</v>
      </c>
      <c r="E23" cm="1">
        <f t="array" ref="E23">CubicInterpolation($B$22:$B$50,$C$22:$C$50,D23)</f>
        <v>16.704338271716573</v>
      </c>
      <c r="F23">
        <f t="shared" ref="F23:F86" si="13">F22 -  (D23-D22) * 0.5*1000*(E23+E22)/ ($G$15*$G$17)</f>
        <v>99.846482142766774</v>
      </c>
      <c r="G23">
        <f t="shared" ref="G23:G86" si="14">0.5*(K22+K23)*(D22-D21)+G22</f>
        <v>1.1921989177478583E-2</v>
      </c>
      <c r="H23">
        <f t="shared" si="11"/>
        <v>1.2254989247393502</v>
      </c>
      <c r="I23">
        <f t="shared" ref="I23:I86" si="15">$I$20 - 6.5*P23/1000</f>
        <v>288.14994063697185</v>
      </c>
      <c r="J23">
        <f t="shared" si="1"/>
        <v>340.26261350306368</v>
      </c>
      <c r="K23">
        <f t="shared" ref="K23:K86" si="16">K22+(N21+N22)*0.5*(D22-D21)</f>
        <v>1.5352014898776958</v>
      </c>
      <c r="L23">
        <f t="shared" si="2"/>
        <v>4.5118136079439503E-3</v>
      </c>
      <c r="M23" cm="1">
        <f t="array" ref="M23">CubicInterpolation($B$4:$B$14,$G$4:$G$14,L23)*H23</f>
        <v>1.8802126232788872</v>
      </c>
      <c r="N23">
        <f t="shared" si="12"/>
        <v>159.76649140541059</v>
      </c>
      <c r="O23">
        <f t="shared" si="3"/>
        <v>16.286084750806378</v>
      </c>
      <c r="P23">
        <f t="shared" si="4"/>
        <v>9.132773560332064E-3</v>
      </c>
      <c r="Q23">
        <f t="shared" si="5"/>
        <v>7.6633069261002502E-3</v>
      </c>
      <c r="R23">
        <f t="shared" si="6"/>
        <v>50</v>
      </c>
      <c r="S23">
        <f t="shared" si="7"/>
        <v>1.1760325703887848</v>
      </c>
      <c r="T23">
        <f t="shared" si="8"/>
        <v>0.98680849606569798</v>
      </c>
      <c r="U23">
        <f t="shared" si="9"/>
        <v>122.38823293773075</v>
      </c>
      <c r="V23">
        <f t="shared" si="10"/>
        <v>102.69592111848891</v>
      </c>
    </row>
    <row r="24" spans="2:22" x14ac:dyDescent="0.3">
      <c r="B24">
        <v>3.1600000000000003E-2</v>
      </c>
      <c r="C24">
        <v>16.857099999999999</v>
      </c>
      <c r="D24">
        <v>0.04</v>
      </c>
      <c r="E24" cm="1">
        <f t="array" ref="E24">CubicInterpolation($B$22:$B$50,$C$22:$C$50,D24)</f>
        <v>17.754934988473</v>
      </c>
      <c r="F24">
        <f t="shared" si="13"/>
        <v>99.763964077298638</v>
      </c>
      <c r="G24">
        <f t="shared" si="14"/>
        <v>3.4698192082689171E-2</v>
      </c>
      <c r="H24">
        <f t="shared" si="11"/>
        <v>1.2254968705241978</v>
      </c>
      <c r="I24">
        <f t="shared" si="15"/>
        <v>288.14982722767797</v>
      </c>
      <c r="J24">
        <f t="shared" si="1"/>
        <v>340.26254654322594</v>
      </c>
      <c r="K24">
        <f t="shared" si="16"/>
        <v>3.0200390911644233</v>
      </c>
      <c r="L24">
        <f t="shared" si="2"/>
        <v>8.8756142039299254E-3</v>
      </c>
      <c r="M24" cm="1">
        <f t="array" ref="M24">CubicInterpolation($B$4:$B$14,$G$4:$G$14,L24)*H24</f>
        <v>3.662448048861322</v>
      </c>
      <c r="N24">
        <f t="shared" si="12"/>
        <v>170.41781453230598</v>
      </c>
      <c r="O24">
        <f t="shared" si="3"/>
        <v>17.371846537441996</v>
      </c>
      <c r="P24">
        <f t="shared" si="4"/>
        <v>2.6580357231218956E-2</v>
      </c>
      <c r="Q24">
        <f t="shared" si="5"/>
        <v>2.2303567949276178E-2</v>
      </c>
      <c r="R24">
        <f t="shared" si="6"/>
        <v>50</v>
      </c>
      <c r="S24">
        <f t="shared" si="7"/>
        <v>2.313484163788595</v>
      </c>
      <c r="T24">
        <f t="shared" si="8"/>
        <v>1.9412437085694885</v>
      </c>
      <c r="U24">
        <f t="shared" si="9"/>
        <v>130.54761983095361</v>
      </c>
      <c r="V24">
        <f t="shared" si="10"/>
        <v>109.54245965122496</v>
      </c>
    </row>
    <row r="25" spans="2:22" x14ac:dyDescent="0.3">
      <c r="B25">
        <v>7.1999999999999995E-2</v>
      </c>
      <c r="C25">
        <v>17.25</v>
      </c>
      <c r="D25">
        <v>0.05</v>
      </c>
      <c r="E25" cm="1">
        <f t="array" ref="E25">CubicInterpolation($B$22:$B$50,$C$22:$C$50,D25)</f>
        <v>18.11340966408525</v>
      </c>
      <c r="F25">
        <f t="shared" si="13"/>
        <v>99.678071772201974</v>
      </c>
      <c r="G25">
        <f t="shared" si="14"/>
        <v>7.3153190642776325E-2</v>
      </c>
      <c r="H25">
        <f t="shared" si="11"/>
        <v>1.225493402224197</v>
      </c>
      <c r="I25">
        <f t="shared" si="15"/>
        <v>288.14963574913128</v>
      </c>
      <c r="J25">
        <f t="shared" si="1"/>
        <v>340.26243348921275</v>
      </c>
      <c r="K25">
        <f t="shared" si="16"/>
        <v>4.6709606208530063</v>
      </c>
      <c r="L25">
        <f t="shared" si="2"/>
        <v>1.3727523702674891E-2</v>
      </c>
      <c r="M25" cm="1">
        <f t="array" ref="M25">CubicInterpolation($B$4:$B$14,$G$4:$G$14,L25)*H25</f>
        <v>5.603711482674524</v>
      </c>
      <c r="N25">
        <f t="shared" si="12"/>
        <v>174.1479876408585</v>
      </c>
      <c r="O25">
        <f t="shared" si="3"/>
        <v>17.752088444531957</v>
      </c>
      <c r="P25">
        <f t="shared" si="4"/>
        <v>5.6038595188322021E-2</v>
      </c>
      <c r="Q25">
        <f t="shared" si="5"/>
        <v>4.702196455421391E-2</v>
      </c>
      <c r="R25">
        <f t="shared" si="6"/>
        <v>50</v>
      </c>
      <c r="S25">
        <f t="shared" si="7"/>
        <v>3.5781634276320169</v>
      </c>
      <c r="T25">
        <f t="shared" si="8"/>
        <v>3.0024356124180578</v>
      </c>
      <c r="U25">
        <f t="shared" si="9"/>
        <v>133.40509821263211</v>
      </c>
      <c r="V25">
        <f t="shared" si="10"/>
        <v>111.94016870738844</v>
      </c>
    </row>
    <row r="26" spans="2:22" x14ac:dyDescent="0.3">
      <c r="B26">
        <v>0.1067</v>
      </c>
      <c r="C26">
        <v>16.189299999999999</v>
      </c>
      <c r="D26">
        <v>0.06</v>
      </c>
      <c r="E26" cm="1">
        <f t="array" ref="E26">CubicInterpolation($B$22:$B$50,$C$22:$C$50,D26)</f>
        <v>17.912605822489525</v>
      </c>
      <c r="F26">
        <f t="shared" si="13"/>
        <v>99.591801899879641</v>
      </c>
      <c r="G26">
        <f t="shared" si="14"/>
        <v>0.12847694190563552</v>
      </c>
      <c r="H26">
        <f t="shared" si="11"/>
        <v>1.2254884125254017</v>
      </c>
      <c r="I26">
        <f t="shared" si="15"/>
        <v>288.14936027619177</v>
      </c>
      <c r="J26">
        <f t="shared" si="1"/>
        <v>340.26227084261609</v>
      </c>
      <c r="K26">
        <f t="shared" si="16"/>
        <v>6.3937896317188292</v>
      </c>
      <c r="L26">
        <f t="shared" si="2"/>
        <v>1.8790768708753472E-2</v>
      </c>
      <c r="M26" cm="1">
        <f t="array" ref="M26">CubicInterpolation($B$4:$B$14,$G$4:$G$14,L26)*H26</f>
        <v>7.5861031779620189</v>
      </c>
      <c r="N26">
        <f t="shared" si="12"/>
        <v>172.2691763738143</v>
      </c>
      <c r="O26">
        <f t="shared" si="3"/>
        <v>17.560568437697686</v>
      </c>
      <c r="P26">
        <f t="shared" si="4"/>
        <v>9.8419047415731847E-2</v>
      </c>
      <c r="Q26">
        <f t="shared" si="5"/>
        <v>8.2583386387359833E-2</v>
      </c>
      <c r="R26">
        <f t="shared" si="6"/>
        <v>50</v>
      </c>
      <c r="S26">
        <f t="shared" si="7"/>
        <v>4.8979270178499457</v>
      </c>
      <c r="T26">
        <f t="shared" si="8"/>
        <v>4.1098487542111251</v>
      </c>
      <c r="U26">
        <f t="shared" si="9"/>
        <v>131.96584528184357</v>
      </c>
      <c r="V26">
        <f t="shared" si="10"/>
        <v>110.73249210399295</v>
      </c>
    </row>
    <row r="27" spans="2:22" x14ac:dyDescent="0.3">
      <c r="B27">
        <v>0.2049</v>
      </c>
      <c r="C27">
        <v>15.0107</v>
      </c>
      <c r="D27">
        <v>7.0000000000000007E-2</v>
      </c>
      <c r="E27" cm="1">
        <f t="array" ref="E27">CubicInterpolation($B$22:$B$50,$C$22:$C$50,D27)</f>
        <v>17.377385985091983</v>
      </c>
      <c r="F27">
        <f t="shared" si="13"/>
        <v>99.507294550221971</v>
      </c>
      <c r="G27">
        <f t="shared" si="14"/>
        <v>0.20107526732319059</v>
      </c>
      <c r="H27">
        <f t="shared" si="11"/>
        <v>1.2254818648408339</v>
      </c>
      <c r="I27">
        <f t="shared" si="15"/>
        <v>288.14899878815731</v>
      </c>
      <c r="J27">
        <f t="shared" si="1"/>
        <v>340.26205741028724</v>
      </c>
      <c r="K27">
        <f t="shared" si="16"/>
        <v>8.1258754517921918</v>
      </c>
      <c r="L27">
        <f t="shared" si="2"/>
        <v>2.3881227056691864E-2</v>
      </c>
      <c r="M27" cm="1">
        <f t="array" ref="M27">CubicInterpolation($B$4:$B$14,$G$4:$G$14,L27)*H27</f>
        <v>9.5364331702186895</v>
      </c>
      <c r="N27">
        <f t="shared" si="12"/>
        <v>167.02356001691015</v>
      </c>
      <c r="O27">
        <f t="shared" si="3"/>
        <v>17.025847096524988</v>
      </c>
      <c r="P27">
        <f t="shared" si="4"/>
        <v>0.15403259118159318</v>
      </c>
      <c r="Q27">
        <f t="shared" si="5"/>
        <v>0.12924869044975559</v>
      </c>
      <c r="R27">
        <f t="shared" si="6"/>
        <v>50</v>
      </c>
      <c r="S27">
        <f t="shared" si="7"/>
        <v>6.2247817353223232</v>
      </c>
      <c r="T27">
        <f t="shared" si="8"/>
        <v>5.2232120582680315</v>
      </c>
      <c r="U27">
        <f t="shared" si="9"/>
        <v>127.94747002090314</v>
      </c>
      <c r="V27">
        <f t="shared" si="10"/>
        <v>107.36067490460593</v>
      </c>
    </row>
    <row r="28" spans="2:22" x14ac:dyDescent="0.3">
      <c r="B28">
        <v>0.47639999999999999</v>
      </c>
      <c r="C28">
        <v>13.8714</v>
      </c>
      <c r="D28">
        <v>0.08</v>
      </c>
      <c r="E28" cm="1">
        <f t="array" ref="E28">CubicInterpolation($B$22:$B$50,$C$22:$C$50,D28)</f>
        <v>17.079719722577352</v>
      </c>
      <c r="F28">
        <f t="shared" si="13"/>
        <v>99.424781675293971</v>
      </c>
      <c r="G28">
        <f t="shared" si="14"/>
        <v>0.29081634025088071</v>
      </c>
      <c r="H28">
        <f t="shared" si="11"/>
        <v>1.2254737710790355</v>
      </c>
      <c r="I28">
        <f t="shared" si="15"/>
        <v>288.14855194143075</v>
      </c>
      <c r="J28">
        <f t="shared" si="1"/>
        <v>340.26179357968897</v>
      </c>
      <c r="K28">
        <f t="shared" si="16"/>
        <v>9.8223391337458157</v>
      </c>
      <c r="L28">
        <f t="shared" si="2"/>
        <v>2.8867005697027909E-2</v>
      </c>
      <c r="M28" cm="1">
        <f t="array" ref="M28">CubicInterpolation($B$4:$B$14,$G$4:$G$14,L28)*H28</f>
        <v>11.407093259754753</v>
      </c>
      <c r="N28">
        <f t="shared" si="12"/>
        <v>164.15571109625577</v>
      </c>
      <c r="O28">
        <f t="shared" si="3"/>
        <v>16.733507757008741</v>
      </c>
      <c r="P28">
        <f t="shared" si="4"/>
        <v>0.22277824141738514</v>
      </c>
      <c r="Q28">
        <f t="shared" si="5"/>
        <v>0.18693314020765095</v>
      </c>
      <c r="R28">
        <f t="shared" si="6"/>
        <v>50</v>
      </c>
      <c r="S28">
        <f t="shared" si="7"/>
        <v>7.5243483118360581</v>
      </c>
      <c r="T28">
        <f t="shared" si="8"/>
        <v>6.3136778933110262</v>
      </c>
      <c r="U28">
        <f t="shared" si="9"/>
        <v>125.75057029153109</v>
      </c>
      <c r="V28">
        <f t="shared" si="10"/>
        <v>105.51725715195637</v>
      </c>
    </row>
    <row r="29" spans="2:22" x14ac:dyDescent="0.3">
      <c r="B29">
        <v>0.86929999999999996</v>
      </c>
      <c r="C29">
        <v>13.125</v>
      </c>
      <c r="D29">
        <v>0.09</v>
      </c>
      <c r="E29" cm="1">
        <f t="array" ref="E29">CubicInterpolation($B$22:$B$50,$C$22:$C$50,D29)</f>
        <v>16.792559965451019</v>
      </c>
      <c r="F29">
        <f t="shared" si="13"/>
        <v>99.343669256824001</v>
      </c>
      <c r="G29">
        <f t="shared" si="14"/>
        <v>0.39731921336616793</v>
      </c>
      <c r="H29">
        <f t="shared" si="11"/>
        <v>1.2254641656208496</v>
      </c>
      <c r="I29">
        <f t="shared" si="15"/>
        <v>288.14802163285896</v>
      </c>
      <c r="J29">
        <f t="shared" si="1"/>
        <v>340.26148047065612</v>
      </c>
      <c r="K29">
        <f t="shared" si="16"/>
        <v>11.478235489311643</v>
      </c>
      <c r="L29">
        <f t="shared" si="2"/>
        <v>3.3733572996375409E-2</v>
      </c>
      <c r="M29" cm="1">
        <f t="array" ref="M29">CubicInterpolation($B$4:$B$14,$G$4:$G$14,L29)*H29</f>
        <v>13.197107814185152</v>
      </c>
      <c r="N29">
        <f t="shared" si="12"/>
        <v>161.38728955900575</v>
      </c>
      <c r="O29">
        <f t="shared" si="3"/>
        <v>16.451303726708026</v>
      </c>
      <c r="P29">
        <f t="shared" si="4"/>
        <v>0.30436417554355655</v>
      </c>
      <c r="Q29">
        <f t="shared" si="5"/>
        <v>0.25539186744217518</v>
      </c>
      <c r="R29">
        <f t="shared" si="6"/>
        <v>50</v>
      </c>
      <c r="S29">
        <f t="shared" si="7"/>
        <v>8.7928385133982285</v>
      </c>
      <c r="T29">
        <f t="shared" si="8"/>
        <v>7.3780675535938371</v>
      </c>
      <c r="U29">
        <f t="shared" si="9"/>
        <v>123.62983635670982</v>
      </c>
      <c r="V29">
        <f t="shared" si="10"/>
        <v>103.7377500894227</v>
      </c>
    </row>
    <row r="30" spans="2:22" x14ac:dyDescent="0.3">
      <c r="B30">
        <v>1.2564</v>
      </c>
      <c r="C30">
        <v>12.6143</v>
      </c>
      <c r="D30">
        <v>0.1</v>
      </c>
      <c r="E30" cm="1">
        <f t="array" ref="E30">CubicInterpolation($B$22:$B$50,$C$22:$C$50,D30)</f>
        <v>16.444685536105965</v>
      </c>
      <c r="F30">
        <f t="shared" si="13"/>
        <v>99.264077526041717</v>
      </c>
      <c r="G30">
        <f t="shared" si="14"/>
        <v>0.52024014327566581</v>
      </c>
      <c r="H30">
        <f t="shared" si="11"/>
        <v>1.2254530794952645</v>
      </c>
      <c r="I30">
        <f t="shared" si="15"/>
        <v>288.1474095740395</v>
      </c>
      <c r="J30">
        <f t="shared" si="1"/>
        <v>340.26111909362942</v>
      </c>
      <c r="K30">
        <f t="shared" si="16"/>
        <v>13.105950492587951</v>
      </c>
      <c r="L30">
        <f t="shared" si="2"/>
        <v>3.8517332005193326E-2</v>
      </c>
      <c r="M30" cm="1">
        <f t="array" ref="M30">CubicInterpolation($B$4:$B$14,$G$4:$G$14,L30)*H30</f>
        <v>14.92381935711637</v>
      </c>
      <c r="N30">
        <f t="shared" si="12"/>
        <v>158.00078829907838</v>
      </c>
      <c r="O30">
        <f t="shared" si="3"/>
        <v>16.106094627836736</v>
      </c>
      <c r="P30">
        <f t="shared" si="4"/>
        <v>0.39852707084374472</v>
      </c>
      <c r="Q30">
        <f t="shared" si="5"/>
        <v>0.33440391815914799</v>
      </c>
      <c r="R30">
        <f t="shared" si="6"/>
        <v>50</v>
      </c>
      <c r="S30">
        <f t="shared" si="7"/>
        <v>10.039740546639432</v>
      </c>
      <c r="T30">
        <f t="shared" si="8"/>
        <v>8.424342589800732</v>
      </c>
      <c r="U30">
        <f t="shared" si="9"/>
        <v>121.03562588492703</v>
      </c>
      <c r="V30">
        <f t="shared" si="10"/>
        <v>101.56094903935353</v>
      </c>
    </row>
    <row r="31" spans="2:22" x14ac:dyDescent="0.3">
      <c r="B31">
        <v>1.8515999999999999</v>
      </c>
      <c r="C31">
        <v>12.5357</v>
      </c>
      <c r="D31">
        <v>0.2</v>
      </c>
      <c r="E31" cm="1">
        <f t="array" ref="E31">CubicInterpolation($B$22:$B$50,$C$22:$C$50,D31)</f>
        <v>15.022804133112377</v>
      </c>
      <c r="F31">
        <f t="shared" si="13"/>
        <v>98.510539761900233</v>
      </c>
      <c r="G31">
        <f t="shared" si="14"/>
        <v>0.65928435014799758</v>
      </c>
      <c r="H31">
        <f t="shared" si="11"/>
        <v>1.2254405393186443</v>
      </c>
      <c r="I31">
        <f t="shared" si="15"/>
        <v>288.14671723276632</v>
      </c>
      <c r="J31">
        <f t="shared" si="1"/>
        <v>340.260710315084</v>
      </c>
      <c r="K31">
        <f t="shared" si="16"/>
        <v>14.702890881878373</v>
      </c>
      <c r="L31">
        <f t="shared" si="2"/>
        <v>4.3210662989163179E-2</v>
      </c>
      <c r="M31" cm="1">
        <f t="array" ref="M31">CubicInterpolation($B$4:$B$14,$G$4:$G$14,L31)*H31</f>
        <v>16.587885475383136</v>
      </c>
      <c r="N31">
        <f t="shared" si="12"/>
        <v>144.81617725559175</v>
      </c>
      <c r="O31">
        <f t="shared" si="3"/>
        <v>14.762097579571025</v>
      </c>
      <c r="P31">
        <f t="shared" si="4"/>
        <v>0.50504111286618014</v>
      </c>
      <c r="Q31">
        <f t="shared" si="5"/>
        <v>0.42377981153537481</v>
      </c>
      <c r="R31">
        <f t="shared" si="6"/>
        <v>50</v>
      </c>
      <c r="S31">
        <f t="shared" si="7"/>
        <v>11.263067857847618</v>
      </c>
      <c r="T31">
        <f t="shared" si="8"/>
        <v>9.4508360854446138</v>
      </c>
      <c r="U31">
        <f t="shared" si="9"/>
        <v>110.935627860379</v>
      </c>
      <c r="V31">
        <f t="shared" si="10"/>
        <v>93.086044422064006</v>
      </c>
    </row>
    <row r="32" spans="2:22" x14ac:dyDescent="0.3">
      <c r="B32">
        <v>2.5390999999999999</v>
      </c>
      <c r="C32">
        <v>13.125</v>
      </c>
      <c r="D32">
        <v>0.3</v>
      </c>
      <c r="E32" cm="1">
        <f t="array" ref="E32">CubicInterpolation($B$22:$B$50,$C$22:$C$50,D32)</f>
        <v>14.332516352383378</v>
      </c>
      <c r="F32">
        <f t="shared" si="13"/>
        <v>97.807581159329047</v>
      </c>
      <c r="G32">
        <f t="shared" si="14"/>
        <v>2.8866158522225103</v>
      </c>
      <c r="H32">
        <f t="shared" si="11"/>
        <v>1.2252396732028272</v>
      </c>
      <c r="I32">
        <f t="shared" si="15"/>
        <v>288.1356267057854</v>
      </c>
      <c r="J32">
        <f t="shared" si="1"/>
        <v>340.25416207650505</v>
      </c>
      <c r="K32">
        <f t="shared" si="16"/>
        <v>29.843739159611879</v>
      </c>
      <c r="L32">
        <f t="shared" si="2"/>
        <v>8.7710136967851723E-2</v>
      </c>
      <c r="M32" cm="1">
        <f t="array" ref="M32">CubicInterpolation($B$4:$B$14,$G$4:$G$14,L32)*H32</f>
        <v>31.192857808288434</v>
      </c>
      <c r="N32">
        <f t="shared" si="12"/>
        <v>138.70407114274056</v>
      </c>
      <c r="O32">
        <f t="shared" si="3"/>
        <v>14.139049046150923</v>
      </c>
      <c r="P32">
        <f t="shared" si="4"/>
        <v>2.2112760330142072</v>
      </c>
      <c r="Q32">
        <f t="shared" si="5"/>
        <v>1.8554809037333801</v>
      </c>
      <c r="R32">
        <f t="shared" si="6"/>
        <v>50</v>
      </c>
      <c r="S32">
        <f t="shared" si="7"/>
        <v>22.86163054511292</v>
      </c>
      <c r="T32">
        <f t="shared" si="8"/>
        <v>19.183185758515492</v>
      </c>
      <c r="U32">
        <f t="shared" si="9"/>
        <v>106.2534829368758</v>
      </c>
      <c r="V32">
        <f t="shared" si="10"/>
        <v>89.157258343633913</v>
      </c>
    </row>
    <row r="33" spans="2:22" x14ac:dyDescent="0.3">
      <c r="B33">
        <v>2.8683999999999998</v>
      </c>
      <c r="C33">
        <v>13.596399999999999</v>
      </c>
      <c r="D33">
        <v>0.4</v>
      </c>
      <c r="E33" cm="1">
        <f t="array" ref="E33">CubicInterpolation($B$22:$B$50,$C$22:$C$50,D33)</f>
        <v>13.978509900497214</v>
      </c>
      <c r="F33">
        <f t="shared" si="13"/>
        <v>97.129629799134747</v>
      </c>
      <c r="G33">
        <f t="shared" si="14"/>
        <v>6.5797903891795269</v>
      </c>
      <c r="H33">
        <f t="shared" si="11"/>
        <v>1.2249066693439969</v>
      </c>
      <c r="I33">
        <f t="shared" si="15"/>
        <v>288.11723732288061</v>
      </c>
      <c r="J33">
        <f t="shared" si="1"/>
        <v>340.24330405804227</v>
      </c>
      <c r="K33">
        <f t="shared" si="16"/>
        <v>44.019751579528489</v>
      </c>
      <c r="L33">
        <f t="shared" si="2"/>
        <v>0.12937727518663861</v>
      </c>
      <c r="M33" cm="1">
        <f t="array" ref="M33">CubicInterpolation($B$4:$B$14,$G$4:$G$14,L33)*H33</f>
        <v>43.783755442321279</v>
      </c>
      <c r="N33">
        <f t="shared" si="12"/>
        <v>135.95034910733787</v>
      </c>
      <c r="O33">
        <f t="shared" si="3"/>
        <v>13.858343436018131</v>
      </c>
      <c r="P33">
        <f t="shared" si="4"/>
        <v>5.0404118645186342</v>
      </c>
      <c r="Q33">
        <f t="shared" si="5"/>
        <v>4.2294077364991729</v>
      </c>
      <c r="R33">
        <f t="shared" si="6"/>
        <v>50</v>
      </c>
      <c r="S33">
        <f t="shared" si="7"/>
        <v>33.721086084975653</v>
      </c>
      <c r="T33">
        <f t="shared" si="8"/>
        <v>28.295350896800382</v>
      </c>
      <c r="U33">
        <f t="shared" si="9"/>
        <v>104.14400947376129</v>
      </c>
      <c r="V33">
        <f t="shared" si="10"/>
        <v>87.387199938756254</v>
      </c>
    </row>
    <row r="34" spans="2:22" x14ac:dyDescent="0.3">
      <c r="B34">
        <v>3.1747000000000001</v>
      </c>
      <c r="C34">
        <v>14.1464</v>
      </c>
      <c r="D34">
        <v>0.5</v>
      </c>
      <c r="E34" cm="1">
        <f t="array" ref="E34">CubicInterpolation($B$22:$B$50,$C$22:$C$50,D34)</f>
        <v>13.80307499807436</v>
      </c>
      <c r="F34">
        <f t="shared" si="13"/>
        <v>96.464356731952179</v>
      </c>
      <c r="G34">
        <f t="shared" si="14"/>
        <v>11.668401597757574</v>
      </c>
      <c r="H34">
        <f t="shared" si="11"/>
        <v>1.2244479560526704</v>
      </c>
      <c r="I34">
        <f t="shared" si="15"/>
        <v>288.09189965767371</v>
      </c>
      <c r="J34">
        <f t="shared" si="1"/>
        <v>340.22834285587271</v>
      </c>
      <c r="K34">
        <f t="shared" si="16"/>
        <v>57.752472592032419</v>
      </c>
      <c r="L34">
        <f t="shared" si="2"/>
        <v>0.16974621252085834</v>
      </c>
      <c r="M34" cm="1">
        <f t="array" ref="M34">CubicInterpolation($B$4:$B$14,$G$4:$G$14,L34)*H34</f>
        <v>56.05945952123561</v>
      </c>
      <c r="N34">
        <f t="shared" si="12"/>
        <v>134.99386065927672</v>
      </c>
      <c r="O34">
        <f t="shared" si="3"/>
        <v>13.760842065165821</v>
      </c>
      <c r="P34">
        <f t="shared" si="4"/>
        <v>8.9385142040427947</v>
      </c>
      <c r="Q34">
        <f t="shared" si="5"/>
        <v>7.500303971885188</v>
      </c>
      <c r="R34">
        <f t="shared" si="6"/>
        <v>50</v>
      </c>
      <c r="S34">
        <f t="shared" si="7"/>
        <v>44.240960705507511</v>
      </c>
      <c r="T34">
        <f t="shared" si="8"/>
        <v>37.122573810919896</v>
      </c>
      <c r="U34">
        <f t="shared" si="9"/>
        <v>103.41129681321655</v>
      </c>
      <c r="V34">
        <f t="shared" si="10"/>
        <v>86.772381015534251</v>
      </c>
    </row>
    <row r="35" spans="2:22" x14ac:dyDescent="0.3">
      <c r="B35">
        <v>3.3653</v>
      </c>
      <c r="C35">
        <v>14.617900000000001</v>
      </c>
      <c r="D35">
        <v>0.6</v>
      </c>
      <c r="E35" cm="1">
        <f t="array" ref="E35">CubicInterpolation($B$22:$B$50,$C$22:$C$50,D35)</f>
        <v>13.555463819859741</v>
      </c>
      <c r="F35">
        <f t="shared" si="13"/>
        <v>95.809214158211688</v>
      </c>
      <c r="G35">
        <f t="shared" si="14"/>
        <v>18.121009381377348</v>
      </c>
      <c r="H35">
        <f t="shared" si="11"/>
        <v>1.223866474169224</v>
      </c>
      <c r="I35">
        <f t="shared" si="15"/>
        <v>288.05977025948795</v>
      </c>
      <c r="J35">
        <f t="shared" si="1"/>
        <v>340.20937037398346</v>
      </c>
      <c r="K35">
        <f t="shared" si="16"/>
        <v>71.299683080363138</v>
      </c>
      <c r="L35">
        <f t="shared" si="2"/>
        <v>0.20957589440286498</v>
      </c>
      <c r="M35" cm="1">
        <f t="array" ref="M35">CubicInterpolation($B$4:$B$14,$G$4:$G$14,L35)*H35</f>
        <v>69.245228221796467</v>
      </c>
      <c r="N35">
        <f t="shared" si="12"/>
        <v>133.24628977294319</v>
      </c>
      <c r="O35">
        <f t="shared" si="3"/>
        <v>13.582700282664952</v>
      </c>
      <c r="P35">
        <f t="shared" si="4"/>
        <v>13.881498540310988</v>
      </c>
      <c r="Q35">
        <f t="shared" si="5"/>
        <v>11.647960305362901</v>
      </c>
      <c r="R35">
        <f t="shared" si="6"/>
        <v>50</v>
      </c>
      <c r="S35">
        <f t="shared" si="7"/>
        <v>54.618726019856396</v>
      </c>
      <c r="T35">
        <f t="shared" si="8"/>
        <v>45.830552858634412</v>
      </c>
      <c r="U35">
        <f t="shared" si="9"/>
        <v>102.07257984678424</v>
      </c>
      <c r="V35">
        <f t="shared" si="10"/>
        <v>85.649064102750131</v>
      </c>
    </row>
    <row r="36" spans="2:22" x14ac:dyDescent="0.3">
      <c r="B36">
        <v>3.4809000000000001</v>
      </c>
      <c r="C36">
        <v>14.971399999999999</v>
      </c>
      <c r="D36">
        <v>0.7</v>
      </c>
      <c r="E36" cm="1">
        <f t="array" ref="E36">CubicInterpolation($B$22:$B$50,$C$22:$C$50,D36)</f>
        <v>13.364118234619653</v>
      </c>
      <c r="F36">
        <f t="shared" si="13"/>
        <v>95.164583083849294</v>
      </c>
      <c r="G36">
        <f t="shared" si="14"/>
        <v>25.921578065494209</v>
      </c>
      <c r="H36">
        <f t="shared" si="11"/>
        <v>1.2231638018104243</v>
      </c>
      <c r="I36">
        <f t="shared" si="15"/>
        <v>288.02092897457931</v>
      </c>
      <c r="J36">
        <f t="shared" si="1"/>
        <v>340.18643309512794</v>
      </c>
      <c r="K36">
        <f t="shared" si="16"/>
        <v>84.711690601974126</v>
      </c>
      <c r="L36">
        <f t="shared" si="2"/>
        <v>0.24901548786422589</v>
      </c>
      <c r="M36" cm="1">
        <f t="array" ref="M36">CubicInterpolation($B$4:$B$14,$G$4:$G$14,L36)*H36</f>
        <v>84.311173661406656</v>
      </c>
      <c r="N36">
        <f t="shared" si="12"/>
        <v>132.03079034525356</v>
      </c>
      <c r="O36">
        <f t="shared" si="3"/>
        <v>13.458796161595673</v>
      </c>
      <c r="P36">
        <f t="shared" si="4"/>
        <v>19.857080833946625</v>
      </c>
      <c r="Q36">
        <f t="shared" si="5"/>
        <v>16.662069204022053</v>
      </c>
      <c r="R36">
        <f t="shared" si="6"/>
        <v>50</v>
      </c>
      <c r="S36">
        <f t="shared" si="7"/>
        <v>64.892919852856437</v>
      </c>
      <c r="T36">
        <f t="shared" si="8"/>
        <v>54.451625114548627</v>
      </c>
      <c r="U36">
        <f t="shared" si="9"/>
        <v>101.14145326458831</v>
      </c>
      <c r="V36">
        <f t="shared" si="10"/>
        <v>84.867756131050157</v>
      </c>
    </row>
    <row r="37" spans="2:22" x14ac:dyDescent="0.3">
      <c r="B37">
        <v>3.5501999999999998</v>
      </c>
      <c r="C37">
        <v>15.05</v>
      </c>
      <c r="D37">
        <v>0.8</v>
      </c>
      <c r="E37" cm="1">
        <f t="array" ref="E37">CubicInterpolation($B$22:$B$50,$C$22:$C$50,D37)</f>
        <v>13.213560262103664</v>
      </c>
      <c r="F37">
        <f t="shared" si="13"/>
        <v>94.528139419578139</v>
      </c>
      <c r="G37">
        <f t="shared" si="14"/>
        <v>35.05593982598711</v>
      </c>
      <c r="H37">
        <f t="shared" si="11"/>
        <v>1.2223413742216593</v>
      </c>
      <c r="I37">
        <f t="shared" si="15"/>
        <v>287.97544634863692</v>
      </c>
      <c r="J37">
        <f t="shared" si="1"/>
        <v>340.15957188190708</v>
      </c>
      <c r="K37">
        <f t="shared" si="16"/>
        <v>97.975544607883961</v>
      </c>
      <c r="L37">
        <f t="shared" si="2"/>
        <v>0.2880281864944787</v>
      </c>
      <c r="M37" cm="1">
        <f t="array" ref="M37">CubicInterpolation($B$4:$B$14,$G$4:$G$14,L37)*H37</f>
        <v>102.10504332448158</v>
      </c>
      <c r="N37">
        <f t="shared" si="12"/>
        <v>131.18935969058376</v>
      </c>
      <c r="O37">
        <f t="shared" si="3"/>
        <v>13.37302341392291</v>
      </c>
      <c r="P37">
        <f t="shared" si="4"/>
        <v>26.854407902010699</v>
      </c>
      <c r="Q37">
        <f t="shared" si="5"/>
        <v>22.533523766061414</v>
      </c>
      <c r="R37">
        <f t="shared" si="6"/>
        <v>50</v>
      </c>
      <c r="S37">
        <f t="shared" si="7"/>
        <v>75.053621508425053</v>
      </c>
      <c r="T37">
        <f t="shared" si="8"/>
        <v>62.977466126238639</v>
      </c>
      <c r="U37">
        <f t="shared" si="9"/>
        <v>100.49687998730853</v>
      </c>
      <c r="V37">
        <f t="shared" si="10"/>
        <v>84.326894931817975</v>
      </c>
    </row>
    <row r="38" spans="2:22" x14ac:dyDescent="0.3">
      <c r="B38">
        <v>3.6253000000000002</v>
      </c>
      <c r="C38">
        <v>14.7357</v>
      </c>
      <c r="D38">
        <v>0.9</v>
      </c>
      <c r="E38" cm="1">
        <f t="array" ref="E38">CubicInterpolation($B$22:$B$50,$C$22:$C$50,D38)</f>
        <v>13.074790167463473</v>
      </c>
      <c r="F38">
        <f t="shared" si="13"/>
        <v>93.898624163868334</v>
      </c>
      <c r="G38">
        <f>0.5*(K37+K38)*(D37-D36)+G37</f>
        <v>45.511544661865109</v>
      </c>
      <c r="H38">
        <f t="shared" si="11"/>
        <v>1.2214005056347204</v>
      </c>
      <c r="I38">
        <f t="shared" si="15"/>
        <v>287.92338487174106</v>
      </c>
      <c r="J38">
        <f t="shared" si="1"/>
        <v>340.1288227149613</v>
      </c>
      <c r="K38">
        <f t="shared" si="16"/>
        <v>111.13655210967583</v>
      </c>
      <c r="L38">
        <f t="shared" si="2"/>
        <v>0.32674841027163337</v>
      </c>
      <c r="M38" cm="1">
        <f t="array" ref="M38">CubicInterpolation($B$4:$B$14,$G$4:$G$14,L38)*H38</f>
        <v>125.73448176360183</v>
      </c>
      <c r="N38">
        <f t="shared" si="12"/>
        <v>130.38974107245181</v>
      </c>
      <c r="O38">
        <f t="shared" si="3"/>
        <v>13.291512851422203</v>
      </c>
      <c r="P38">
        <f t="shared" si="4"/>
        <v>34.863865885982953</v>
      </c>
      <c r="Q38">
        <f t="shared" si="5"/>
        <v>29.254257006342453</v>
      </c>
      <c r="R38">
        <f t="shared" si="6"/>
        <v>50</v>
      </c>
      <c r="S38">
        <f t="shared" si="7"/>
        <v>85.135538171019903</v>
      </c>
      <c r="T38">
        <f t="shared" si="8"/>
        <v>71.43719867938205</v>
      </c>
      <c r="U38">
        <f t="shared" si="9"/>
        <v>99.884336588274081</v>
      </c>
      <c r="V38">
        <f t="shared" si="10"/>
        <v>83.81290999160808</v>
      </c>
    </row>
    <row r="39" spans="2:22" x14ac:dyDescent="0.3">
      <c r="B39">
        <v>3.7120000000000002</v>
      </c>
      <c r="C39">
        <v>13.596399999999999</v>
      </c>
      <c r="D39">
        <v>1</v>
      </c>
      <c r="E39" cm="1">
        <f t="array" ref="E39">CubicInterpolation($B$22:$B$50,$C$22:$C$50,D39)</f>
        <v>12.921704156401441</v>
      </c>
      <c r="F39">
        <f t="shared" si="13"/>
        <v>93.276097854517246</v>
      </c>
      <c r="G39">
        <f t="shared" si="14"/>
        <v>57.279147624740276</v>
      </c>
      <c r="H39">
        <f t="shared" si="11"/>
        <v>1.22034223706798</v>
      </c>
      <c r="I39">
        <f t="shared" si="15"/>
        <v>287.86479057716059</v>
      </c>
      <c r="J39">
        <f t="shared" si="1"/>
        <v>340.09421173243027</v>
      </c>
      <c r="K39">
        <f t="shared" si="16"/>
        <v>124.21550714782761</v>
      </c>
      <c r="L39">
        <f t="shared" si="2"/>
        <v>0.36523852174689281</v>
      </c>
      <c r="M39" cm="1">
        <f t="array" ref="M39">CubicInterpolation($B$4:$B$14,$G$4:$G$14,L39)*H39</f>
        <v>154.85197936396807</v>
      </c>
      <c r="N39">
        <f t="shared" si="12"/>
        <v>129.35674069906935</v>
      </c>
      <c r="O39">
        <f t="shared" si="3"/>
        <v>13.186212099803194</v>
      </c>
      <c r="P39">
        <f t="shared" si="4"/>
        <v>43.878372744523894</v>
      </c>
      <c r="Q39">
        <f t="shared" si="5"/>
        <v>36.81832638658922</v>
      </c>
      <c r="R39">
        <f t="shared" si="6"/>
        <v>50</v>
      </c>
      <c r="S39">
        <f t="shared" si="7"/>
        <v>95.154598999799035</v>
      </c>
      <c r="T39">
        <f t="shared" si="8"/>
        <v>79.844188925553354</v>
      </c>
      <c r="U39">
        <f t="shared" si="9"/>
        <v>99.093012392504619</v>
      </c>
      <c r="V39">
        <f t="shared" si="10"/>
        <v>83.148910150796269</v>
      </c>
    </row>
    <row r="40" spans="2:22" x14ac:dyDescent="0.3">
      <c r="B40">
        <v>3.7871000000000001</v>
      </c>
      <c r="C40">
        <v>12.3393</v>
      </c>
      <c r="D40">
        <v>1.1000000000000001</v>
      </c>
      <c r="E40" cm="1">
        <f t="array" ref="E40">CubicInterpolation($B$22:$B$50,$C$22:$C$50,D40)</f>
        <v>12.786188756419637</v>
      </c>
      <c r="F40">
        <f t="shared" si="13"/>
        <v>92.660482552821748</v>
      </c>
      <c r="G40">
        <f t="shared" si="14"/>
        <v>70.350064543951831</v>
      </c>
      <c r="H40">
        <f t="shared" si="11"/>
        <v>1.2191675830636521</v>
      </c>
      <c r="I40">
        <f t="shared" si="15"/>
        <v>287.79970670588978</v>
      </c>
      <c r="J40">
        <f t="shared" si="1"/>
        <v>340.05576330129514</v>
      </c>
      <c r="K40">
        <f t="shared" si="16"/>
        <v>137.20283123640365</v>
      </c>
      <c r="L40">
        <f t="shared" si="2"/>
        <v>0.40347156567624359</v>
      </c>
      <c r="M40" cm="1">
        <f t="array" ref="M40">CubicInterpolation($B$4:$B$14,$G$4:$G$14,L40)*H40</f>
        <v>188.06305663427699</v>
      </c>
      <c r="N40">
        <f t="shared" si="12"/>
        <v>128.44517407419326</v>
      </c>
      <c r="O40">
        <f t="shared" si="3"/>
        <v>13.093289915819904</v>
      </c>
      <c r="P40">
        <f t="shared" si="4"/>
        <v>53.891276016955743</v>
      </c>
      <c r="Q40">
        <f t="shared" si="5"/>
        <v>45.220149829500563</v>
      </c>
      <c r="R40">
        <f t="shared" si="6"/>
        <v>50</v>
      </c>
      <c r="S40">
        <f t="shared" si="7"/>
        <v>105.10346644883796</v>
      </c>
      <c r="T40">
        <f t="shared" si="8"/>
        <v>88.192279932673557</v>
      </c>
      <c r="U40">
        <f t="shared" si="9"/>
        <v>98.394711844985565</v>
      </c>
      <c r="V40">
        <f t="shared" si="10"/>
        <v>82.562966418922144</v>
      </c>
    </row>
    <row r="41" spans="2:22" x14ac:dyDescent="0.3">
      <c r="B41">
        <v>3.8853</v>
      </c>
      <c r="C41">
        <v>9.6678999999999995</v>
      </c>
      <c r="D41">
        <v>1.2</v>
      </c>
      <c r="E41" cm="1">
        <f t="array" ref="E41">CubicInterpolation($B$22:$B$50,$C$22:$C$50,D41)</f>
        <v>12.67027059076657</v>
      </c>
      <c r="F41">
        <f t="shared" si="13"/>
        <v>92.050888217173124</v>
      </c>
      <c r="G41">
        <f t="shared" si="14"/>
        <v>84.714852454525371</v>
      </c>
      <c r="H41">
        <f t="shared" si="11"/>
        <v>1.217877649669485</v>
      </c>
      <c r="I41">
        <f t="shared" si="15"/>
        <v>287.72818027717915</v>
      </c>
      <c r="J41">
        <f t="shared" si="1"/>
        <v>340.01350390149298</v>
      </c>
      <c r="K41">
        <f t="shared" si="16"/>
        <v>150.0929269750668</v>
      </c>
      <c r="L41">
        <f t="shared" si="2"/>
        <v>0.4414322526982663</v>
      </c>
      <c r="M41" cm="1">
        <f t="array" ref="M41">CubicInterpolation($B$4:$B$14,$G$4:$G$14,L41)*H41</f>
        <v>224.83838254182186</v>
      </c>
      <c r="N41">
        <f t="shared" si="12"/>
        <v>127.68675659089629</v>
      </c>
      <c r="O41">
        <f t="shared" si="3"/>
        <v>13.015979265127042</v>
      </c>
      <c r="P41">
        <f t="shared" si="4"/>
        <v>64.895341972433272</v>
      </c>
      <c r="Q41">
        <f t="shared" si="5"/>
        <v>54.453657514192223</v>
      </c>
      <c r="R41">
        <f t="shared" si="6"/>
        <v>50</v>
      </c>
      <c r="S41">
        <f t="shared" si="7"/>
        <v>114.97785266071249</v>
      </c>
      <c r="T41">
        <f t="shared" si="8"/>
        <v>96.477873761159501</v>
      </c>
      <c r="U41">
        <f t="shared" si="9"/>
        <v>97.813730346341643</v>
      </c>
      <c r="V41">
        <f t="shared" si="10"/>
        <v>82.0754650576892</v>
      </c>
    </row>
    <row r="42" spans="2:22" x14ac:dyDescent="0.3">
      <c r="B42">
        <v>3.9950999999999999</v>
      </c>
      <c r="C42">
        <v>7.4286000000000003</v>
      </c>
      <c r="D42">
        <v>1.3</v>
      </c>
      <c r="E42" cm="1">
        <f t="array" ref="E42">CubicInterpolation($B$22:$B$50,$C$22:$C$50,D42)</f>
        <v>12.582188501616843</v>
      </c>
      <c r="F42">
        <f t="shared" si="13"/>
        <v>91.446178983498129</v>
      </c>
      <c r="G42">
        <f t="shared" si="14"/>
        <v>100.36447497869476</v>
      </c>
      <c r="H42">
        <f t="shared" si="11"/>
        <v>1.2164735289899786</v>
      </c>
      <c r="I42">
        <f t="shared" si="15"/>
        <v>287.6502562857641</v>
      </c>
      <c r="J42">
        <f t="shared" si="1"/>
        <v>339.96745870100568</v>
      </c>
      <c r="K42">
        <f t="shared" si="16"/>
        <v>162.89952350832127</v>
      </c>
      <c r="L42">
        <f t="shared" si="2"/>
        <v>0.47916210607553478</v>
      </c>
      <c r="M42" cm="1">
        <f t="array" ref="M42">CubicInterpolation($B$4:$B$14,$G$4:$G$14,L42)*H42</f>
        <v>264.72323031867279</v>
      </c>
      <c r="N42">
        <f t="shared" si="12"/>
        <v>127.18144024287322</v>
      </c>
      <c r="O42">
        <f t="shared" si="3"/>
        <v>12.964468934033967</v>
      </c>
      <c r="P42">
        <f t="shared" si="4"/>
        <v>76.883648343982827</v>
      </c>
      <c r="Q42">
        <f t="shared" si="5"/>
        <v>64.51304096899969</v>
      </c>
      <c r="R42">
        <f t="shared" si="6"/>
        <v>50</v>
      </c>
      <c r="S42">
        <f t="shared" si="7"/>
        <v>124.78827477027883</v>
      </c>
      <c r="T42">
        <f t="shared" si="8"/>
        <v>104.70979533499005</v>
      </c>
      <c r="U42">
        <f t="shared" si="9"/>
        <v>97.426635565921401</v>
      </c>
      <c r="V42">
        <f t="shared" si="10"/>
        <v>81.750653970207921</v>
      </c>
    </row>
    <row r="43" spans="2:22" x14ac:dyDescent="0.3">
      <c r="B43">
        <v>4.1048999999999998</v>
      </c>
      <c r="C43">
        <v>6.0929000000000002</v>
      </c>
      <c r="D43">
        <v>1.4</v>
      </c>
      <c r="E43" cm="1">
        <f t="array" ref="E43">CubicInterpolation($B$22:$B$50,$C$22:$C$50,D43)</f>
        <v>12.52597287850084</v>
      </c>
      <c r="F43">
        <f t="shared" si="13"/>
        <v>90.844925181972769</v>
      </c>
      <c r="G43">
        <f t="shared" si="14"/>
        <v>117.29159782161132</v>
      </c>
      <c r="H43">
        <f t="shared" si="11"/>
        <v>1.2149561826045845</v>
      </c>
      <c r="I43">
        <f t="shared" si="15"/>
        <v>287.56597125121732</v>
      </c>
      <c r="J43">
        <f t="shared" si="1"/>
        <v>339.91764774536068</v>
      </c>
      <c r="K43">
        <f t="shared" si="16"/>
        <v>175.64293335000974</v>
      </c>
      <c r="L43">
        <f t="shared" si="2"/>
        <v>0.51672201933330475</v>
      </c>
      <c r="M43" cm="1">
        <f t="array" ref="M43">CubicInterpolation($B$4:$B$14,$G$4:$G$14,L43)*H43</f>
        <v>300.41384525911127</v>
      </c>
      <c r="N43">
        <f t="shared" si="12"/>
        <v>127.06124031068305</v>
      </c>
      <c r="O43">
        <f t="shared" si="3"/>
        <v>12.952216137684307</v>
      </c>
      <c r="P43">
        <f t="shared" si="4"/>
        <v>89.850576735791378</v>
      </c>
      <c r="Q43">
        <f t="shared" si="5"/>
        <v>75.39358580006845</v>
      </c>
      <c r="R43">
        <f t="shared" si="6"/>
        <v>50</v>
      </c>
      <c r="S43">
        <f t="shared" si="7"/>
        <v>134.55029306589199</v>
      </c>
      <c r="T43">
        <f t="shared" si="8"/>
        <v>112.90110128638491</v>
      </c>
      <c r="U43">
        <f t="shared" si="9"/>
        <v>97.334557075803829</v>
      </c>
      <c r="V43">
        <f t="shared" si="10"/>
        <v>81.673390943110917</v>
      </c>
    </row>
    <row r="44" spans="2:22" x14ac:dyDescent="0.3">
      <c r="B44">
        <v>4.3590999999999998</v>
      </c>
      <c r="C44">
        <v>3.6570999999999998</v>
      </c>
      <c r="D44">
        <v>1.5</v>
      </c>
      <c r="E44" cm="1">
        <f t="array" ref="E44">CubicInterpolation($B$22:$B$50,$C$22:$C$50,D44)</f>
        <v>12.492763129071534</v>
      </c>
      <c r="F44">
        <f t="shared" si="13"/>
        <v>90.245812809458542</v>
      </c>
      <c r="G44">
        <f t="shared" si="14"/>
        <v>135.49149785799617</v>
      </c>
      <c r="H44">
        <f t="shared" si="11"/>
        <v>1.2133263603253941</v>
      </c>
      <c r="I44">
        <f t="shared" si="15"/>
        <v>287.4753486913441</v>
      </c>
      <c r="J44">
        <f t="shared" si="1"/>
        <v>339.86408328062862</v>
      </c>
      <c r="K44">
        <f t="shared" si="16"/>
        <v>188.35506737768753</v>
      </c>
      <c r="L44">
        <f t="shared" si="2"/>
        <v>0.55420703935390891</v>
      </c>
      <c r="M44" cm="1">
        <f t="array" ref="M44">CubicInterpolation($B$4:$B$14,$G$4:$G$14,L44)*H44</f>
        <v>330.29033556994614</v>
      </c>
      <c r="N44">
        <f t="shared" si="12"/>
        <v>127.25559823173135</v>
      </c>
      <c r="O44">
        <f t="shared" si="3"/>
        <v>12.972028362052125</v>
      </c>
      <c r="P44">
        <f t="shared" si="4"/>
        <v>103.79250902398488</v>
      </c>
      <c r="Q44">
        <f t="shared" si="5"/>
        <v>87.092256040990222</v>
      </c>
      <c r="R44">
        <f t="shared" si="6"/>
        <v>50</v>
      </c>
      <c r="S44">
        <f t="shared" si="7"/>
        <v>144.28835269797824</v>
      </c>
      <c r="T44">
        <f t="shared" si="8"/>
        <v>121.07230353205084</v>
      </c>
      <c r="U44">
        <f t="shared" si="9"/>
        <v>97.483443881199051</v>
      </c>
      <c r="V44">
        <f t="shared" si="10"/>
        <v>81.798321806605202</v>
      </c>
    </row>
    <row r="45" spans="2:22" x14ac:dyDescent="0.3">
      <c r="B45">
        <v>4.6479999999999997</v>
      </c>
      <c r="C45">
        <v>1.85</v>
      </c>
      <c r="D45">
        <v>1.6</v>
      </c>
      <c r="E45" cm="1">
        <f t="array" ref="E45">CubicInterpolation($B$22:$B$50,$C$22:$C$50,D45)</f>
        <v>12.480987452166698</v>
      </c>
      <c r="F45">
        <f t="shared" si="13"/>
        <v>89.647777682632963</v>
      </c>
      <c r="G45">
        <f t="shared" si="14"/>
        <v>154.96279669212097</v>
      </c>
      <c r="H45">
        <f t="shared" si="11"/>
        <v>1.2115845353456831</v>
      </c>
      <c r="I45">
        <f t="shared" si="15"/>
        <v>287.37839546957485</v>
      </c>
      <c r="J45">
        <f t="shared" si="1"/>
        <v>339.80676758957458</v>
      </c>
      <c r="K45">
        <f t="shared" si="16"/>
        <v>201.07090930480825</v>
      </c>
      <c r="L45">
        <f t="shared" si="2"/>
        <v>0.59172132071149841</v>
      </c>
      <c r="M45" cm="1">
        <f t="array" ref="M45">CubicInterpolation($B$4:$B$14,$G$4:$G$14,L45)*H45</f>
        <v>364.87296854793027</v>
      </c>
      <c r="N45">
        <f t="shared" si="12"/>
        <v>127.63752827623098</v>
      </c>
      <c r="O45">
        <f t="shared" si="3"/>
        <v>13.010961088300814</v>
      </c>
      <c r="P45">
        <f t="shared" si="4"/>
        <v>118.70838929617523</v>
      </c>
      <c r="Q45">
        <f t="shared" si="5"/>
        <v>99.608165676069603</v>
      </c>
      <c r="R45">
        <f t="shared" si="6"/>
        <v>50</v>
      </c>
      <c r="S45">
        <f t="shared" si="7"/>
        <v>154.02925274582839</v>
      </c>
      <c r="T45">
        <f t="shared" si="8"/>
        <v>129.24588916953664</v>
      </c>
      <c r="U45">
        <f t="shared" si="9"/>
        <v>97.77601926944817</v>
      </c>
      <c r="V45">
        <f t="shared" si="10"/>
        <v>82.043821706976587</v>
      </c>
    </row>
    <row r="46" spans="2:22" x14ac:dyDescent="0.3">
      <c r="B46">
        <v>4.9831000000000003</v>
      </c>
      <c r="C46">
        <v>0.59289999999999998</v>
      </c>
      <c r="D46">
        <v>1.7</v>
      </c>
      <c r="E46" cm="1">
        <f t="array" ref="E46">CubicInterpolation($B$22:$B$50,$C$22:$C$50,D46)</f>
        <v>12.489074046624111</v>
      </c>
      <c r="F46">
        <f t="shared" si="13"/>
        <v>89.049830896598735</v>
      </c>
      <c r="G46">
        <f t="shared" si="14"/>
        <v>175.70712043887173</v>
      </c>
      <c r="H46">
        <f t="shared" si="11"/>
        <v>1.209730935985236</v>
      </c>
      <c r="I46">
        <f t="shared" si="15"/>
        <v>287.27510348901387</v>
      </c>
      <c r="J46">
        <f t="shared" si="1"/>
        <v>339.74569398578956</v>
      </c>
      <c r="K46">
        <f t="shared" si="16"/>
        <v>213.81556563020638</v>
      </c>
      <c r="L46">
        <f t="shared" si="2"/>
        <v>0.62934003113266712</v>
      </c>
      <c r="M46" cm="1">
        <f t="array" ref="M46">CubicInterpolation($B$4:$B$14,$G$4:$G$14,L46)*H46</f>
        <v>406.42900580762085</v>
      </c>
      <c r="N46">
        <f t="shared" si="12"/>
        <v>128.16919144093291</v>
      </c>
      <c r="O46">
        <f t="shared" si="3"/>
        <v>13.065157129554832</v>
      </c>
      <c r="P46">
        <f t="shared" si="4"/>
        <v>134.5994632286347</v>
      </c>
      <c r="Q46">
        <f t="shared" si="5"/>
        <v>112.94235995180725</v>
      </c>
      <c r="R46">
        <f t="shared" si="6"/>
        <v>50</v>
      </c>
      <c r="S46">
        <f t="shared" si="7"/>
        <v>163.79222590336073</v>
      </c>
      <c r="T46">
        <f t="shared" si="8"/>
        <v>137.43799634521574</v>
      </c>
      <c r="U46">
        <f t="shared" si="9"/>
        <v>98.183296882379125</v>
      </c>
      <c r="V46">
        <f t="shared" si="10"/>
        <v>82.385568201773722</v>
      </c>
    </row>
    <row r="47" spans="2:22" x14ac:dyDescent="0.3">
      <c r="B47">
        <v>5.2027000000000001</v>
      </c>
      <c r="C47">
        <v>0.27860000000000001</v>
      </c>
      <c r="D47">
        <v>1.8</v>
      </c>
      <c r="E47" cm="1">
        <f t="array" ref="E47">CubicInterpolation($B$22:$B$50,$C$22:$C$50,D47)</f>
        <v>12.515451111281553</v>
      </c>
      <c r="F47">
        <f t="shared" si="13"/>
        <v>88.451058824883745</v>
      </c>
      <c r="G47">
        <f t="shared" si="14"/>
        <v>197.72819380118526</v>
      </c>
      <c r="H47">
        <f t="shared" si="11"/>
        <v>1.2077656279778279</v>
      </c>
      <c r="I47">
        <f t="shared" si="15"/>
        <v>287.16545420328919</v>
      </c>
      <c r="J47">
        <f t="shared" si="1"/>
        <v>339.68084947326895</v>
      </c>
      <c r="K47">
        <f t="shared" si="16"/>
        <v>226.60590161606456</v>
      </c>
      <c r="L47">
        <f t="shared" si="2"/>
        <v>0.66711415132014151</v>
      </c>
      <c r="M47" cm="1">
        <f t="array" ref="M47">CubicInterpolation($B$4:$B$14,$G$4:$G$14,L47)*H47</f>
        <v>457.264530113756</v>
      </c>
      <c r="N47">
        <f t="shared" si="12"/>
        <v>128.81118921047579</v>
      </c>
      <c r="O47">
        <f t="shared" si="3"/>
        <v>13.130600327265626</v>
      </c>
      <c r="P47">
        <f t="shared" si="4"/>
        <v>151.46858410935033</v>
      </c>
      <c r="Q47">
        <f t="shared" si="5"/>
        <v>127.09723306110068</v>
      </c>
      <c r="R47">
        <f t="shared" si="6"/>
        <v>50</v>
      </c>
      <c r="S47">
        <f t="shared" si="7"/>
        <v>173.5901917109521</v>
      </c>
      <c r="T47">
        <f t="shared" si="8"/>
        <v>145.65946584065324</v>
      </c>
      <c r="U47">
        <f t="shared" si="9"/>
        <v>98.675095706232241</v>
      </c>
      <c r="V47">
        <f t="shared" si="10"/>
        <v>82.798236413482286</v>
      </c>
    </row>
    <row r="48" spans="2:22" x14ac:dyDescent="0.3">
      <c r="B48">
        <v>5.3760000000000003</v>
      </c>
      <c r="C48">
        <v>8.2100000000000006E-2</v>
      </c>
      <c r="D48">
        <v>1.9</v>
      </c>
      <c r="E48" cm="1">
        <f t="array" ref="E48">CubicInterpolation($B$22:$B$50,$C$22:$C$50,D48)</f>
        <v>12.555879785371683</v>
      </c>
      <c r="F48">
        <f t="shared" si="13"/>
        <v>87.850686986312979</v>
      </c>
      <c r="G48">
        <f t="shared" si="14"/>
        <v>221.03123491442025</v>
      </c>
      <c r="H48">
        <f t="shared" si="11"/>
        <v>1.2056885696100719</v>
      </c>
      <c r="I48">
        <f t="shared" si="15"/>
        <v>287.04942162979751</v>
      </c>
      <c r="J48">
        <f t="shared" si="1"/>
        <v>339.61221652180393</v>
      </c>
      <c r="K48">
        <f t="shared" si="16"/>
        <v>239.45492064863501</v>
      </c>
      <c r="L48">
        <f t="shared" si="2"/>
        <v>0.70508335389419485</v>
      </c>
      <c r="M48" cm="1">
        <f t="array" ref="M48">CubicInterpolation($B$4:$B$14,$G$4:$G$14,L48)*H48</f>
        <v>519.75005586904831</v>
      </c>
      <c r="N48">
        <f t="shared" si="12"/>
        <v>129.49177000956865</v>
      </c>
      <c r="O48">
        <f t="shared" si="3"/>
        <v>13.199976555511585</v>
      </c>
      <c r="P48">
        <f t="shared" si="4"/>
        <v>169.31974926191708</v>
      </c>
      <c r="Q48">
        <f t="shared" si="5"/>
        <v>142.07613915670416</v>
      </c>
      <c r="R48">
        <f t="shared" si="6"/>
        <v>50</v>
      </c>
      <c r="S48">
        <f t="shared" si="7"/>
        <v>183.43311134038268</v>
      </c>
      <c r="T48">
        <f t="shared" si="8"/>
        <v>153.91865607141605</v>
      </c>
      <c r="U48">
        <f t="shared" si="9"/>
        <v>99.196450845470793</v>
      </c>
      <c r="V48">
        <f t="shared" si="10"/>
        <v>83.235705318529739</v>
      </c>
    </row>
    <row r="49" spans="2:22" x14ac:dyDescent="0.3">
      <c r="B49">
        <v>5.4683999999999999</v>
      </c>
      <c r="C49">
        <v>3.5999999999999999E-3</v>
      </c>
      <c r="D49">
        <v>2</v>
      </c>
      <c r="E49" cm="1">
        <f t="array" ref="E49">CubicInterpolation($B$22:$B$50,$C$22:$C$50,D49)</f>
        <v>12.608819688793581</v>
      </c>
      <c r="F49">
        <f t="shared" si="13"/>
        <v>87.248079292582517</v>
      </c>
      <c r="G49">
        <f t="shared" si="14"/>
        <v>245.62248437733382</v>
      </c>
      <c r="H49">
        <f t="shared" si="11"/>
        <v>1.2034996546686021</v>
      </c>
      <c r="I49">
        <f t="shared" si="15"/>
        <v>286.92697469479481</v>
      </c>
      <c r="J49">
        <f t="shared" si="1"/>
        <v>339.53977444825011</v>
      </c>
      <c r="K49">
        <f t="shared" si="16"/>
        <v>252.3700686096372</v>
      </c>
      <c r="L49">
        <f t="shared" si="2"/>
        <v>0.74327100269692081</v>
      </c>
      <c r="M49" cm="1">
        <f t="array" ref="M49">CubicInterpolation($B$4:$B$14,$G$4:$G$14,L49)*H49</f>
        <v>596.31545810937587</v>
      </c>
      <c r="N49">
        <f t="shared" si="12"/>
        <v>130.16726650967868</v>
      </c>
      <c r="O49">
        <f t="shared" si="3"/>
        <v>13.268834506593137</v>
      </c>
      <c r="P49">
        <f t="shared" si="4"/>
        <v>188.15773926233456</v>
      </c>
      <c r="Q49">
        <f t="shared" si="5"/>
        <v>157.88308961817577</v>
      </c>
      <c r="R49">
        <f t="shared" si="6"/>
        <v>50</v>
      </c>
      <c r="S49">
        <f t="shared" si="7"/>
        <v>193.3266886679678</v>
      </c>
      <c r="T49">
        <f t="shared" si="8"/>
        <v>162.22035315801665</v>
      </c>
      <c r="U49">
        <f t="shared" si="9"/>
        <v>99.713911185726403</v>
      </c>
      <c r="V49">
        <f t="shared" si="10"/>
        <v>83.669906099187088</v>
      </c>
    </row>
    <row r="50" spans="2:22" x14ac:dyDescent="0.3">
      <c r="B50">
        <v>5.5522</v>
      </c>
      <c r="C50">
        <v>-3.5700000000000003E-2</v>
      </c>
      <c r="D50">
        <v>2.1</v>
      </c>
      <c r="E50" cm="1">
        <f t="array" ref="E50">CubicInterpolation($B$22:$B$50,$C$22:$C$50,D50)</f>
        <v>12.676280208193202</v>
      </c>
      <c r="F50">
        <f t="shared" si="13"/>
        <v>86.642588424300527</v>
      </c>
      <c r="G50">
        <f t="shared" si="14"/>
        <v>271.50863882959567</v>
      </c>
      <c r="H50">
        <f t="shared" si="11"/>
        <v>1.2011987636338699</v>
      </c>
      <c r="I50">
        <f t="shared" si="15"/>
        <v>286.7980800537776</v>
      </c>
      <c r="J50">
        <f t="shared" si="1"/>
        <v>339.46350108017185</v>
      </c>
      <c r="K50">
        <f t="shared" si="16"/>
        <v>265.3530204355996</v>
      </c>
      <c r="L50">
        <f t="shared" si="2"/>
        <v>0.78168350821589683</v>
      </c>
      <c r="M50" cm="1">
        <f t="array" ref="M50">CubicInterpolation($B$4:$B$14,$G$4:$G$14,L50)*H50</f>
        <v>689.46730243789284</v>
      </c>
      <c r="N50">
        <f t="shared" si="12"/>
        <v>130.83292029769481</v>
      </c>
      <c r="O50">
        <f t="shared" si="3"/>
        <v>13.336689123108544</v>
      </c>
      <c r="P50">
        <f t="shared" si="4"/>
        <v>207.98768403420934</v>
      </c>
      <c r="Q50">
        <f t="shared" si="5"/>
        <v>174.52238896252172</v>
      </c>
      <c r="R50">
        <f t="shared" si="6"/>
        <v>50</v>
      </c>
      <c r="S50">
        <f t="shared" si="7"/>
        <v>203.27220676952768</v>
      </c>
      <c r="T50">
        <f t="shared" si="8"/>
        <v>170.5656337289025</v>
      </c>
      <c r="U50">
        <f t="shared" si="9"/>
        <v>100.22383157107726</v>
      </c>
      <c r="V50">
        <f t="shared" si="10"/>
        <v>84.097780106464768</v>
      </c>
    </row>
    <row r="51" spans="2:22" x14ac:dyDescent="0.3">
      <c r="D51">
        <v>2.2000000000000002</v>
      </c>
      <c r="E51" cm="1">
        <f t="array" ref="E51">CubicInterpolation($B$22:$B$50,$C$22:$C$50,D51)</f>
        <v>12.757493353060946</v>
      </c>
      <c r="F51">
        <f t="shared" si="13"/>
        <v>86.033537334922528</v>
      </c>
      <c r="G51">
        <f t="shared" si="14"/>
        <v>298.69644134017409</v>
      </c>
      <c r="H51">
        <f t="shared" si="11"/>
        <v>1.1987858005948375</v>
      </c>
      <c r="I51">
        <f t="shared" si="15"/>
        <v>286.66270413105764</v>
      </c>
      <c r="J51">
        <f t="shared" si="1"/>
        <v>339.38337395909502</v>
      </c>
      <c r="K51">
        <f t="shared" si="16"/>
        <v>278.40302977596826</v>
      </c>
      <c r="L51">
        <f t="shared" si="2"/>
        <v>0.82032017811669067</v>
      </c>
      <c r="M51" cm="1">
        <f t="array" ref="M51">CubicInterpolation($B$4:$B$14,$G$4:$G$14,L51)*H51</f>
        <v>801.67602474029786</v>
      </c>
      <c r="N51">
        <f t="shared" si="12"/>
        <v>131.45204293796519</v>
      </c>
      <c r="O51">
        <f t="shared" si="3"/>
        <v>13.399800503360366</v>
      </c>
      <c r="P51">
        <f t="shared" si="4"/>
        <v>228.81474906805414</v>
      </c>
      <c r="Q51">
        <f t="shared" si="5"/>
        <v>191.99837155092612</v>
      </c>
      <c r="R51">
        <f t="shared" si="6"/>
        <v>50</v>
      </c>
      <c r="S51">
        <f t="shared" si="7"/>
        <v>213.26909390736787</v>
      </c>
      <c r="T51">
        <f t="shared" si="8"/>
        <v>178.95401803918509</v>
      </c>
      <c r="U51">
        <f t="shared" si="9"/>
        <v>100.69810702926553</v>
      </c>
      <c r="V51">
        <f t="shared" si="10"/>
        <v>84.495744468506985</v>
      </c>
    </row>
    <row r="52" spans="2:22" x14ac:dyDescent="0.3">
      <c r="D52">
        <v>2.2999999999999998</v>
      </c>
      <c r="E52" cm="1">
        <f t="array" ref="E52">CubicInterpolation($B$22:$B$50,$C$22:$C$50,D52)</f>
        <v>12.851691132887217</v>
      </c>
      <c r="F52">
        <f t="shared" si="13"/>
        <v>85.420285759347848</v>
      </c>
      <c r="G52">
        <f t="shared" si="14"/>
        <v>327.1924567258601</v>
      </c>
      <c r="H52">
        <f t="shared" si="11"/>
        <v>1.1962607134757803</v>
      </c>
      <c r="I52">
        <f t="shared" si="15"/>
        <v>286.52081423851558</v>
      </c>
      <c r="J52">
        <f t="shared" si="1"/>
        <v>339.29937100005878</v>
      </c>
      <c r="K52">
        <f t="shared" si="16"/>
        <v>291.51727793775126</v>
      </c>
      <c r="L52">
        <f t="shared" si="2"/>
        <v>0.85917423624608125</v>
      </c>
      <c r="M52" cm="1">
        <f t="array" ref="M52">CubicInterpolation($B$4:$B$14,$G$4:$G$14,L52)*H52</f>
        <v>935.46459587636457</v>
      </c>
      <c r="N52">
        <f t="shared" si="12"/>
        <v>131.98623575332616</v>
      </c>
      <c r="O52">
        <f t="shared" si="3"/>
        <v>13.454254409105621</v>
      </c>
      <c r="P52">
        <f t="shared" si="4"/>
        <v>250.64396330529181</v>
      </c>
      <c r="Q52">
        <f t="shared" si="5"/>
        <v>210.31525716628209</v>
      </c>
      <c r="R52">
        <f t="shared" si="6"/>
        <v>50</v>
      </c>
      <c r="S52">
        <f t="shared" si="7"/>
        <v>223.31519083738499</v>
      </c>
      <c r="T52">
        <f t="shared" si="8"/>
        <v>187.38369426793366</v>
      </c>
      <c r="U52">
        <f t="shared" si="9"/>
        <v>101.10732246702688</v>
      </c>
      <c r="V52">
        <f t="shared" si="10"/>
        <v>84.83911699140458</v>
      </c>
    </row>
    <row r="53" spans="2:22" x14ac:dyDescent="0.3">
      <c r="D53">
        <v>2.4</v>
      </c>
      <c r="E53" cm="1">
        <f t="array" ref="E53">CubicInterpolation($B$22:$B$50,$C$22:$C$50,D53)</f>
        <v>12.958105557162405</v>
      </c>
      <c r="F53">
        <f t="shared" si="13"/>
        <v>84.802230213919614</v>
      </c>
      <c r="G53">
        <f t="shared" si="14"/>
        <v>357.00278021636336</v>
      </c>
      <c r="H53">
        <f t="shared" si="11"/>
        <v>1.1936235199510141</v>
      </c>
      <c r="I53">
        <f t="shared" si="15"/>
        <v>286.37238002624196</v>
      </c>
      <c r="J53">
        <f t="shared" si="1"/>
        <v>339.2114713486913</v>
      </c>
      <c r="K53">
        <f t="shared" si="16"/>
        <v>304.6891918723158</v>
      </c>
      <c r="L53">
        <f t="shared" si="2"/>
        <v>0.89822785373644265</v>
      </c>
      <c r="M53" cm="1">
        <f t="array" ref="M53">CubicInterpolation($B$4:$B$14,$G$4:$G$14,L53)*H53</f>
        <v>1093.3477235153982</v>
      </c>
      <c r="N53">
        <f t="shared" si="12"/>
        <v>132.39602149379687</v>
      </c>
      <c r="O53">
        <f t="shared" si="3"/>
        <v>13.496026655840659</v>
      </c>
      <c r="P53">
        <f t="shared" si="4"/>
        <v>273.479995962771</v>
      </c>
      <c r="Q53">
        <f t="shared" si="5"/>
        <v>229.47696374672518</v>
      </c>
      <c r="R53">
        <f t="shared" si="6"/>
        <v>50</v>
      </c>
      <c r="S53">
        <f t="shared" si="7"/>
        <v>233.4054623121996</v>
      </c>
      <c r="T53">
        <f t="shared" si="8"/>
        <v>195.85043734092923</v>
      </c>
      <c r="U53">
        <f t="shared" si="9"/>
        <v>101.42123655638386</v>
      </c>
      <c r="V53">
        <f t="shared" si="10"/>
        <v>85.102522188005381</v>
      </c>
    </row>
    <row r="54" spans="2:22" x14ac:dyDescent="0.3">
      <c r="D54">
        <v>2.5</v>
      </c>
      <c r="E54" cm="1">
        <f t="array" ref="E54">CubicInterpolation($B$22:$B$50,$C$22:$C$50,D54)</f>
        <v>13.075968635376913</v>
      </c>
      <c r="F54">
        <f t="shared" si="13"/>
        <v>84.178803996424747</v>
      </c>
      <c r="G54">
        <f t="shared" si="14"/>
        <v>388.13265504671278</v>
      </c>
      <c r="H54">
        <f t="shared" si="11"/>
        <v>1.1908743410989544</v>
      </c>
      <c r="I54">
        <f t="shared" si="15"/>
        <v>286.21737538665491</v>
      </c>
      <c r="J54">
        <f t="shared" si="1"/>
        <v>339.11965650837453</v>
      </c>
      <c r="K54">
        <f t="shared" si="16"/>
        <v>317.90830473467196</v>
      </c>
      <c r="L54">
        <f t="shared" si="2"/>
        <v>0.93745171839315433</v>
      </c>
      <c r="M54" cm="1">
        <f t="array" ref="M54">CubicInterpolation($B$4:$B$14,$G$4:$G$14,L54)*H54</f>
        <v>1289.6237471050838</v>
      </c>
      <c r="N54">
        <f t="shared" si="12"/>
        <v>132.50069378988323</v>
      </c>
      <c r="O54">
        <f t="shared" si="3"/>
        <v>13.506696614666994</v>
      </c>
      <c r="P54">
        <f t="shared" si="4"/>
        <v>297.32686359154951</v>
      </c>
      <c r="Q54">
        <f t="shared" si="5"/>
        <v>249.48686157876665</v>
      </c>
      <c r="R54">
        <f t="shared" si="6"/>
        <v>50</v>
      </c>
      <c r="S54">
        <f t="shared" si="7"/>
        <v>243.53189026337014</v>
      </c>
      <c r="T54">
        <f t="shared" si="8"/>
        <v>204.34751929989974</v>
      </c>
      <c r="U54">
        <f t="shared" si="9"/>
        <v>101.50142018714932</v>
      </c>
      <c r="V54">
        <f t="shared" si="10"/>
        <v>85.169804243007135</v>
      </c>
    </row>
    <row r="55" spans="2:22" x14ac:dyDescent="0.3">
      <c r="D55">
        <v>2.6</v>
      </c>
      <c r="E55" cm="1">
        <f t="array" ref="E55">CubicInterpolation($B$22:$B$50,$C$22:$C$50,D55)</f>
        <v>13.202872765852787</v>
      </c>
      <c r="F55">
        <f t="shared" si="13"/>
        <v>83.54951644912218</v>
      </c>
      <c r="G55">
        <f t="shared" si="14"/>
        <v>420.58572730838921</v>
      </c>
      <c r="H55">
        <f t="shared" si="11"/>
        <v>1.1880134665791762</v>
      </c>
      <c r="I55">
        <f t="shared" si="15"/>
        <v>286.05578216481166</v>
      </c>
      <c r="J55">
        <f t="shared" si="1"/>
        <v>339.02391253984035</v>
      </c>
      <c r="K55">
        <f t="shared" si="16"/>
        <v>331.15314049885598</v>
      </c>
      <c r="L55">
        <f t="shared" si="2"/>
        <v>0.97678402097946571</v>
      </c>
      <c r="M55" cm="1">
        <f t="array" ref="M55">CubicInterpolation($B$4:$B$14,$G$4:$G$14,L55)*H55</f>
        <v>1501.8361083840764</v>
      </c>
      <c r="N55">
        <f t="shared" si="12"/>
        <v>132.53422882863359</v>
      </c>
      <c r="O55">
        <f t="shared" si="3"/>
        <v>13.510115069177735</v>
      </c>
      <c r="P55">
        <f t="shared" si="4"/>
        <v>322.18735925974534</v>
      </c>
      <c r="Q55">
        <f t="shared" si="5"/>
        <v>270.34729432483414</v>
      </c>
      <c r="R55">
        <f t="shared" si="6"/>
        <v>50</v>
      </c>
      <c r="S55">
        <f t="shared" si="7"/>
        <v>253.67802310054682</v>
      </c>
      <c r="T55">
        <f t="shared" si="8"/>
        <v>212.86113562145036</v>
      </c>
      <c r="U55">
        <f t="shared" si="9"/>
        <v>101.52710951723382</v>
      </c>
      <c r="V55">
        <f t="shared" si="10"/>
        <v>85.191360150406226</v>
      </c>
    </row>
    <row r="56" spans="2:22" x14ac:dyDescent="0.3">
      <c r="D56">
        <v>2.7</v>
      </c>
      <c r="E56" cm="1">
        <f t="array" ref="E56">CubicInterpolation($B$22:$B$50,$C$22:$C$50,D56)</f>
        <v>13.33988768958443</v>
      </c>
      <c r="F56">
        <f t="shared" si="13"/>
        <v>82.913908951416431</v>
      </c>
      <c r="G56">
        <f t="shared" si="14"/>
        <v>454.36362866482114</v>
      </c>
      <c r="H56">
        <f t="shared" si="11"/>
        <v>1.1850413901451886</v>
      </c>
      <c r="I56">
        <f t="shared" si="15"/>
        <v>285.8875922361886</v>
      </c>
      <c r="J56">
        <f t="shared" si="1"/>
        <v>338.92423129735141</v>
      </c>
      <c r="K56">
        <f t="shared" si="16"/>
        <v>344.4048866297818</v>
      </c>
      <c r="L56">
        <f t="shared" si="2"/>
        <v>1.0161707391396928</v>
      </c>
      <c r="M56" cm="1">
        <f t="array" ref="M56">CubicInterpolation($B$4:$B$14,$G$4:$G$14,L56)*H56</f>
        <v>1715.522765805116</v>
      </c>
      <c r="N56">
        <f t="shared" si="12"/>
        <v>132.68311265580647</v>
      </c>
      <c r="O56">
        <f t="shared" si="3"/>
        <v>13.525291809970078</v>
      </c>
      <c r="P56">
        <f t="shared" si="4"/>
        <v>348.06273289406101</v>
      </c>
      <c r="Q56">
        <f t="shared" si="5"/>
        <v>292.05931079796278</v>
      </c>
      <c r="R56">
        <f t="shared" si="6"/>
        <v>50</v>
      </c>
      <c r="S56">
        <f t="shared" si="7"/>
        <v>263.82944958576593</v>
      </c>
      <c r="T56">
        <f t="shared" si="8"/>
        <v>221.37919384112104</v>
      </c>
      <c r="U56">
        <f t="shared" si="9"/>
        <v>101.64116114570989</v>
      </c>
      <c r="V56">
        <f t="shared" si="10"/>
        <v>85.287060829795664</v>
      </c>
    </row>
    <row r="57" spans="2:22" x14ac:dyDescent="0.3">
      <c r="D57">
        <v>2.8</v>
      </c>
      <c r="E57" cm="1">
        <f t="array" ref="E57">CubicInterpolation($B$22:$B$50,$C$22:$C$50,D57)</f>
        <v>13.488301439605806</v>
      </c>
      <c r="F57">
        <f t="shared" si="13"/>
        <v>82.271466422162177</v>
      </c>
      <c r="G57">
        <f t="shared" si="14"/>
        <v>489.46716068151045</v>
      </c>
      <c r="H57">
        <f t="shared" si="11"/>
        <v>1.1819587040490751</v>
      </c>
      <c r="I57">
        <f t="shared" si="15"/>
        <v>285.71280160955956</v>
      </c>
      <c r="J57">
        <f t="shared" si="1"/>
        <v>338.82060693930794</v>
      </c>
      <c r="K57">
        <f t="shared" si="16"/>
        <v>357.66575370400381</v>
      </c>
      <c r="L57">
        <f t="shared" si="2"/>
        <v>1.0556198365115128</v>
      </c>
      <c r="M57" cm="1">
        <f t="array" ref="M57">CubicInterpolation($B$4:$B$14,$G$4:$G$14,L57)*H57</f>
        <v>1919.6059566855865</v>
      </c>
      <c r="N57">
        <f t="shared" si="12"/>
        <v>133.10123723660925</v>
      </c>
      <c r="O57">
        <f t="shared" si="3"/>
        <v>13.567914091397476</v>
      </c>
      <c r="P57">
        <f t="shared" si="4"/>
        <v>374.95359852929499</v>
      </c>
      <c r="Q57">
        <f t="shared" si="5"/>
        <v>314.62342623452537</v>
      </c>
      <c r="R57">
        <f t="shared" si="6"/>
        <v>50</v>
      </c>
      <c r="S57">
        <f t="shared" si="7"/>
        <v>273.98786311891314</v>
      </c>
      <c r="T57">
        <f t="shared" si="8"/>
        <v>229.90311489013112</v>
      </c>
      <c r="U57">
        <f t="shared" si="9"/>
        <v>101.96146315736532</v>
      </c>
      <c r="V57">
        <f t="shared" si="10"/>
        <v>85.555826129641062</v>
      </c>
    </row>
    <row r="58" spans="2:22" x14ac:dyDescent="0.3">
      <c r="D58">
        <v>2.9</v>
      </c>
      <c r="E58" cm="1">
        <f t="array" ref="E58">CubicInterpolation($B$22:$B$50,$C$22:$C$50,D58)</f>
        <v>13.645166396188724</v>
      </c>
      <c r="F58">
        <f t="shared" si="13"/>
        <v>81.621713521587139</v>
      </c>
      <c r="G58">
        <f t="shared" si="14"/>
        <v>525.89819692664173</v>
      </c>
      <c r="H58">
        <f t="shared" si="11"/>
        <v>1.1787659316951866</v>
      </c>
      <c r="I58">
        <f t="shared" si="15"/>
        <v>285.53140095588736</v>
      </c>
      <c r="J58">
        <f t="shared" si="1"/>
        <v>338.71303031338419</v>
      </c>
      <c r="K58">
        <f t="shared" si="16"/>
        <v>370.95497119862455</v>
      </c>
      <c r="L58">
        <f t="shared" si="2"/>
        <v>1.095189549854074</v>
      </c>
      <c r="M58" cm="1">
        <f t="array" ref="M58">CubicInterpolation($B$4:$B$14,$G$4:$G$14,L58)*H58</f>
        <v>2120.2866556023941</v>
      </c>
      <c r="N58">
        <f t="shared" si="12"/>
        <v>133.68380278251902</v>
      </c>
      <c r="O58">
        <f t="shared" si="3"/>
        <v>13.627298958462692</v>
      </c>
      <c r="P58">
        <f t="shared" si="4"/>
        <v>402.86139140194388</v>
      </c>
      <c r="Q58">
        <f t="shared" si="5"/>
        <v>338.04084494093701</v>
      </c>
      <c r="R58">
        <f t="shared" si="6"/>
        <v>50</v>
      </c>
      <c r="S58">
        <f t="shared" si="7"/>
        <v>284.16799433406686</v>
      </c>
      <c r="T58">
        <f t="shared" si="8"/>
        <v>238.44525923810292</v>
      </c>
      <c r="U58">
        <f t="shared" si="9"/>
        <v>102.40773425656207</v>
      </c>
      <c r="V58">
        <f t="shared" si="10"/>
        <v>85.930292044382142</v>
      </c>
    </row>
    <row r="59" spans="2:22" x14ac:dyDescent="0.3">
      <c r="D59">
        <v>3</v>
      </c>
      <c r="E59" cm="1">
        <f t="array" ref="E59">CubicInterpolation($B$22:$B$50,$C$22:$C$50,D59)</f>
        <v>13.809377794709297</v>
      </c>
      <c r="F59">
        <f t="shared" si="13"/>
        <v>80.964271950537068</v>
      </c>
      <c r="G59">
        <f t="shared" si="14"/>
        <v>563.66065664655207</v>
      </c>
      <c r="H59">
        <f t="shared" si="11"/>
        <v>1.1754634434574476</v>
      </c>
      <c r="I59">
        <f t="shared" si="15"/>
        <v>285.34337076011224</v>
      </c>
      <c r="J59">
        <f t="shared" si="1"/>
        <v>338.60148607384031</v>
      </c>
      <c r="K59">
        <f t="shared" si="16"/>
        <v>384.29422319958098</v>
      </c>
      <c r="L59">
        <f t="shared" si="2"/>
        <v>1.1349454713136617</v>
      </c>
      <c r="M59" cm="1">
        <f t="array" ref="M59">CubicInterpolation($B$4:$B$14,$G$4:$G$14,L59)*H59</f>
        <v>2316.8322764377517</v>
      </c>
      <c r="N59">
        <f t="shared" si="12"/>
        <v>134.43099250678938</v>
      </c>
      <c r="O59">
        <f t="shared" si="3"/>
        <v>13.703465087338365</v>
      </c>
      <c r="P59">
        <f t="shared" si="4"/>
        <v>431.78911382888543</v>
      </c>
      <c r="Q59">
        <f t="shared" si="5"/>
        <v>362.3140861601824</v>
      </c>
      <c r="R59">
        <f t="shared" si="6"/>
        <v>50</v>
      </c>
      <c r="S59">
        <f t="shared" si="7"/>
        <v>294.38645420476325</v>
      </c>
      <c r="T59">
        <f t="shared" si="8"/>
        <v>247.0195651468041</v>
      </c>
      <c r="U59">
        <f t="shared" si="9"/>
        <v>102.98011479279498</v>
      </c>
      <c r="V59">
        <f t="shared" si="10"/>
        <v>86.410576341228236</v>
      </c>
    </row>
    <row r="60" spans="2:22" x14ac:dyDescent="0.3">
      <c r="D60">
        <v>3.1</v>
      </c>
      <c r="E60" cm="1">
        <f t="array" ref="E60">CubicInterpolation($B$22:$B$50,$C$22:$C$50,D60)</f>
        <v>13.993055246584182</v>
      </c>
      <c r="F60">
        <f t="shared" si="13"/>
        <v>80.298499642295937</v>
      </c>
      <c r="G60">
        <f t="shared" si="14"/>
        <v>602.76036595473352</v>
      </c>
      <c r="H60">
        <f t="shared" si="11"/>
        <v>1.1720514706965901</v>
      </c>
      <c r="I60">
        <f t="shared" si="15"/>
        <v>285.14868201233207</v>
      </c>
      <c r="J60">
        <f t="shared" si="1"/>
        <v>338.48595308011676</v>
      </c>
      <c r="K60">
        <f t="shared" si="16"/>
        <v>397.69996296404639</v>
      </c>
      <c r="L60">
        <f t="shared" si="2"/>
        <v>1.1749378647624831</v>
      </c>
      <c r="M60" cm="1">
        <f t="array" ref="M60">CubicInterpolation($B$4:$B$14,$G$4:$G$14,L60)*H60</f>
        <v>2508.3912592611759</v>
      </c>
      <c r="N60">
        <f t="shared" si="12"/>
        <v>135.50974380681592</v>
      </c>
      <c r="O60">
        <f t="shared" si="3"/>
        <v>13.813429541979197</v>
      </c>
      <c r="P60">
        <f t="shared" si="4"/>
        <v>461.74122887198524</v>
      </c>
      <c r="Q60">
        <f t="shared" si="5"/>
        <v>387.44689484582688</v>
      </c>
      <c r="R60">
        <f t="shared" si="6"/>
        <v>50</v>
      </c>
      <c r="S60">
        <f t="shared" si="7"/>
        <v>304.65584665723111</v>
      </c>
      <c r="T60">
        <f t="shared" si="8"/>
        <v>255.63660856608462</v>
      </c>
      <c r="U60">
        <f t="shared" si="9"/>
        <v>103.80648623168769</v>
      </c>
      <c r="V60">
        <f t="shared" si="10"/>
        <v>87.103984310818532</v>
      </c>
    </row>
    <row r="61" spans="2:22" x14ac:dyDescent="0.3">
      <c r="D61">
        <v>3.2</v>
      </c>
      <c r="E61" cm="1">
        <f t="array" ref="E61">CubicInterpolation($B$22:$B$50,$C$22:$C$50,D61)</f>
        <v>14.202049100831594</v>
      </c>
      <c r="F61">
        <f t="shared" si="13"/>
        <v>79.623324211620556</v>
      </c>
      <c r="G61">
        <f t="shared" si="14"/>
        <v>643.20521409192224</v>
      </c>
      <c r="H61">
        <f t="shared" si="11"/>
        <v>1.1685300941363195</v>
      </c>
      <c r="I61">
        <f t="shared" si="15"/>
        <v>284.94729542973823</v>
      </c>
      <c r="J61">
        <f t="shared" si="1"/>
        <v>338.36640392283158</v>
      </c>
      <c r="K61">
        <f t="shared" si="16"/>
        <v>411.19699977972664</v>
      </c>
      <c r="L61">
        <f t="shared" si="2"/>
        <v>1.2152418059610461</v>
      </c>
      <c r="M61" cm="1">
        <f t="array" ref="M61">CubicInterpolation($B$4:$B$14,$G$4:$G$14,L61)*H61</f>
        <v>2690.6562201373508</v>
      </c>
      <c r="N61">
        <f t="shared" si="12"/>
        <v>137.05822997417971</v>
      </c>
      <c r="O61">
        <f t="shared" si="3"/>
        <v>13.971277265461744</v>
      </c>
      <c r="P61">
        <f t="shared" si="4"/>
        <v>492.72378004026962</v>
      </c>
      <c r="Q61">
        <f t="shared" si="5"/>
        <v>413.44434210406553</v>
      </c>
      <c r="R61">
        <f t="shared" si="6"/>
        <v>50</v>
      </c>
      <c r="S61">
        <f t="shared" si="7"/>
        <v>314.99517670845523</v>
      </c>
      <c r="T61">
        <f t="shared" si="8"/>
        <v>264.31233659868695</v>
      </c>
      <c r="U61">
        <f t="shared" si="9"/>
        <v>104.99269545544331</v>
      </c>
      <c r="V61">
        <f t="shared" si="10"/>
        <v>88.099332032970977</v>
      </c>
    </row>
    <row r="62" spans="2:22" x14ac:dyDescent="0.3">
      <c r="D62">
        <v>3.3</v>
      </c>
      <c r="E62" cm="1">
        <f t="array" ref="E62">CubicInterpolation($B$22:$B$50,$C$22:$C$50,D62)</f>
        <v>14.442065108048084</v>
      </c>
      <c r="F62">
        <f t="shared" si="13"/>
        <v>78.937396544569111</v>
      </c>
      <c r="G62">
        <f t="shared" si="14"/>
        <v>685.00633400434742</v>
      </c>
      <c r="H62">
        <f t="shared" si="11"/>
        <v>1.1648991437379363</v>
      </c>
      <c r="I62">
        <f t="shared" si="15"/>
        <v>284.73915557817531</v>
      </c>
      <c r="J62">
        <f t="shared" si="1"/>
        <v>338.24280141831673</v>
      </c>
      <c r="K62">
        <f t="shared" si="16"/>
        <v>424.82539846877643</v>
      </c>
      <c r="L62">
        <f t="shared" si="2"/>
        <v>1.2559776488587557</v>
      </c>
      <c r="M62" cm="1">
        <f t="array" ref="M62">CubicInterpolation($B$4:$B$14,$G$4:$G$14,L62)*H62</f>
        <v>2860.3889624349349</v>
      </c>
      <c r="N62">
        <f t="shared" si="12"/>
        <v>139.20486742797661</v>
      </c>
      <c r="O62">
        <f t="shared" si="3"/>
        <v>14.190098616511376</v>
      </c>
      <c r="P62">
        <f t="shared" si="4"/>
        <v>524.74529566533295</v>
      </c>
      <c r="Q62">
        <f t="shared" si="5"/>
        <v>440.31358405479369</v>
      </c>
      <c r="R62">
        <f t="shared" si="6"/>
        <v>50</v>
      </c>
      <c r="S62">
        <f t="shared" si="7"/>
        <v>325.43513579281176</v>
      </c>
      <c r="T62">
        <f t="shared" si="8"/>
        <v>273.07250241587644</v>
      </c>
      <c r="U62">
        <f t="shared" si="9"/>
        <v>106.6371151483155</v>
      </c>
      <c r="V62">
        <f t="shared" si="10"/>
        <v>89.479163990760682</v>
      </c>
    </row>
    <row r="63" spans="2:22" x14ac:dyDescent="0.3">
      <c r="D63">
        <v>3.4</v>
      </c>
      <c r="E63" cm="1">
        <f t="array" ref="E63">CubicInterpolation($B$22:$B$50,$C$22:$C$50,D63)</f>
        <v>14.739393218005242</v>
      </c>
      <c r="F63">
        <f t="shared" si="13"/>
        <v>78.238601340612561</v>
      </c>
      <c r="G63">
        <f t="shared" si="14"/>
        <v>728.17953159473029</v>
      </c>
      <c r="H63">
        <f t="shared" si="11"/>
        <v>1.1611580787525306</v>
      </c>
      <c r="I63">
        <f t="shared" si="15"/>
        <v>284.52418375548768</v>
      </c>
      <c r="J63">
        <f t="shared" si="1"/>
        <v>338.11509435834853</v>
      </c>
      <c r="K63">
        <f t="shared" si="16"/>
        <v>438.63855333888421</v>
      </c>
      <c r="L63">
        <f t="shared" si="2"/>
        <v>1.2973054461567359</v>
      </c>
      <c r="M63" cm="1">
        <f t="array" ref="M63">CubicInterpolation($B$4:$B$14,$G$4:$G$14,L63)*H63</f>
        <v>3023.8476777635524</v>
      </c>
      <c r="N63">
        <f t="shared" si="12"/>
        <v>142.2263486096175</v>
      </c>
      <c r="O63">
        <f t="shared" si="3"/>
        <v>14.498098736964067</v>
      </c>
      <c r="P63">
        <f t="shared" si="4"/>
        <v>557.81788377112343</v>
      </c>
      <c r="Q63">
        <f t="shared" si="5"/>
        <v>468.06478053644054</v>
      </c>
      <c r="R63">
        <f t="shared" si="6"/>
        <v>50</v>
      </c>
      <c r="S63">
        <f t="shared" si="7"/>
        <v>336.01662632299968</v>
      </c>
      <c r="T63">
        <f t="shared" si="8"/>
        <v>281.95142721706299</v>
      </c>
      <c r="U63">
        <f t="shared" si="9"/>
        <v>108.95170401750008</v>
      </c>
      <c r="V63">
        <f t="shared" si="10"/>
        <v>91.421334657220498</v>
      </c>
    </row>
    <row r="64" spans="2:22" x14ac:dyDescent="0.3">
      <c r="D64">
        <v>3.5</v>
      </c>
      <c r="E64" cm="1">
        <f t="array" ref="E64">CubicInterpolation($B$22:$B$50,$C$22:$C$50,D64)</f>
        <v>15.016169389681925</v>
      </c>
      <c r="F64">
        <f t="shared" si="13"/>
        <v>77.526058320693764</v>
      </c>
      <c r="G64">
        <f t="shared" si="14"/>
        <v>772.74696496871275</v>
      </c>
      <c r="H64">
        <f t="shared" si="11"/>
        <v>1.1573058483803778</v>
      </c>
      <c r="I64">
        <f t="shared" si="15"/>
        <v>284.30226963006629</v>
      </c>
      <c r="J64">
        <f t="shared" si="1"/>
        <v>337.9832125081964</v>
      </c>
      <c r="K64">
        <f t="shared" si="16"/>
        <v>452.71011414076395</v>
      </c>
      <c r="L64">
        <f t="shared" si="2"/>
        <v>1.3394455623436781</v>
      </c>
      <c r="M64" cm="1">
        <f t="array" ref="M64">CubicInterpolation($B$4:$B$14,$G$4:$G$14,L64)*H64</f>
        <v>3182.0450612571394</v>
      </c>
      <c r="N64">
        <f t="shared" si="12"/>
        <v>145.13215694934365</v>
      </c>
      <c r="O64">
        <f t="shared" si="3"/>
        <v>14.794307538159392</v>
      </c>
      <c r="P64">
        <f t="shared" si="4"/>
        <v>591.95851845133802</v>
      </c>
      <c r="Q64">
        <f t="shared" si="5"/>
        <v>496.71217450476684</v>
      </c>
      <c r="R64">
        <f t="shared" si="6"/>
        <v>50</v>
      </c>
      <c r="S64">
        <f t="shared" si="7"/>
        <v>346.7960672812905</v>
      </c>
      <c r="T64">
        <f t="shared" si="8"/>
        <v>290.99645214946207</v>
      </c>
      <c r="U64">
        <f t="shared" si="9"/>
        <v>111.17768234891608</v>
      </c>
      <c r="V64">
        <f t="shared" si="10"/>
        <v>93.289152254120282</v>
      </c>
    </row>
    <row r="65" spans="4:22" x14ac:dyDescent="0.3">
      <c r="D65">
        <v>3.6</v>
      </c>
      <c r="E65" cm="1">
        <f t="array" ref="E65">CubicInterpolation($B$22:$B$50,$C$22:$C$50,D65)</f>
        <v>14.900016131944099</v>
      </c>
      <c r="F65">
        <f t="shared" si="13"/>
        <v>76.80966893639345</v>
      </c>
      <c r="G65">
        <f t="shared" si="14"/>
        <v>818.73637264668662</v>
      </c>
      <c r="H65">
        <f t="shared" si="11"/>
        <v>1.1533409661929368</v>
      </c>
      <c r="I65">
        <f t="shared" si="15"/>
        <v>284.07327508380502</v>
      </c>
      <c r="J65">
        <f t="shared" si="1"/>
        <v>337.84706884724164</v>
      </c>
      <c r="K65">
        <f t="shared" si="16"/>
        <v>467.07803941871202</v>
      </c>
      <c r="L65">
        <f t="shared" si="2"/>
        <v>1.3825132211814526</v>
      </c>
      <c r="M65" cm="1">
        <f t="array" ref="M65">CubicInterpolation($B$4:$B$14,$G$4:$G$14,L65)*H65</f>
        <v>3335.4852703942124</v>
      </c>
      <c r="N65">
        <f t="shared" si="12"/>
        <v>143.04597768538574</v>
      </c>
      <c r="O65">
        <f t="shared" si="3"/>
        <v>14.581649101466436</v>
      </c>
      <c r="P65">
        <f t="shared" si="4"/>
        <v>627.18844864538312</v>
      </c>
      <c r="Q65">
        <f t="shared" si="5"/>
        <v>526.27359593699146</v>
      </c>
      <c r="R65">
        <f t="shared" si="6"/>
        <v>50</v>
      </c>
      <c r="S65">
        <f t="shared" si="7"/>
        <v>357.8025365996113</v>
      </c>
      <c r="T65">
        <f t="shared" si="8"/>
        <v>300.23197649502913</v>
      </c>
      <c r="U65">
        <f t="shared" si="9"/>
        <v>109.57957631641108</v>
      </c>
      <c r="V65">
        <f t="shared" si="10"/>
        <v>91.94818207166314</v>
      </c>
    </row>
    <row r="66" spans="4:22" x14ac:dyDescent="0.3">
      <c r="D66">
        <v>3.7</v>
      </c>
      <c r="E66" cm="1">
        <f t="array" ref="E66">CubicInterpolation($B$22:$B$50,$C$22:$C$50,D66)</f>
        <v>13.78493629570138</v>
      </c>
      <c r="F66">
        <f t="shared" si="13"/>
        <v>76.122763334960084</v>
      </c>
      <c r="G66">
        <f t="shared" si="14"/>
        <v>866.16462192514473</v>
      </c>
      <c r="H66">
        <f t="shared" si="11"/>
        <v>1.1492629304811335</v>
      </c>
      <c r="I66">
        <f t="shared" si="15"/>
        <v>283.83711612956193</v>
      </c>
      <c r="J66">
        <f t="shared" si="1"/>
        <v>337.70660825760871</v>
      </c>
      <c r="K66">
        <f t="shared" si="16"/>
        <v>481.48694615044849</v>
      </c>
      <c r="L66">
        <f t="shared" si="2"/>
        <v>1.4257551803166419</v>
      </c>
      <c r="M66" cm="1">
        <f t="array" ref="M66">CubicInterpolation($B$4:$B$14,$G$4:$G$14,L66)*H66</f>
        <v>3481.5450862756911</v>
      </c>
      <c r="N66">
        <f t="shared" si="12"/>
        <v>127.83740545387499</v>
      </c>
      <c r="O66">
        <f t="shared" si="3"/>
        <v>13.031335928019876</v>
      </c>
      <c r="P66">
        <f t="shared" si="4"/>
        <v>663.52059545200768</v>
      </c>
      <c r="Q66">
        <f t="shared" si="5"/>
        <v>556.75988692230885</v>
      </c>
      <c r="R66">
        <f t="shared" si="6"/>
        <v>50</v>
      </c>
      <c r="S66">
        <f t="shared" si="7"/>
        <v>368.84039953287765</v>
      </c>
      <c r="T66">
        <f t="shared" si="8"/>
        <v>309.49384321131828</v>
      </c>
      <c r="U66">
        <f t="shared" si="9"/>
        <v>97.929134070688676</v>
      </c>
      <c r="V66">
        <f t="shared" si="10"/>
        <v>82.172300280225272</v>
      </c>
    </row>
    <row r="67" spans="4:22" x14ac:dyDescent="0.3">
      <c r="D67">
        <v>3.8</v>
      </c>
      <c r="E67" cm="1">
        <f t="array" ref="E67">CubicInterpolation($B$22:$B$50,$C$22:$C$50,D67)</f>
        <v>12.022966431594213</v>
      </c>
      <c r="F67">
        <f t="shared" si="13"/>
        <v>75.504753143402581</v>
      </c>
      <c r="G67">
        <f t="shared" si="14"/>
        <v>914.99052499803781</v>
      </c>
      <c r="H67">
        <f t="shared" si="11"/>
        <v>1.1450762530252983</v>
      </c>
      <c r="I67">
        <f t="shared" si="15"/>
        <v>283.59399785332175</v>
      </c>
      <c r="J67">
        <f t="shared" si="1"/>
        <v>337.56194740738283</v>
      </c>
      <c r="K67">
        <f t="shared" si="16"/>
        <v>495.03111530741154</v>
      </c>
      <c r="L67">
        <f t="shared" si="2"/>
        <v>1.4664896891058306</v>
      </c>
      <c r="M67" cm="1">
        <f t="array" ref="M67">CubicInterpolation($B$4:$B$14,$G$4:$G$14,L67)*H67</f>
        <v>3611.495567405404</v>
      </c>
      <c r="N67">
        <f t="shared" si="12"/>
        <v>103.88830068610901</v>
      </c>
      <c r="O67">
        <f t="shared" si="3"/>
        <v>10.590040844659429</v>
      </c>
      <c r="P67">
        <f t="shared" si="4"/>
        <v>700.9234071812632</v>
      </c>
      <c r="Q67">
        <f t="shared" si="5"/>
        <v>588.14457244932044</v>
      </c>
      <c r="R67">
        <f t="shared" si="6"/>
        <v>50</v>
      </c>
      <c r="S67">
        <f t="shared" si="7"/>
        <v>379.21583505223265</v>
      </c>
      <c r="T67">
        <f t="shared" si="8"/>
        <v>318.19986732891272</v>
      </c>
      <c r="U67">
        <f t="shared" si="9"/>
        <v>79.583055445667313</v>
      </c>
      <c r="V67">
        <f t="shared" si="10"/>
        <v>66.778112472420474</v>
      </c>
    </row>
    <row r="68" spans="4:22" x14ac:dyDescent="0.3">
      <c r="D68">
        <v>3.9</v>
      </c>
      <c r="E68" cm="1">
        <f t="array" ref="E68">CubicInterpolation($B$22:$B$50,$C$22:$C$50,D68)</f>
        <v>9.3199845338803566</v>
      </c>
      <c r="F68">
        <f t="shared" si="13"/>
        <v>74.99366313527787</v>
      </c>
      <c r="G68">
        <f t="shared" si="14"/>
        <v>965.0729507941287</v>
      </c>
      <c r="H68">
        <f t="shared" si="11"/>
        <v>1.1407939650724399</v>
      </c>
      <c r="I68">
        <f t="shared" si="15"/>
        <v>283.34462298745819</v>
      </c>
      <c r="J68">
        <f t="shared" si="1"/>
        <v>337.41349930961667</v>
      </c>
      <c r="K68">
        <f t="shared" si="16"/>
        <v>506.61740061441071</v>
      </c>
      <c r="L68">
        <f t="shared" si="2"/>
        <v>1.5014734195608739</v>
      </c>
      <c r="M68" cm="1">
        <f t="array" ref="M68">CubicInterpolation($B$4:$B$14,$G$4:$G$14,L68)*H68</f>
        <v>3716.6193314297434</v>
      </c>
      <c r="N68">
        <f t="shared" si="12"/>
        <v>67.202953071035125</v>
      </c>
      <c r="O68">
        <f t="shared" si="3"/>
        <v>6.8504539318078619</v>
      </c>
      <c r="P68">
        <f t="shared" si="4"/>
        <v>739.28877116027718</v>
      </c>
      <c r="Q68">
        <f t="shared" si="5"/>
        <v>620.33693521409316</v>
      </c>
      <c r="R68">
        <f t="shared" si="6"/>
        <v>50</v>
      </c>
      <c r="S68">
        <f t="shared" si="7"/>
        <v>388.09144452805043</v>
      </c>
      <c r="T68">
        <f t="shared" si="8"/>
        <v>325.64738796654495</v>
      </c>
      <c r="U68">
        <f t="shared" si="9"/>
        <v>51.480448761251914</v>
      </c>
      <c r="V68">
        <f t="shared" si="10"/>
        <v>43.197225568407347</v>
      </c>
    </row>
    <row r="69" spans="4:22" x14ac:dyDescent="0.3">
      <c r="D69">
        <v>4</v>
      </c>
      <c r="E69" cm="1">
        <f t="array" ref="E69">CubicInterpolation($B$22:$B$50,$C$22:$C$50,D69)</f>
        <v>7.3535100336962449</v>
      </c>
      <c r="F69">
        <f t="shared" si="13"/>
        <v>74.594390490750172</v>
      </c>
      <c r="G69">
        <f t="shared" si="14"/>
        <v>1016.1624189899627</v>
      </c>
      <c r="H69">
        <f t="shared" si="11"/>
        <v>1.136438204911933</v>
      </c>
      <c r="I69">
        <f t="shared" si="15"/>
        <v>283.0902337665716</v>
      </c>
      <c r="J69">
        <f t="shared" si="1"/>
        <v>337.26199893763373</v>
      </c>
      <c r="K69">
        <f t="shared" si="16"/>
        <v>515.17196330226795</v>
      </c>
      <c r="L69">
        <f t="shared" si="2"/>
        <v>1.5275126309072644</v>
      </c>
      <c r="M69" cm="1">
        <f t="array" ref="M69">CubicInterpolation($B$4:$B$14,$G$4:$G$14,L69)*H69</f>
        <v>3796.2998452617467</v>
      </c>
      <c r="N69">
        <f t="shared" si="12"/>
        <v>40.172472527336325</v>
      </c>
      <c r="O69">
        <f t="shared" si="3"/>
        <v>4.0950532647641511</v>
      </c>
      <c r="P69">
        <f t="shared" si="4"/>
        <v>778.4255743735996</v>
      </c>
      <c r="Q69">
        <f t="shared" si="5"/>
        <v>653.17661235584978</v>
      </c>
      <c r="R69">
        <f t="shared" si="6"/>
        <v>50</v>
      </c>
      <c r="S69">
        <f t="shared" si="7"/>
        <v>394.64461973839644</v>
      </c>
      <c r="T69">
        <f t="shared" si="8"/>
        <v>331.14615486858639</v>
      </c>
      <c r="U69">
        <f t="shared" si="9"/>
        <v>30.773899345915797</v>
      </c>
      <c r="V69">
        <f t="shared" si="10"/>
        <v>25.822367591044689</v>
      </c>
    </row>
    <row r="70" spans="4:22" x14ac:dyDescent="0.3">
      <c r="D70">
        <v>4.0999999999999996</v>
      </c>
      <c r="E70" cm="1">
        <f t="array" ref="E70">CubicInterpolation($B$22:$B$50,$C$22:$C$50,D70)</f>
        <v>6.1403213277026794</v>
      </c>
      <c r="F70">
        <f t="shared" si="13"/>
        <v>74.271259805059756</v>
      </c>
      <c r="G70">
        <f t="shared" si="14"/>
        <v>1067.9480538841854</v>
      </c>
      <c r="H70">
        <f t="shared" si="11"/>
        <v>1.1320360875175366</v>
      </c>
      <c r="I70">
        <f t="shared" si="15"/>
        <v>282.83237813058486</v>
      </c>
      <c r="J70">
        <f t="shared" si="1"/>
        <v>337.10836467354085</v>
      </c>
      <c r="K70">
        <f t="shared" si="16"/>
        <v>520.54073458218659</v>
      </c>
      <c r="L70">
        <f t="shared" si="2"/>
        <v>1.5441347327180193</v>
      </c>
      <c r="M70" cm="1">
        <f t="array" ref="M70">CubicInterpolation($B$4:$B$14,$G$4:$G$14,L70)*H70</f>
        <v>3839.6758592932811</v>
      </c>
      <c r="N70">
        <f t="shared" si="12"/>
        <v>23.461358817996253</v>
      </c>
      <c r="O70">
        <f t="shared" si="3"/>
        <v>2.3915758224257138</v>
      </c>
      <c r="P70">
        <f t="shared" si="4"/>
        <v>818.09567221770715</v>
      </c>
      <c r="Q70">
        <f t="shared" si="5"/>
        <v>686.46377682560706</v>
      </c>
      <c r="R70">
        <f t="shared" si="6"/>
        <v>50</v>
      </c>
      <c r="S70">
        <f t="shared" si="7"/>
        <v>398.75733714375485</v>
      </c>
      <c r="T70">
        <f t="shared" si="8"/>
        <v>334.59713452655905</v>
      </c>
      <c r="U70">
        <f t="shared" si="9"/>
        <v>17.972443550546462</v>
      </c>
      <c r="V70">
        <f t="shared" si="10"/>
        <v>15.080670754618025</v>
      </c>
    </row>
    <row r="71" spans="4:22" x14ac:dyDescent="0.3">
      <c r="D71">
        <v>4.2</v>
      </c>
      <c r="E71" cm="1">
        <f t="array" ref="E71">CubicInterpolation($B$22:$B$50,$C$22:$C$50,D71)</f>
        <v>5.0788798794371646</v>
      </c>
      <c r="F71">
        <f t="shared" si="13"/>
        <v>74.002598660432398</v>
      </c>
      <c r="G71">
        <f t="shared" si="14"/>
        <v>1120.1612119207671</v>
      </c>
      <c r="H71">
        <f t="shared" si="11"/>
        <v>1.1276108473003001</v>
      </c>
      <c r="I71">
        <f t="shared" si="15"/>
        <v>282.57239373336938</v>
      </c>
      <c r="J71">
        <f t="shared" si="1"/>
        <v>336.95339114196167</v>
      </c>
      <c r="K71">
        <f t="shared" si="16"/>
        <v>523.72242614945321</v>
      </c>
      <c r="L71">
        <f t="shared" si="2"/>
        <v>1.5542874472178971</v>
      </c>
      <c r="M71" cm="1">
        <f t="array" ref="M71">CubicInterpolation($B$4:$B$14,$G$4:$G$14,L71)*H71</f>
        <v>3859.3222607778512</v>
      </c>
      <c r="N71">
        <f t="shared" si="12"/>
        <v>8.9650336470331524</v>
      </c>
      <c r="O71">
        <f t="shared" si="3"/>
        <v>0.91386683455995432</v>
      </c>
      <c r="P71">
        <f t="shared" si="4"/>
        <v>858.09327178932358</v>
      </c>
      <c r="Q71">
        <f t="shared" si="5"/>
        <v>720.02574787412698</v>
      </c>
      <c r="R71">
        <f t="shared" si="6"/>
        <v>50</v>
      </c>
      <c r="S71">
        <f t="shared" si="7"/>
        <v>401.19465428857796</v>
      </c>
      <c r="T71">
        <f t="shared" si="8"/>
        <v>336.64228644384218</v>
      </c>
      <c r="U71">
        <f t="shared" si="9"/>
        <v>6.8676142076844116</v>
      </c>
      <c r="V71">
        <f t="shared" si="10"/>
        <v>5.7626125487358388</v>
      </c>
    </row>
    <row r="72" spans="4:22" x14ac:dyDescent="0.3">
      <c r="D72">
        <v>4.3</v>
      </c>
      <c r="E72" cm="1">
        <f t="array" ref="E72">CubicInterpolation($B$22:$B$50,$C$22:$C$50,D72)</f>
        <v>4.1468169671618513</v>
      </c>
      <c r="F72">
        <f t="shared" si="13"/>
        <v>73.78167506444457</v>
      </c>
      <c r="G72">
        <f t="shared" si="14"/>
        <v>1172.6145205168752</v>
      </c>
      <c r="H72">
        <f t="shared" si="11"/>
        <v>1.1231785913300201</v>
      </c>
      <c r="I72">
        <f t="shared" si="15"/>
        <v>282.31121355714322</v>
      </c>
      <c r="J72">
        <f t="shared" si="1"/>
        <v>336.79763301908781</v>
      </c>
      <c r="K72">
        <f t="shared" si="16"/>
        <v>525.34374577270466</v>
      </c>
      <c r="L72">
        <f t="shared" si="2"/>
        <v>1.5598201836024517</v>
      </c>
      <c r="M72" cm="1">
        <f t="array" ref="M72">CubicInterpolation($B$4:$B$14,$G$4:$G$14,L72)*H72</f>
        <v>3862.7346407217369</v>
      </c>
      <c r="N72">
        <f t="shared" si="12"/>
        <v>-3.6645859175662059</v>
      </c>
      <c r="O72">
        <f t="shared" si="3"/>
        <v>-0.37355615877331355</v>
      </c>
      <c r="P72">
        <f t="shared" si="4"/>
        <v>898.27483736257716</v>
      </c>
      <c r="Q72">
        <f t="shared" si="5"/>
        <v>753.74208472676969</v>
      </c>
      <c r="R72">
        <f t="shared" si="6"/>
        <v>50</v>
      </c>
      <c r="S72">
        <f t="shared" si="7"/>
        <v>402.43665717648952</v>
      </c>
      <c r="T72">
        <f t="shared" si="8"/>
        <v>337.68445060900984</v>
      </c>
      <c r="U72">
        <f t="shared" si="9"/>
        <v>-2.8072356784836532</v>
      </c>
      <c r="V72">
        <f t="shared" si="10"/>
        <v>-2.355550422443335</v>
      </c>
    </row>
    <row r="73" spans="4:22" x14ac:dyDescent="0.3">
      <c r="D73">
        <v>4.4000000000000004</v>
      </c>
      <c r="E73" cm="1">
        <f t="array" ref="E73">CubicInterpolation($B$22:$B$50,$C$22:$C$50,D73)</f>
        <v>3.3463321833264934</v>
      </c>
      <c r="F73">
        <f t="shared" si="13"/>
        <v>73.602240005703266</v>
      </c>
      <c r="G73">
        <f t="shared" si="14"/>
        <v>1225.1621462134692</v>
      </c>
      <c r="H73">
        <f t="shared" si="11"/>
        <v>1.1187517422167206</v>
      </c>
      <c r="I73">
        <f t="shared" si="15"/>
        <v>282.04956374882738</v>
      </c>
      <c r="J73">
        <f t="shared" si="1"/>
        <v>336.641522564105</v>
      </c>
      <c r="K73">
        <f t="shared" si="16"/>
        <v>525.608768159178</v>
      </c>
      <c r="L73">
        <f t="shared" si="2"/>
        <v>1.5613307715452389</v>
      </c>
      <c r="M73" cm="1">
        <f t="array" ref="M73">CubicInterpolation($B$4:$B$14,$G$4:$G$14,L73)*H73</f>
        <v>3852.5347569468522</v>
      </c>
      <c r="N73">
        <f t="shared" si="12"/>
        <v>-14.392439028909132</v>
      </c>
      <c r="O73">
        <f t="shared" si="3"/>
        <v>-1.4671191670651511</v>
      </c>
      <c r="P73">
        <f t="shared" si="4"/>
        <v>938.52865402654891</v>
      </c>
      <c r="Q73">
        <f t="shared" si="5"/>
        <v>787.51904744298633</v>
      </c>
      <c r="R73">
        <f t="shared" si="6"/>
        <v>50</v>
      </c>
      <c r="S73">
        <f t="shared" si="7"/>
        <v>402.63967610294952</v>
      </c>
      <c r="T73">
        <f t="shared" si="8"/>
        <v>337.85480371532446</v>
      </c>
      <c r="U73">
        <f t="shared" si="9"/>
        <v>-11.02524794102454</v>
      </c>
      <c r="V73">
        <f t="shared" si="10"/>
        <v>-9.251281480951759</v>
      </c>
    </row>
    <row r="74" spans="4:22" x14ac:dyDescent="0.3">
      <c r="D74">
        <v>4.5</v>
      </c>
      <c r="E74" cm="1">
        <f t="array" ref="E74">CubicInterpolation($B$22:$B$50,$C$22:$C$50,D74)</f>
        <v>2.6678373009909175</v>
      </c>
      <c r="F74">
        <f t="shared" si="13"/>
        <v>73.45822140510883</v>
      </c>
      <c r="G74">
        <f t="shared" si="14"/>
        <v>1277.6778804670212</v>
      </c>
      <c r="H74">
        <f t="shared" si="11"/>
        <v>1.1143409282268932</v>
      </c>
      <c r="I74">
        <f t="shared" si="15"/>
        <v>281.7880727372193</v>
      </c>
      <c r="J74">
        <f t="shared" si="1"/>
        <v>336.48543449280936</v>
      </c>
      <c r="K74">
        <f t="shared" si="16"/>
        <v>524.70591691185427</v>
      </c>
      <c r="L74">
        <f t="shared" si="2"/>
        <v>1.5593718572179895</v>
      </c>
      <c r="M74" cm="1">
        <f t="array" ref="M74">CubicInterpolation($B$4:$B$14,$G$4:$G$14,L74)*H74</f>
        <v>3830.8532013961453</v>
      </c>
      <c r="N74">
        <f t="shared" si="12"/>
        <v>-23.347240932995874</v>
      </c>
      <c r="O74">
        <f t="shared" si="3"/>
        <v>-2.3799430104990695</v>
      </c>
      <c r="P74">
        <f t="shared" si="4"/>
        <v>978.75804042779544</v>
      </c>
      <c r="Q74">
        <f t="shared" si="5"/>
        <v>821.27551073476047</v>
      </c>
      <c r="R74">
        <f t="shared" si="6"/>
        <v>50</v>
      </c>
      <c r="S74">
        <f t="shared" si="7"/>
        <v>401.94805192197413</v>
      </c>
      <c r="T74">
        <f t="shared" si="8"/>
        <v>337.27446212015474</v>
      </c>
      <c r="U74">
        <f t="shared" si="9"/>
        <v>-17.885024178881434</v>
      </c>
      <c r="V74">
        <f t="shared" si="10"/>
        <v>-15.007317192096147</v>
      </c>
    </row>
    <row r="75" spans="4:22" x14ac:dyDescent="0.3">
      <c r="D75">
        <v>4.5999999999999996</v>
      </c>
      <c r="E75" cm="1">
        <f t="array" ref="E75">CubicInterpolation($B$22:$B$50,$C$22:$C$50,D75)</f>
        <v>2.0931871037791168</v>
      </c>
      <c r="F75">
        <f t="shared" si="13"/>
        <v>73.344211303804087</v>
      </c>
      <c r="G75">
        <f t="shared" si="14"/>
        <v>1330.0541229583016</v>
      </c>
      <c r="H75">
        <f t="shared" si="11"/>
        <v>1.1099550936843041</v>
      </c>
      <c r="I75">
        <f t="shared" si="15"/>
        <v>281.52727629539197</v>
      </c>
      <c r="J75">
        <f t="shared" si="1"/>
        <v>336.32968887014493</v>
      </c>
      <c r="K75">
        <f t="shared" si="16"/>
        <v>522.818932913759</v>
      </c>
      <c r="L75">
        <f t="shared" si="2"/>
        <v>1.554483443522634</v>
      </c>
      <c r="M75" cm="1">
        <f t="array" ref="M75">CubicInterpolation($B$4:$B$14,$G$4:$G$14,L75)*H75</f>
        <v>3799.5475839946475</v>
      </c>
      <c r="N75">
        <f t="shared" si="12"/>
        <v>-30.779996938829601</v>
      </c>
      <c r="O75">
        <f t="shared" si="3"/>
        <v>-3.1376143668531702</v>
      </c>
      <c r="P75">
        <f t="shared" si="4"/>
        <v>1018.8805699396929</v>
      </c>
      <c r="Q75">
        <f t="shared" si="5"/>
        <v>854.94231045009326</v>
      </c>
      <c r="R75">
        <f t="shared" si="6"/>
        <v>50</v>
      </c>
      <c r="S75">
        <f t="shared" si="7"/>
        <v>400.50253831597882</v>
      </c>
      <c r="T75">
        <f t="shared" si="8"/>
        <v>336.06153218650235</v>
      </c>
      <c r="U75">
        <f t="shared" si="9"/>
        <v>-23.57884561420957</v>
      </c>
      <c r="V75">
        <f t="shared" si="10"/>
        <v>-19.785000658469279</v>
      </c>
    </row>
    <row r="76" spans="4:22" x14ac:dyDescent="0.3">
      <c r="D76">
        <v>4.7</v>
      </c>
      <c r="E76" cm="1">
        <f t="array" ref="E76">CubicInterpolation($B$22:$B$50,$C$22:$C$50,D76)</f>
        <v>1.5948461759487802</v>
      </c>
      <c r="F76">
        <f t="shared" si="13"/>
        <v>73.255895636399444</v>
      </c>
      <c r="G76">
        <f t="shared" si="14"/>
        <v>1382.2006981549978</v>
      </c>
      <c r="H76">
        <f t="shared" si="11"/>
        <v>1.1056016222046321</v>
      </c>
      <c r="I76">
        <f t="shared" si="15"/>
        <v>281.26762343337072</v>
      </c>
      <c r="J76">
        <f t="shared" si="1"/>
        <v>336.1745545033537</v>
      </c>
      <c r="K76">
        <f t="shared" si="16"/>
        <v>520.11257102016771</v>
      </c>
      <c r="L76">
        <f t="shared" si="2"/>
        <v>1.547150324296716</v>
      </c>
      <c r="M76" cm="1">
        <f t="array" ref="M76">CubicInterpolation($B$4:$B$14,$G$4:$G$14,L76)*H76</f>
        <v>3760.1621449043519</v>
      </c>
      <c r="N76">
        <f t="shared" si="12"/>
        <v>-37.073144509450124</v>
      </c>
      <c r="O76">
        <f t="shared" si="3"/>
        <v>-3.7791176869979739</v>
      </c>
      <c r="P76">
        <f t="shared" si="4"/>
        <v>1058.8271640968078</v>
      </c>
      <c r="Q76">
        <f t="shared" si="5"/>
        <v>888.46148287411688</v>
      </c>
      <c r="R76">
        <f t="shared" si="6"/>
        <v>50</v>
      </c>
      <c r="S76">
        <f t="shared" si="7"/>
        <v>398.42934482632427</v>
      </c>
      <c r="T76">
        <f t="shared" si="8"/>
        <v>334.32191629397403</v>
      </c>
      <c r="U76">
        <f t="shared" si="9"/>
        <v>-28.399676340411119</v>
      </c>
      <c r="V76">
        <f t="shared" si="10"/>
        <v>-23.830157942793097</v>
      </c>
    </row>
    <row r="77" spans="4:22" x14ac:dyDescent="0.3">
      <c r="D77">
        <v>4.8</v>
      </c>
      <c r="E77" cm="1">
        <f t="array" ref="E77">CubicInterpolation($B$22:$B$50,$C$22:$C$50,D77)</f>
        <v>1.1656376292273523</v>
      </c>
      <c r="F77">
        <f t="shared" si="13"/>
        <v>73.189791577373214</v>
      </c>
      <c r="G77">
        <f t="shared" si="14"/>
        <v>1434.0423224033941</v>
      </c>
      <c r="H77">
        <f t="shared" si="11"/>
        <v>1.1012865704522239</v>
      </c>
      <c r="I77">
        <f t="shared" si="15"/>
        <v>281.00948901021536</v>
      </c>
      <c r="J77">
        <f t="shared" si="1"/>
        <v>336.0202563600958</v>
      </c>
      <c r="K77">
        <f t="shared" si="16"/>
        <v>516.71991394775375</v>
      </c>
      <c r="L77">
        <f t="shared" si="2"/>
        <v>1.5377641798892365</v>
      </c>
      <c r="M77" cm="1">
        <f t="array" ref="M77">CubicInterpolation($B$4:$B$14,$G$4:$G$14,L77)*H77</f>
        <v>3713.8780929980912</v>
      </c>
      <c r="N77">
        <f t="shared" si="12"/>
        <v>-42.331779719707967</v>
      </c>
      <c r="O77">
        <f t="shared" si="3"/>
        <v>-4.3151661284105982</v>
      </c>
      <c r="P77">
        <f t="shared" si="4"/>
        <v>1098.540152274554</v>
      </c>
      <c r="Q77">
        <f t="shared" si="5"/>
        <v>921.78463660701129</v>
      </c>
      <c r="R77">
        <f t="shared" si="6"/>
        <v>50</v>
      </c>
      <c r="S77">
        <f t="shared" si="7"/>
        <v>395.83041872859326</v>
      </c>
      <c r="T77">
        <f t="shared" si="8"/>
        <v>332.14115836391096</v>
      </c>
      <c r="U77">
        <f t="shared" si="9"/>
        <v>-32.428024621618938</v>
      </c>
      <c r="V77">
        <f t="shared" si="10"/>
        <v>-27.210343499808207</v>
      </c>
    </row>
    <row r="78" spans="4:22" x14ac:dyDescent="0.3">
      <c r="D78">
        <v>4.9000000000000004</v>
      </c>
      <c r="E78" cm="1">
        <f t="array" ref="E78">CubicInterpolation($B$22:$B$50,$C$22:$C$50,D78)</f>
        <v>0.8183314331306919</v>
      </c>
      <c r="F78">
        <f t="shared" si="13"/>
        <v>73.142282366213053</v>
      </c>
      <c r="G78">
        <f t="shared" si="14"/>
        <v>1485.5158014875965</v>
      </c>
      <c r="H78">
        <f t="shared" si="11"/>
        <v>1.0970149203739445</v>
      </c>
      <c r="I78">
        <f t="shared" si="15"/>
        <v>280.75318768818244</v>
      </c>
      <c r="J78">
        <f t="shared" si="1"/>
        <v>335.86698380923315</v>
      </c>
      <c r="K78">
        <f t="shared" si="16"/>
        <v>512.74966773629581</v>
      </c>
      <c r="L78">
        <f t="shared" si="2"/>
        <v>1.5266450483490484</v>
      </c>
      <c r="M78" cm="1">
        <f t="array" ref="M78">CubicInterpolation($B$4:$B$14,$G$4:$G$14,L78)*H78</f>
        <v>3661.6325527583526</v>
      </c>
      <c r="N78">
        <f t="shared" si="12"/>
        <v>-46.388458961032555</v>
      </c>
      <c r="O78">
        <f t="shared" si="3"/>
        <v>-4.7286910255894545</v>
      </c>
      <c r="P78">
        <f t="shared" si="4"/>
        <v>1137.9711248950082</v>
      </c>
      <c r="Q78">
        <f t="shared" si="5"/>
        <v>954.87115118979591</v>
      </c>
      <c r="R78">
        <f t="shared" si="6"/>
        <v>50</v>
      </c>
      <c r="S78">
        <f t="shared" si="7"/>
        <v>392.78903368049174</v>
      </c>
      <c r="T78">
        <f t="shared" si="8"/>
        <v>329.58913329178085</v>
      </c>
      <c r="U78">
        <f t="shared" si="9"/>
        <v>-35.535621211951749</v>
      </c>
      <c r="V78">
        <f t="shared" si="10"/>
        <v>-29.817926652604243</v>
      </c>
    </row>
    <row r="79" spans="4:22" x14ac:dyDescent="0.3">
      <c r="D79">
        <v>5</v>
      </c>
      <c r="E79" cm="1">
        <f t="array" ref="E79">CubicInterpolation($B$22:$B$50,$C$22:$C$50,D79)</f>
        <v>0.56005797284677517</v>
      </c>
      <c r="F79">
        <f t="shared" si="13"/>
        <v>73.109274697599673</v>
      </c>
      <c r="G79">
        <f t="shared" si="14"/>
        <v>1536.5689676645245</v>
      </c>
      <c r="H79">
        <f t="shared" si="11"/>
        <v>1.0927906833840983</v>
      </c>
      <c r="I79">
        <f t="shared" si="15"/>
        <v>280.49897922553492</v>
      </c>
      <c r="J79">
        <f t="shared" si="1"/>
        <v>335.71489370121776</v>
      </c>
      <c r="K79">
        <f t="shared" si="16"/>
        <v>508.31365580225878</v>
      </c>
      <c r="L79">
        <f t="shared" si="2"/>
        <v>1.5141230411262356</v>
      </c>
      <c r="M79" cm="1">
        <f t="array" ref="M79">CubicInterpolation($B$4:$B$14,$G$4:$G$14,L79)*H79</f>
        <v>3604.4268232182721</v>
      </c>
      <c r="N79">
        <f t="shared" si="12"/>
        <v>-49.156245363856058</v>
      </c>
      <c r="O79">
        <f t="shared" si="3"/>
        <v>-5.0108303123196798</v>
      </c>
      <c r="P79">
        <f t="shared" si="4"/>
        <v>1177.0801191484736</v>
      </c>
      <c r="Q79">
        <f t="shared" si="5"/>
        <v>987.68749384359307</v>
      </c>
      <c r="R79">
        <f t="shared" si="6"/>
        <v>50</v>
      </c>
      <c r="S79">
        <f t="shared" si="7"/>
        <v>389.39085138881319</v>
      </c>
      <c r="T79">
        <f t="shared" si="8"/>
        <v>326.73771978416022</v>
      </c>
      <c r="U79">
        <f t="shared" si="9"/>
        <v>-37.655868605574959</v>
      </c>
      <c r="V79">
        <f t="shared" si="10"/>
        <v>-31.597025458598068</v>
      </c>
    </row>
    <row r="80" spans="4:22" x14ac:dyDescent="0.3">
      <c r="D80">
        <v>5.0999999999999996</v>
      </c>
      <c r="E80" cm="1">
        <f t="array" ref="E80">CubicInterpolation($B$22:$B$50,$C$22:$C$50,D80)</f>
        <v>0.4009084019260295</v>
      </c>
      <c r="F80">
        <f t="shared" si="13"/>
        <v>73.086262869803008</v>
      </c>
      <c r="G80">
        <f t="shared" si="14"/>
        <v>1587.1614714839379</v>
      </c>
      <c r="H80">
        <f t="shared" si="11"/>
        <v>1.0886168499510174</v>
      </c>
      <c r="I80">
        <f t="shared" si="15"/>
        <v>280.24706453384169</v>
      </c>
      <c r="J80">
        <f t="shared" si="1"/>
        <v>335.5641079282729</v>
      </c>
      <c r="K80">
        <f t="shared" si="16"/>
        <v>503.53642058601434</v>
      </c>
      <c r="L80">
        <f t="shared" si="2"/>
        <v>1.500566981655993</v>
      </c>
      <c r="M80" cm="1">
        <f t="array" ref="M80">CubicInterpolation($B$4:$B$14,$G$4:$G$14,L80)*H80</f>
        <v>3543.451565204331</v>
      </c>
      <c r="N80">
        <f t="shared" si="12"/>
        <v>-50.512622781107254</v>
      </c>
      <c r="O80">
        <f t="shared" si="3"/>
        <v>-5.1490950847204129</v>
      </c>
      <c r="P80">
        <f t="shared" si="4"/>
        <v>1215.836225562811</v>
      </c>
      <c r="Q80">
        <f t="shared" si="5"/>
        <v>1020.207728441731</v>
      </c>
      <c r="R80">
        <f t="shared" si="6"/>
        <v>50</v>
      </c>
      <c r="S80">
        <f t="shared" si="7"/>
        <v>385.73127689793688</v>
      </c>
      <c r="T80">
        <f t="shared" si="8"/>
        <v>323.66697217860013</v>
      </c>
      <c r="U80">
        <f t="shared" si="9"/>
        <v>-38.694913988832312</v>
      </c>
      <c r="V80">
        <f t="shared" si="10"/>
        <v>-32.468888056465765</v>
      </c>
    </row>
    <row r="81" spans="4:22" x14ac:dyDescent="0.3">
      <c r="D81">
        <v>5.2</v>
      </c>
      <c r="E81" cm="1">
        <f t="array" ref="E81">CubicInterpolation($B$22:$B$50,$C$22:$C$50,D81)</f>
        <v>0.28153606596426489</v>
      </c>
      <c r="F81">
        <f t="shared" si="13"/>
        <v>73.069920680327755</v>
      </c>
      <c r="G81">
        <f t="shared" si="14"/>
        <v>1637.2659413721767</v>
      </c>
      <c r="H81">
        <f t="shared" si="11"/>
        <v>1.0844953097905889</v>
      </c>
      <c r="I81">
        <f t="shared" si="15"/>
        <v>279.99757990407522</v>
      </c>
      <c r="J81">
        <f t="shared" si="1"/>
        <v>335.4147098823446</v>
      </c>
      <c r="K81">
        <f t="shared" si="16"/>
        <v>498.55297717876618</v>
      </c>
      <c r="L81">
        <f t="shared" si="2"/>
        <v>1.4863777958743865</v>
      </c>
      <c r="M81" cm="1">
        <f t="array" ref="M81">CubicInterpolation($B$4:$B$14,$G$4:$G$14,L81)*H81</f>
        <v>3484.6671561768826</v>
      </c>
      <c r="N81">
        <f t="shared" si="12"/>
        <v>-51.351416683741007</v>
      </c>
      <c r="O81">
        <f t="shared" si="3"/>
        <v>-5.2345990503303774</v>
      </c>
      <c r="P81">
        <f t="shared" si="4"/>
        <v>1254.2184762961185</v>
      </c>
      <c r="Q81">
        <f t="shared" si="5"/>
        <v>1052.4142608758032</v>
      </c>
      <c r="R81">
        <f t="shared" si="6"/>
        <v>50</v>
      </c>
      <c r="S81">
        <f t="shared" si="7"/>
        <v>381.91373776821649</v>
      </c>
      <c r="T81">
        <f t="shared" si="8"/>
        <v>320.46367650284691</v>
      </c>
      <c r="U81">
        <f t="shared" si="9"/>
        <v>-39.337467396866977</v>
      </c>
      <c r="V81">
        <f t="shared" si="10"/>
        <v>-33.008054384159358</v>
      </c>
    </row>
    <row r="82" spans="4:22" x14ac:dyDescent="0.3">
      <c r="D82">
        <v>5.3</v>
      </c>
      <c r="E82" cm="1">
        <f t="array" ref="E82">CubicInterpolation($B$22:$B$50,$C$22:$C$50,D82)</f>
        <v>0.16116526641001372</v>
      </c>
      <c r="F82">
        <f t="shared" si="13"/>
        <v>73.059319511448805</v>
      </c>
      <c r="G82">
        <f t="shared" si="14"/>
        <v>1686.8665789913914</v>
      </c>
      <c r="H82">
        <f t="shared" si="11"/>
        <v>1.0804269832949716</v>
      </c>
      <c r="I82">
        <f t="shared" si="15"/>
        <v>279.7506040007234</v>
      </c>
      <c r="J82">
        <f t="shared" si="1"/>
        <v>335.26674855626624</v>
      </c>
      <c r="K82">
        <f t="shared" si="16"/>
        <v>493.45977520552373</v>
      </c>
      <c r="L82">
        <f t="shared" si="2"/>
        <v>1.4718422788137271</v>
      </c>
      <c r="M82" cm="1">
        <f t="array" ref="M82">CubicInterpolation($B$4:$B$14,$G$4:$G$14,L82)*H82</f>
        <v>3424.9269127112311</v>
      </c>
      <c r="N82">
        <f t="shared" si="12"/>
        <v>-52.18765872453907</v>
      </c>
      <c r="O82">
        <f t="shared" si="3"/>
        <v>-5.3198428873128512</v>
      </c>
      <c r="P82">
        <f t="shared" si="4"/>
        <v>1292.2147691194759</v>
      </c>
      <c r="Q82">
        <f t="shared" si="5"/>
        <v>1084.2969361699863</v>
      </c>
      <c r="R82">
        <f t="shared" si="6"/>
        <v>50</v>
      </c>
      <c r="S82">
        <f t="shared" si="7"/>
        <v>378.01211869893149</v>
      </c>
      <c r="T82">
        <f t="shared" si="8"/>
        <v>317.18982938081564</v>
      </c>
      <c r="U82">
        <f t="shared" si="9"/>
        <v>-39.978065965322806</v>
      </c>
      <c r="V82">
        <f t="shared" si="10"/>
        <v>-33.545580406683342</v>
      </c>
    </row>
    <row r="83" spans="4:22" x14ac:dyDescent="0.3">
      <c r="D83">
        <v>5.4</v>
      </c>
      <c r="E83" cm="1">
        <f t="array" ref="E83">CubicInterpolation($B$22:$B$50,$C$22:$C$50,D83)</f>
        <v>5.8943733088451439E-2</v>
      </c>
      <c r="F83">
        <f t="shared" si="13"/>
        <v>73.054048660640788</v>
      </c>
      <c r="G83">
        <f t="shared" si="14"/>
        <v>1735.9537088234229</v>
      </c>
      <c r="H83">
        <f t="shared" si="11"/>
        <v>1.0764122808935079</v>
      </c>
      <c r="I83">
        <f t="shared" si="15"/>
        <v>279.50618500098619</v>
      </c>
      <c r="J83">
        <f t="shared" si="1"/>
        <v>335.12025473461949</v>
      </c>
      <c r="K83">
        <f t="shared" si="16"/>
        <v>488.28282143510972</v>
      </c>
      <c r="L83">
        <f t="shared" si="2"/>
        <v>1.4570376291393641</v>
      </c>
      <c r="M83" cm="1">
        <f t="array" ref="M83">CubicInterpolation($B$4:$B$14,$G$4:$G$14,L83)*H83</f>
        <v>3364.248076939788</v>
      </c>
      <c r="N83">
        <f t="shared" si="12"/>
        <v>-52.759538884278925</v>
      </c>
      <c r="O83">
        <f t="shared" si="3"/>
        <v>-5.3781385203138559</v>
      </c>
      <c r="P83">
        <f t="shared" si="4"/>
        <v>1329.8176921559634</v>
      </c>
      <c r="Q83">
        <f t="shared" si="5"/>
        <v>1115.8495350210908</v>
      </c>
      <c r="R83">
        <f t="shared" si="6"/>
        <v>50</v>
      </c>
      <c r="S83">
        <f t="shared" si="7"/>
        <v>374.04634203082202</v>
      </c>
      <c r="T83">
        <f t="shared" si="8"/>
        <v>313.86214764127351</v>
      </c>
      <c r="U83">
        <f t="shared" si="9"/>
        <v>-40.416151583821517</v>
      </c>
      <c r="V83">
        <f t="shared" si="10"/>
        <v>-33.913177887589676</v>
      </c>
    </row>
    <row r="84" spans="4:22" x14ac:dyDescent="0.3">
      <c r="D84">
        <v>5.5</v>
      </c>
      <c r="E84">
        <v>0</v>
      </c>
      <c r="F84">
        <f t="shared" si="13"/>
        <v>73.052637161683975</v>
      </c>
      <c r="G84">
        <f t="shared" si="14"/>
        <v>1784.519622972912</v>
      </c>
      <c r="H84">
        <f t="shared" si="11"/>
        <v>1.0724514489144688</v>
      </c>
      <c r="I84">
        <f t="shared" si="15"/>
        <v>279.26436128470135</v>
      </c>
      <c r="J84">
        <f t="shared" si="1"/>
        <v>334.9752533608908</v>
      </c>
      <c r="K84">
        <f t="shared" si="16"/>
        <v>483.03546155466881</v>
      </c>
      <c r="L84">
        <f t="shared" si="2"/>
        <v>1.4420034217699749</v>
      </c>
      <c r="M84" cm="1">
        <f t="array" ref="M84">CubicInterpolation($B$4:$B$14,$G$4:$G$14,L84)*H84</f>
        <v>3302.7176057984011</v>
      </c>
      <c r="N84">
        <f t="shared" si="12"/>
        <v>-52.72500385057301</v>
      </c>
      <c r="O84">
        <f t="shared" si="3"/>
        <v>-5.3746181295181454</v>
      </c>
      <c r="P84">
        <f t="shared" si="4"/>
        <v>1367.0213408151731</v>
      </c>
      <c r="Q84">
        <f t="shared" si="5"/>
        <v>1147.0671028894826</v>
      </c>
      <c r="R84">
        <f t="shared" si="6"/>
        <v>50</v>
      </c>
      <c r="S84">
        <f t="shared" si="7"/>
        <v>370.0266311533648</v>
      </c>
      <c r="T84">
        <f t="shared" si="8"/>
        <v>310.48920972655986</v>
      </c>
      <c r="U84">
        <f t="shared" si="9"/>
        <v>-40.389696213158174</v>
      </c>
      <c r="V84">
        <f t="shared" si="10"/>
        <v>-33.890979195823412</v>
      </c>
    </row>
    <row r="85" spans="4:22" x14ac:dyDescent="0.3">
      <c r="D85">
        <v>5.6</v>
      </c>
      <c r="E85">
        <v>0</v>
      </c>
      <c r="F85">
        <f t="shared" si="13"/>
        <v>73.052637161683975</v>
      </c>
      <c r="G85">
        <f t="shared" si="14"/>
        <v>1832.5594577715415</v>
      </c>
      <c r="H85">
        <f t="shared" si="11"/>
        <v>1.0685445008686043</v>
      </c>
      <c r="I85">
        <f t="shared" si="15"/>
        <v>279.02515706947838</v>
      </c>
      <c r="J85">
        <f t="shared" ref="J85:J109" si="17">(I85*287*1.4)^0.5</f>
        <v>334.83176090466151</v>
      </c>
      <c r="K85">
        <f t="shared" si="16"/>
        <v>477.76123441792623</v>
      </c>
      <c r="L85">
        <f t="shared" ref="L85:L109" si="18">K85/J85</f>
        <v>1.4268695213593008</v>
      </c>
      <c r="M85" cm="1">
        <f t="array" ref="M85">CubicInterpolation($B$4:$B$14,$G$4:$G$14,L85)*H85</f>
        <v>3240.724596104576</v>
      </c>
      <c r="N85">
        <f t="shared" si="12"/>
        <v>-51.876396434024599</v>
      </c>
      <c r="O85">
        <f t="shared" ref="O85:O109" si="19">N85/$G$17</f>
        <v>-5.2881138057109682</v>
      </c>
      <c r="P85">
        <f t="shared" ref="P85:P109" si="20">G85*SIN($L$12)</f>
        <v>1403.8219893110168</v>
      </c>
      <c r="Q85">
        <f t="shared" ref="Q85:Q109" si="21">G85*COS($L$12)</f>
        <v>1177.9465134694299</v>
      </c>
      <c r="R85">
        <f t="shared" ref="R85:R109" si="22">$J$12</f>
        <v>50</v>
      </c>
      <c r="S85">
        <f t="shared" ref="S85:S109" si="23">K85*SIN($L$12)</f>
        <v>365.98633876351579</v>
      </c>
      <c r="T85">
        <f t="shared" ref="T85:T109" si="24">K85*COS($L$12)</f>
        <v>307.09900187238918</v>
      </c>
      <c r="U85">
        <f t="shared" ref="U85:U109" si="25">N85*SIN($L$12)</f>
        <v>-39.739625217321709</v>
      </c>
      <c r="V85">
        <f t="shared" ref="V85:V109" si="26">N85*COS($L$12)</f>
        <v>-33.34550486297799</v>
      </c>
    </row>
    <row r="86" spans="4:22" x14ac:dyDescent="0.3">
      <c r="D86">
        <v>5.7</v>
      </c>
      <c r="E86">
        <v>0</v>
      </c>
      <c r="F86">
        <f t="shared" si="13"/>
        <v>73.052637161683975</v>
      </c>
      <c r="G86">
        <f t="shared" si="14"/>
        <v>1880.0740777126225</v>
      </c>
      <c r="H86">
        <f t="shared" ref="H86:H149" si="27">$H$20*(1-(P86/44300))^4.256</f>
        <v>1.0646909872531622</v>
      </c>
      <c r="I86">
        <f t="shared" si="15"/>
        <v>278.78856805075532</v>
      </c>
      <c r="J86">
        <f t="shared" si="17"/>
        <v>334.68977672285342</v>
      </c>
      <c r="K86">
        <f t="shared" si="16"/>
        <v>472.53116440369638</v>
      </c>
      <c r="L86">
        <f t="shared" si="18"/>
        <v>1.4118482166695676</v>
      </c>
      <c r="M86" cm="1">
        <f t="array" ref="M86">CubicInterpolation($B$4:$B$14,$G$4:$G$14,L86)*H86</f>
        <v>3178.9493514680771</v>
      </c>
      <c r="N86">
        <f t="shared" ref="N86:N109" si="28">(E86*1000 - F86*$G$17*SIN($L$12) - M86)/F86</f>
        <v>-51.03076995103023</v>
      </c>
      <c r="O86">
        <f t="shared" si="19"/>
        <v>-5.2019133487288709</v>
      </c>
      <c r="P86">
        <f t="shared" si="20"/>
        <v>1440.220299883792</v>
      </c>
      <c r="Q86">
        <f t="shared" si="21"/>
        <v>1208.4883224465216</v>
      </c>
      <c r="R86">
        <f t="shared" si="22"/>
        <v>50</v>
      </c>
      <c r="S86">
        <f t="shared" si="23"/>
        <v>361.97987269199183</v>
      </c>
      <c r="T86">
        <f t="shared" si="24"/>
        <v>303.73717766944912</v>
      </c>
      <c r="U86">
        <f t="shared" si="25"/>
        <v>-39.091837749069633</v>
      </c>
      <c r="V86">
        <f t="shared" si="26"/>
        <v>-32.801946637286399</v>
      </c>
    </row>
    <row r="87" spans="4:22" x14ac:dyDescent="0.3">
      <c r="D87">
        <v>5.8</v>
      </c>
      <c r="E87">
        <v>0</v>
      </c>
      <c r="F87">
        <f t="shared" ref="F87:F92" si="29">F86 -  (D87-D86) * 0.5*1000*(E87+E86)/ ($G$15*$G$17)</f>
        <v>73.052637161683975</v>
      </c>
      <c r="G87">
        <f t="shared" ref="G87:G109" si="30">0.5*(K86+K87)*(D86-D85)+G86</f>
        <v>1927.0699262370297</v>
      </c>
      <c r="H87">
        <f t="shared" si="27"/>
        <v>1.0608900140421629</v>
      </c>
      <c r="I87">
        <f t="shared" ref="I87:I109" si="31">$I$20 - 6.5*P87/1000</f>
        <v>278.55456214477874</v>
      </c>
      <c r="J87">
        <f t="shared" si="17"/>
        <v>334.54928346922532</v>
      </c>
      <c r="K87">
        <f t="shared" ref="K87:K109" si="32">K86+(N85+N86)*0.5*(D86-D85)</f>
        <v>467.38580608444363</v>
      </c>
      <c r="L87">
        <f t="shared" si="18"/>
        <v>1.3970611481744146</v>
      </c>
      <c r="M87" cm="1">
        <f t="array" ref="M87">CubicInterpolation($B$4:$B$14,$G$4:$G$14,L87)*H87</f>
        <v>3117.7923832146303</v>
      </c>
      <c r="N87">
        <f t="shared" si="28"/>
        <v>-50.193606904909231</v>
      </c>
      <c r="O87">
        <f t="shared" si="19"/>
        <v>-5.1165756274117458</v>
      </c>
      <c r="P87">
        <f t="shared" si="20"/>
        <v>1476.2212084955754</v>
      </c>
      <c r="Q87">
        <f t="shared" si="21"/>
        <v>1238.6966715847161</v>
      </c>
      <c r="R87">
        <f t="shared" si="22"/>
        <v>50</v>
      </c>
      <c r="S87">
        <f t="shared" si="23"/>
        <v>358.03829954367228</v>
      </c>
      <c r="T87">
        <f t="shared" si="24"/>
        <v>300.42980509443595</v>
      </c>
      <c r="U87">
        <f t="shared" si="25"/>
        <v>-38.450533649604083</v>
      </c>
      <c r="V87">
        <f t="shared" si="26"/>
        <v>-32.263828603952383</v>
      </c>
    </row>
    <row r="88" spans="4:22" x14ac:dyDescent="0.3">
      <c r="D88">
        <v>5.9</v>
      </c>
      <c r="E88">
        <v>0</v>
      </c>
      <c r="F88">
        <f t="shared" si="29"/>
        <v>73.052637161683975</v>
      </c>
      <c r="G88">
        <f t="shared" si="30"/>
        <v>1973.555445903334</v>
      </c>
      <c r="H88">
        <f t="shared" si="27"/>
        <v>1.0571405370695526</v>
      </c>
      <c r="I88">
        <f t="shared" si="31"/>
        <v>278.32309731361056</v>
      </c>
      <c r="J88">
        <f t="shared" si="17"/>
        <v>334.41025776822204</v>
      </c>
      <c r="K88">
        <f t="shared" si="32"/>
        <v>462.32458724164667</v>
      </c>
      <c r="L88">
        <f t="shared" si="18"/>
        <v>1.3825071943878031</v>
      </c>
      <c r="M88" cm="1">
        <f t="array" ref="M88">CubicInterpolation($B$4:$B$14,$G$4:$G$14,L88)*H88</f>
        <v>3057.2510467255142</v>
      </c>
      <c r="N88">
        <f t="shared" si="28"/>
        <v>-49.364871094111294</v>
      </c>
      <c r="O88">
        <f t="shared" si="19"/>
        <v>-5.0320969514894287</v>
      </c>
      <c r="P88">
        <f t="shared" si="20"/>
        <v>1511.8311825214457</v>
      </c>
      <c r="Q88">
        <f t="shared" si="21"/>
        <v>1268.5769876560564</v>
      </c>
      <c r="R88">
        <f t="shared" si="22"/>
        <v>50</v>
      </c>
      <c r="S88">
        <f t="shared" si="23"/>
        <v>354.16118097373857</v>
      </c>
      <c r="T88">
        <f t="shared" si="24"/>
        <v>297.17651633237398</v>
      </c>
      <c r="U88">
        <f t="shared" si="25"/>
        <v>-37.815685186928619</v>
      </c>
      <c r="V88">
        <f t="shared" si="26"/>
        <v>-31.731127493067941</v>
      </c>
    </row>
    <row r="89" spans="4:22" x14ac:dyDescent="0.3">
      <c r="D89">
        <v>6</v>
      </c>
      <c r="E89">
        <v>0</v>
      </c>
      <c r="F89">
        <f t="shared" si="29"/>
        <v>73.052637161683975</v>
      </c>
      <c r="G89">
        <f t="shared" si="30"/>
        <v>2019.5390084325013</v>
      </c>
      <c r="H89">
        <f t="shared" si="27"/>
        <v>1.0534415302519726</v>
      </c>
      <c r="I89">
        <f t="shared" si="31"/>
        <v>278.09413187203376</v>
      </c>
      <c r="J89">
        <f t="shared" si="17"/>
        <v>334.27267639785214</v>
      </c>
      <c r="K89">
        <f t="shared" si="32"/>
        <v>457.3466633416956</v>
      </c>
      <c r="L89">
        <f t="shared" si="18"/>
        <v>1.3681844064256108</v>
      </c>
      <c r="M89" cm="1">
        <f t="array" ref="M89">CubicInterpolation($B$4:$B$14,$G$4:$G$14,L89)*H89</f>
        <v>2997.3210833559692</v>
      </c>
      <c r="N89">
        <f t="shared" si="28"/>
        <v>-48.544504223071371</v>
      </c>
      <c r="O89">
        <f t="shared" si="19"/>
        <v>-4.9484713784986107</v>
      </c>
      <c r="P89">
        <f t="shared" si="20"/>
        <v>1547.0566350717286</v>
      </c>
      <c r="Q89">
        <f t="shared" si="21"/>
        <v>1298.1346518990513</v>
      </c>
      <c r="R89">
        <f t="shared" si="22"/>
        <v>50</v>
      </c>
      <c r="S89">
        <f t="shared" si="23"/>
        <v>350.34787003191195</v>
      </c>
      <c r="T89">
        <f t="shared" si="24"/>
        <v>293.97676852752295</v>
      </c>
      <c r="U89">
        <f t="shared" si="25"/>
        <v>-37.187247704049582</v>
      </c>
      <c r="V89">
        <f t="shared" si="26"/>
        <v>-31.203805832966161</v>
      </c>
    </row>
    <row r="90" spans="4:22" x14ac:dyDescent="0.3">
      <c r="D90">
        <v>6.1</v>
      </c>
      <c r="E90">
        <v>0</v>
      </c>
      <c r="F90">
        <f t="shared" si="29"/>
        <v>73.052637161683975</v>
      </c>
      <c r="G90">
        <f t="shared" si="30"/>
        <v>2065.0289013283777</v>
      </c>
      <c r="H90">
        <f t="shared" si="27"/>
        <v>1.0497919863137817</v>
      </c>
      <c r="I90">
        <f t="shared" si="31"/>
        <v>277.86762455417249</v>
      </c>
      <c r="J90">
        <f t="shared" si="17"/>
        <v>334.13651633107463</v>
      </c>
      <c r="K90">
        <f t="shared" si="32"/>
        <v>452.4511945758365</v>
      </c>
      <c r="L90">
        <f t="shared" si="18"/>
        <v>1.3540908355180532</v>
      </c>
      <c r="M90" cm="1">
        <f t="array" ref="M90">CubicInterpolation($B$4:$B$14,$G$4:$G$14,L90)*H90</f>
        <v>2937.9992730669032</v>
      </c>
      <c r="N90">
        <f t="shared" si="28"/>
        <v>-47.732462213447931</v>
      </c>
      <c r="O90">
        <f t="shared" si="19"/>
        <v>-4.8656944152342438</v>
      </c>
      <c r="P90">
        <f t="shared" si="20"/>
        <v>1581.9039147426922</v>
      </c>
      <c r="Q90">
        <f t="shared" si="21"/>
        <v>1327.3749914184884</v>
      </c>
      <c r="R90">
        <f t="shared" si="22"/>
        <v>50</v>
      </c>
      <c r="S90">
        <f t="shared" si="23"/>
        <v>346.59772338736303</v>
      </c>
      <c r="T90">
        <f t="shared" si="24"/>
        <v>290.83002186122127</v>
      </c>
      <c r="U90">
        <f t="shared" si="25"/>
        <v>-36.565187434998379</v>
      </c>
      <c r="V90">
        <f t="shared" si="26"/>
        <v>-30.681835290635256</v>
      </c>
    </row>
    <row r="91" spans="4:22" x14ac:dyDescent="0.3">
      <c r="D91">
        <v>6.2</v>
      </c>
      <c r="E91">
        <v>0</v>
      </c>
      <c r="F91">
        <f t="shared" si="29"/>
        <v>73.052637161683975</v>
      </c>
      <c r="G91">
        <f t="shared" si="30"/>
        <v>2110.0333283698701</v>
      </c>
      <c r="H91">
        <f t="shared" si="27"/>
        <v>1.0461909163956249</v>
      </c>
      <c r="I91">
        <f t="shared" si="31"/>
        <v>277.64353451104171</v>
      </c>
      <c r="J91">
        <f t="shared" si="17"/>
        <v>334.00175473571477</v>
      </c>
      <c r="K91">
        <f t="shared" si="32"/>
        <v>447.63734625401054</v>
      </c>
      <c r="L91">
        <f t="shared" si="18"/>
        <v>1.3402245344735153</v>
      </c>
      <c r="M91" cm="1">
        <f t="array" ref="M91">CubicInterpolation($B$4:$B$14,$G$4:$G$14,L91)*H91</f>
        <v>2879.2833440560667</v>
      </c>
      <c r="N91">
        <f t="shared" si="28"/>
        <v>-46.928713967085748</v>
      </c>
      <c r="O91">
        <f t="shared" si="19"/>
        <v>-4.7837628916499231</v>
      </c>
      <c r="P91">
        <f t="shared" si="20"/>
        <v>1616.3793059935808</v>
      </c>
      <c r="Q91">
        <f t="shared" si="21"/>
        <v>1356.3032795018016</v>
      </c>
      <c r="R91">
        <f t="shared" si="22"/>
        <v>50</v>
      </c>
      <c r="S91">
        <f t="shared" si="23"/>
        <v>342.91010163041062</v>
      </c>
      <c r="T91">
        <f t="shared" si="24"/>
        <v>287.73573980504119</v>
      </c>
      <c r="U91">
        <f t="shared" si="25"/>
        <v>-35.949480557206009</v>
      </c>
      <c r="V91">
        <f t="shared" si="26"/>
        <v>-30.165195876566361</v>
      </c>
    </row>
    <row r="92" spans="4:22" x14ac:dyDescent="0.3">
      <c r="D92">
        <v>6.3</v>
      </c>
      <c r="E92">
        <v>0</v>
      </c>
      <c r="F92">
        <f t="shared" si="29"/>
        <v>73.052637161683975</v>
      </c>
      <c r="G92">
        <f t="shared" si="30"/>
        <v>2154.5604100548198</v>
      </c>
      <c r="H92">
        <f t="shared" si="27"/>
        <v>1.0426373496767096</v>
      </c>
      <c r="I92">
        <f t="shared" si="31"/>
        <v>277.4218213083368</v>
      </c>
      <c r="J92">
        <f t="shared" si="17"/>
        <v>333.8683689744953</v>
      </c>
      <c r="K92">
        <f t="shared" si="32"/>
        <v>442.90428744498382</v>
      </c>
      <c r="L92">
        <f t="shared" si="18"/>
        <v>1.3265835538880233</v>
      </c>
      <c r="M92" cm="1">
        <f t="array" ref="M92">CubicInterpolation($B$4:$B$14,$G$4:$G$14,L92)*H92</f>
        <v>2821.1718693949651</v>
      </c>
      <c r="N92">
        <f t="shared" si="28"/>
        <v>-46.133239951103469</v>
      </c>
      <c r="O92">
        <f t="shared" si="19"/>
        <v>-4.7026748166262458</v>
      </c>
      <c r="P92">
        <f t="shared" si="20"/>
        <v>1650.4890294866414</v>
      </c>
      <c r="Q92">
        <f t="shared" si="21"/>
        <v>1384.9247359043877</v>
      </c>
      <c r="R92">
        <f t="shared" si="22"/>
        <v>50</v>
      </c>
      <c r="S92">
        <f t="shared" si="23"/>
        <v>339.2843682308004</v>
      </c>
      <c r="T92">
        <f t="shared" si="24"/>
        <v>284.69338824668108</v>
      </c>
      <c r="U92">
        <f t="shared" si="25"/>
        <v>-35.340112107617244</v>
      </c>
      <c r="V92">
        <f t="shared" si="26"/>
        <v>-29.653875035265362</v>
      </c>
    </row>
    <row r="93" spans="4:22" x14ac:dyDescent="0.3">
      <c r="D93">
        <v>6.4</v>
      </c>
      <c r="E93">
        <v>0</v>
      </c>
      <c r="F93">
        <v>50</v>
      </c>
      <c r="G93">
        <f t="shared" si="30"/>
        <v>2198.6181839145224</v>
      </c>
      <c r="H93">
        <f t="shared" si="27"/>
        <v>1.0391303330168777</v>
      </c>
      <c r="I93">
        <f t="shared" si="31"/>
        <v>277.20244492486756</v>
      </c>
      <c r="J93">
        <f t="shared" si="17"/>
        <v>333.73633660542833</v>
      </c>
      <c r="K93">
        <f t="shared" si="32"/>
        <v>438.2511897490744</v>
      </c>
      <c r="L93">
        <f t="shared" si="18"/>
        <v>1.3131659387368793</v>
      </c>
      <c r="M93" cm="1">
        <f t="array" ref="M93">CubicInterpolation($B$4:$B$14,$G$4:$G$14,L93)*H93</f>
        <v>2763.664169422279</v>
      </c>
      <c r="N93">
        <f t="shared" si="28"/>
        <v>-62.788179375442752</v>
      </c>
      <c r="O93">
        <f t="shared" si="19"/>
        <v>-6.4004260321552238</v>
      </c>
      <c r="P93">
        <f t="shared" si="20"/>
        <v>1684.2392423280592</v>
      </c>
      <c r="Q93">
        <f t="shared" si="21"/>
        <v>1413.244527051776</v>
      </c>
      <c r="R93">
        <f t="shared" si="22"/>
        <v>50</v>
      </c>
      <c r="S93">
        <f t="shared" si="23"/>
        <v>335.71988859755925</v>
      </c>
      <c r="T93">
        <f t="shared" si="24"/>
        <v>281.70243470108954</v>
      </c>
      <c r="U93">
        <f t="shared" si="25"/>
        <v>-48.098535904115543</v>
      </c>
      <c r="V93">
        <f t="shared" si="26"/>
        <v>-40.35946373731052</v>
      </c>
    </row>
    <row r="94" spans="4:22" x14ac:dyDescent="0.3">
      <c r="D94">
        <v>6.5</v>
      </c>
      <c r="E94">
        <v>0</v>
      </c>
      <c r="F94">
        <v>50</v>
      </c>
      <c r="G94">
        <f t="shared" si="30"/>
        <v>2242.1709993411137</v>
      </c>
      <c r="H94">
        <f t="shared" si="27"/>
        <v>1.0356723883169716</v>
      </c>
      <c r="I94">
        <f t="shared" si="31"/>
        <v>276.98558287530938</v>
      </c>
      <c r="J94">
        <f t="shared" si="17"/>
        <v>333.60576613616752</v>
      </c>
      <c r="K94">
        <f t="shared" si="32"/>
        <v>432.80511878274706</v>
      </c>
      <c r="L94">
        <f t="shared" si="18"/>
        <v>1.2973550301468393</v>
      </c>
      <c r="M94" cm="1">
        <f t="array" ref="M94">CubicInterpolation($B$4:$B$14,$G$4:$G$14,L94)*H94</f>
        <v>2697.2430791897018</v>
      </c>
      <c r="N94">
        <f t="shared" si="28"/>
        <v>-61.459757570791204</v>
      </c>
      <c r="O94">
        <f t="shared" si="19"/>
        <v>-6.2650109654221406</v>
      </c>
      <c r="P94">
        <f t="shared" si="20"/>
        <v>1717.6026345677858</v>
      </c>
      <c r="Q94">
        <f t="shared" si="21"/>
        <v>1441.2397371749537</v>
      </c>
      <c r="R94">
        <f t="shared" si="22"/>
        <v>50</v>
      </c>
      <c r="S94">
        <f t="shared" si="23"/>
        <v>331.54795619697262</v>
      </c>
      <c r="T94">
        <f t="shared" si="24"/>
        <v>278.20176776246075</v>
      </c>
      <c r="U94">
        <f t="shared" si="25"/>
        <v>-47.080905762544141</v>
      </c>
      <c r="V94">
        <f t="shared" si="26"/>
        <v>-39.50557066084307</v>
      </c>
    </row>
    <row r="95" spans="4:22" x14ac:dyDescent="0.3">
      <c r="D95">
        <v>6.6</v>
      </c>
      <c r="E95">
        <v>0</v>
      </c>
      <c r="F95">
        <v>50</v>
      </c>
      <c r="G95">
        <f t="shared" si="30"/>
        <v>2285.1408913770229</v>
      </c>
      <c r="H95">
        <f t="shared" si="27"/>
        <v>1.032269359979481</v>
      </c>
      <c r="I95">
        <f t="shared" si="31"/>
        <v>276.77162336970844</v>
      </c>
      <c r="J95">
        <f t="shared" si="17"/>
        <v>333.47689315745532</v>
      </c>
      <c r="K95">
        <f t="shared" si="32"/>
        <v>426.59272193543541</v>
      </c>
      <c r="L95">
        <f t="shared" si="18"/>
        <v>1.2792272288983282</v>
      </c>
      <c r="M95" cm="1">
        <f t="array" ref="M95">CubicInterpolation($B$4:$B$14,$G$4:$G$14,L95)*H95</f>
        <v>2621.8571092805014</v>
      </c>
      <c r="N95">
        <f t="shared" si="28"/>
        <v>-59.952038172607196</v>
      </c>
      <c r="O95">
        <f t="shared" si="19"/>
        <v>-6.1113188759028736</v>
      </c>
      <c r="P95">
        <f t="shared" si="20"/>
        <v>1750.5194815833165</v>
      </c>
      <c r="Q95">
        <f t="shared" si="21"/>
        <v>1468.8602513652045</v>
      </c>
      <c r="R95">
        <f t="shared" si="22"/>
        <v>50</v>
      </c>
      <c r="S95">
        <f t="shared" si="23"/>
        <v>326.78898411363963</v>
      </c>
      <c r="T95">
        <f t="shared" si="24"/>
        <v>274.20851604255307</v>
      </c>
      <c r="U95">
        <f t="shared" si="25"/>
        <v>-45.925925695782588</v>
      </c>
      <c r="V95">
        <f t="shared" si="26"/>
        <v>-38.536427312806346</v>
      </c>
    </row>
    <row r="96" spans="4:22" x14ac:dyDescent="0.3">
      <c r="D96">
        <v>6.7</v>
      </c>
      <c r="E96">
        <v>0</v>
      </c>
      <c r="F96">
        <v>50</v>
      </c>
      <c r="G96">
        <f t="shared" si="30"/>
        <v>2327.496634081208</v>
      </c>
      <c r="H96">
        <f t="shared" si="27"/>
        <v>1.0289233480502316</v>
      </c>
      <c r="I96">
        <f t="shared" si="31"/>
        <v>276.56072189104577</v>
      </c>
      <c r="J96">
        <f t="shared" si="17"/>
        <v>333.34981334301386</v>
      </c>
      <c r="K96">
        <f t="shared" si="32"/>
        <v>420.52213214826548</v>
      </c>
      <c r="L96">
        <f t="shared" si="18"/>
        <v>1.2615040276490335</v>
      </c>
      <c r="M96" cm="1">
        <f t="array" ref="M96">CubicInterpolation($B$4:$B$14,$G$4:$G$14,L96)*H96</f>
        <v>2547.336374026278</v>
      </c>
      <c r="N96">
        <f t="shared" si="28"/>
        <v>-58.461623467522735</v>
      </c>
      <c r="O96">
        <f t="shared" si="19"/>
        <v>-5.9593907714090451</v>
      </c>
      <c r="P96">
        <f t="shared" si="20"/>
        <v>1782.9658629160347</v>
      </c>
      <c r="Q96">
        <f t="shared" si="21"/>
        <v>1496.0859979745255</v>
      </c>
      <c r="R96">
        <f t="shared" si="22"/>
        <v>50</v>
      </c>
      <c r="S96">
        <f t="shared" si="23"/>
        <v>322.13864254072331</v>
      </c>
      <c r="T96">
        <f t="shared" si="24"/>
        <v>270.30641614387059</v>
      </c>
      <c r="U96">
        <f t="shared" si="25"/>
        <v>-44.784201793009828</v>
      </c>
      <c r="V96">
        <f t="shared" si="26"/>
        <v>-37.578407207083437</v>
      </c>
    </row>
    <row r="97" spans="3:22" x14ac:dyDescent="0.3">
      <c r="D97">
        <v>6.8</v>
      </c>
      <c r="E97">
        <v>0</v>
      </c>
      <c r="F97">
        <v>50</v>
      </c>
      <c r="G97">
        <f t="shared" si="30"/>
        <v>2369.2528131419344</v>
      </c>
      <c r="H97">
        <f t="shared" si="27"/>
        <v>1.0256328287104239</v>
      </c>
      <c r="I97">
        <f t="shared" si="31"/>
        <v>276.35280581296598</v>
      </c>
      <c r="J97">
        <f t="shared" si="17"/>
        <v>333.2244849581881</v>
      </c>
      <c r="K97">
        <f t="shared" si="32"/>
        <v>414.60144906625897</v>
      </c>
      <c r="L97">
        <f t="shared" si="18"/>
        <v>1.2442106381176694</v>
      </c>
      <c r="M97" cm="1">
        <f t="array" ref="M97">CubicInterpolation($B$4:$B$14,$G$4:$G$14,L97)*H97</f>
        <v>2473.8086677884799</v>
      </c>
      <c r="N97">
        <f t="shared" si="28"/>
        <v>-56.991069342766771</v>
      </c>
      <c r="O97">
        <f t="shared" si="19"/>
        <v>-5.8094871909038499</v>
      </c>
      <c r="P97">
        <f t="shared" si="20"/>
        <v>1814.9529518513853</v>
      </c>
      <c r="Q97">
        <f t="shared" si="21"/>
        <v>1522.9263525026131</v>
      </c>
      <c r="R97">
        <f t="shared" si="22"/>
        <v>50</v>
      </c>
      <c r="S97">
        <f t="shared" si="23"/>
        <v>317.60313616628366</v>
      </c>
      <c r="T97">
        <f t="shared" si="24"/>
        <v>266.5006744178761</v>
      </c>
      <c r="U97">
        <f t="shared" si="25"/>
        <v>-43.65769197743483</v>
      </c>
      <c r="V97">
        <f t="shared" si="26"/>
        <v>-36.633153236316865</v>
      </c>
    </row>
    <row r="98" spans="3:22" x14ac:dyDescent="0.3">
      <c r="D98">
        <v>6.9</v>
      </c>
      <c r="E98">
        <v>0</v>
      </c>
      <c r="F98">
        <v>50</v>
      </c>
      <c r="G98">
        <f t="shared" si="30"/>
        <v>2410.4243263165345</v>
      </c>
      <c r="H98">
        <f t="shared" si="27"/>
        <v>1.0223962711994232</v>
      </c>
      <c r="I98">
        <f t="shared" si="31"/>
        <v>276.14780095523167</v>
      </c>
      <c r="J98">
        <f t="shared" si="17"/>
        <v>333.10086524026337</v>
      </c>
      <c r="K98">
        <f t="shared" si="32"/>
        <v>408.8288144257445</v>
      </c>
      <c r="L98">
        <f t="shared" si="18"/>
        <v>1.2273423971170385</v>
      </c>
      <c r="M98" cm="1">
        <f t="array" ref="M98">CubicInterpolation($B$4:$B$14,$G$4:$G$14,L98)*H98</f>
        <v>2401.2940750262151</v>
      </c>
      <c r="N98">
        <f t="shared" si="28"/>
        <v>-55.540777487521474</v>
      </c>
      <c r="O98">
        <f t="shared" si="19"/>
        <v>-5.6616490812967859</v>
      </c>
      <c r="P98">
        <f t="shared" si="20"/>
        <v>1846.4921607335873</v>
      </c>
      <c r="Q98">
        <f t="shared" si="21"/>
        <v>1549.3908910432922</v>
      </c>
      <c r="R98">
        <f t="shared" si="22"/>
        <v>50</v>
      </c>
      <c r="S98">
        <f t="shared" si="23"/>
        <v>313.18104147776143</v>
      </c>
      <c r="T98">
        <f t="shared" si="24"/>
        <v>262.79009639570609</v>
      </c>
      <c r="U98">
        <f t="shared" si="25"/>
        <v>-42.546703960823457</v>
      </c>
      <c r="V98">
        <f t="shared" si="26"/>
        <v>-35.700923601335887</v>
      </c>
    </row>
    <row r="99" spans="3:22" x14ac:dyDescent="0.3">
      <c r="D99">
        <v>7</v>
      </c>
      <c r="E99">
        <v>0</v>
      </c>
      <c r="F99">
        <v>50</v>
      </c>
      <c r="G99">
        <f t="shared" si="30"/>
        <v>2451.0258781420334</v>
      </c>
      <c r="H99">
        <f t="shared" si="27"/>
        <v>1.0192121771952505</v>
      </c>
      <c r="I99">
        <f t="shared" si="31"/>
        <v>275.9456340997051</v>
      </c>
      <c r="J99">
        <f t="shared" si="17"/>
        <v>332.97891191674813</v>
      </c>
      <c r="K99">
        <f t="shared" si="32"/>
        <v>403.20222208423007</v>
      </c>
      <c r="L99">
        <f t="shared" si="18"/>
        <v>1.2108941667304123</v>
      </c>
      <c r="M99" cm="1">
        <f t="array" ref="M99">CubicInterpolation($B$4:$B$14,$G$4:$G$14,L99)*H99</f>
        <v>2329.8118981547259</v>
      </c>
      <c r="N99">
        <f t="shared" si="28"/>
        <v>-54.111133950091691</v>
      </c>
      <c r="O99">
        <f t="shared" si="19"/>
        <v>-5.5159157951163804</v>
      </c>
      <c r="P99">
        <f t="shared" si="20"/>
        <v>1877.5947538915182</v>
      </c>
      <c r="Q99">
        <f t="shared" si="21"/>
        <v>1575.4890654907688</v>
      </c>
      <c r="R99">
        <f t="shared" si="22"/>
        <v>50</v>
      </c>
      <c r="S99">
        <f t="shared" si="23"/>
        <v>308.87082168084851</v>
      </c>
      <c r="T99">
        <f t="shared" si="24"/>
        <v>259.17339255382342</v>
      </c>
      <c r="U99">
        <f t="shared" si="25"/>
        <v>-41.451533473334415</v>
      </c>
      <c r="V99">
        <f t="shared" si="26"/>
        <v>-34.781966449207587</v>
      </c>
    </row>
    <row r="100" spans="3:22" x14ac:dyDescent="0.3">
      <c r="D100">
        <v>7.1</v>
      </c>
      <c r="E100">
        <v>0</v>
      </c>
      <c r="F100">
        <v>50</v>
      </c>
      <c r="G100">
        <f t="shared" si="30"/>
        <v>2491.071970571862</v>
      </c>
      <c r="H100">
        <f t="shared" si="27"/>
        <v>1.0160790808833646</v>
      </c>
      <c r="I100">
        <f t="shared" si="31"/>
        <v>275.74623303697086</v>
      </c>
      <c r="J100">
        <f t="shared" si="17"/>
        <v>332.85858323656743</v>
      </c>
      <c r="K100">
        <f t="shared" si="32"/>
        <v>397.71962651234941</v>
      </c>
      <c r="L100">
        <f t="shared" si="18"/>
        <v>1.1948606601791738</v>
      </c>
      <c r="M100" cm="1">
        <f t="array" ref="M100">CubicInterpolation($B$4:$B$14,$G$4:$G$14,L100)*H100</f>
        <v>2258.3793949086889</v>
      </c>
      <c r="N100">
        <f t="shared" si="28"/>
        <v>-52.682483885170953</v>
      </c>
      <c r="O100">
        <f t="shared" si="19"/>
        <v>-5.3702837803436241</v>
      </c>
      <c r="P100">
        <f t="shared" si="20"/>
        <v>1908.2718404660172</v>
      </c>
      <c r="Q100">
        <f t="shared" si="21"/>
        <v>1601.2301975210246</v>
      </c>
      <c r="R100">
        <f t="shared" si="22"/>
        <v>50</v>
      </c>
      <c r="S100">
        <f t="shared" si="23"/>
        <v>304.67090980914065</v>
      </c>
      <c r="T100">
        <f t="shared" si="24"/>
        <v>255.64924805129627</v>
      </c>
      <c r="U100">
        <f t="shared" si="25"/>
        <v>-40.357124029940316</v>
      </c>
      <c r="V100">
        <f t="shared" si="26"/>
        <v>-33.863647888898669</v>
      </c>
    </row>
    <row r="101" spans="3:22" x14ac:dyDescent="0.3">
      <c r="D101">
        <v>7.2</v>
      </c>
      <c r="E101">
        <v>0</v>
      </c>
      <c r="F101">
        <v>50</v>
      </c>
      <c r="G101">
        <f t="shared" si="30"/>
        <v>2530.5769491785086</v>
      </c>
      <c r="H101">
        <f t="shared" si="27"/>
        <v>1.0129955447060459</v>
      </c>
      <c r="I101">
        <f t="shared" si="31"/>
        <v>275.54952633627937</v>
      </c>
      <c r="J101">
        <f t="shared" si="17"/>
        <v>332.73983783418095</v>
      </c>
      <c r="K101">
        <f t="shared" si="32"/>
        <v>392.37994562058628</v>
      </c>
      <c r="L101">
        <f t="shared" si="18"/>
        <v>1.1792394567918454</v>
      </c>
      <c r="M101" cm="1">
        <f t="array" ref="M101">CubicInterpolation($B$4:$B$14,$G$4:$G$14,L101)*H101</f>
        <v>2186.1319550931407</v>
      </c>
      <c r="N101">
        <f t="shared" si="28"/>
        <v>-51.237535088859985</v>
      </c>
      <c r="O101">
        <f t="shared" si="19"/>
        <v>-5.2229903250621801</v>
      </c>
      <c r="P101">
        <f t="shared" si="20"/>
        <v>1938.534409803173</v>
      </c>
      <c r="Q101">
        <f t="shared" si="21"/>
        <v>1626.6235082903088</v>
      </c>
      <c r="R101">
        <f t="shared" si="22"/>
        <v>50</v>
      </c>
      <c r="S101">
        <f t="shared" si="23"/>
        <v>300.58047693397691</v>
      </c>
      <c r="T101">
        <f t="shared" si="24"/>
        <v>252.21696733439094</v>
      </c>
      <c r="U101">
        <f t="shared" si="25"/>
        <v>-39.250229033934843</v>
      </c>
      <c r="V101">
        <f t="shared" si="26"/>
        <v>-32.934852705998495</v>
      </c>
    </row>
    <row r="102" spans="3:22" x14ac:dyDescent="0.3">
      <c r="D102">
        <v>7.3</v>
      </c>
      <c r="E102">
        <v>0</v>
      </c>
      <c r="F102">
        <v>50</v>
      </c>
      <c r="G102">
        <f t="shared" si="30"/>
        <v>2569.5551436931323</v>
      </c>
      <c r="H102">
        <f t="shared" si="27"/>
        <v>1.0099601478459053</v>
      </c>
      <c r="I102">
        <f t="shared" si="31"/>
        <v>275.35544264575958</v>
      </c>
      <c r="J102">
        <f t="shared" si="17"/>
        <v>332.62263430961247</v>
      </c>
      <c r="K102">
        <f t="shared" si="32"/>
        <v>387.18394467188472</v>
      </c>
      <c r="L102">
        <f t="shared" si="18"/>
        <v>1.1640336667873461</v>
      </c>
      <c r="M102" cm="1">
        <f t="array" ref="M102">CubicInterpolation($B$4:$B$14,$G$4:$G$14,L102)*H102</f>
        <v>2115.364155422259</v>
      </c>
      <c r="N102">
        <f t="shared" si="28"/>
        <v>-49.822179095442351</v>
      </c>
      <c r="O102">
        <f t="shared" si="19"/>
        <v>-5.0787134653865795</v>
      </c>
      <c r="P102">
        <f t="shared" si="20"/>
        <v>1968.393439113911</v>
      </c>
      <c r="Q102">
        <f t="shared" si="21"/>
        <v>1651.6782087722606</v>
      </c>
      <c r="R102">
        <f t="shared" si="22"/>
        <v>50</v>
      </c>
      <c r="S102">
        <f t="shared" si="23"/>
        <v>296.6001092807831</v>
      </c>
      <c r="T102">
        <f t="shared" si="24"/>
        <v>248.8770423046461</v>
      </c>
      <c r="U102">
        <f t="shared" si="25"/>
        <v>-38.166003440142127</v>
      </c>
      <c r="V102">
        <f t="shared" si="26"/>
        <v>-32.025079410134062</v>
      </c>
    </row>
    <row r="103" spans="3:22" x14ac:dyDescent="0.3">
      <c r="D103">
        <v>7.4</v>
      </c>
      <c r="E103">
        <v>0</v>
      </c>
      <c r="F103">
        <v>50</v>
      </c>
      <c r="G103">
        <f t="shared" si="30"/>
        <v>2608.0208888748598</v>
      </c>
      <c r="H103">
        <f t="shared" si="27"/>
        <v>1.0069714841653501</v>
      </c>
      <c r="I103">
        <f t="shared" si="31"/>
        <v>275.16391058850473</v>
      </c>
      <c r="J103">
        <f t="shared" si="17"/>
        <v>332.50693116754906</v>
      </c>
      <c r="K103">
        <f t="shared" si="32"/>
        <v>382.13095896266964</v>
      </c>
      <c r="L103">
        <f t="shared" si="18"/>
        <v>1.1492420853329979</v>
      </c>
      <c r="M103" cm="1">
        <f t="array" ref="M103">CubicInterpolation($B$4:$B$14,$G$4:$G$14,L103)*H103</f>
        <v>2046.1570062431313</v>
      </c>
      <c r="N103">
        <f t="shared" si="28"/>
        <v>-48.438036111859802</v>
      </c>
      <c r="O103">
        <f t="shared" si="19"/>
        <v>-4.9376183600264829</v>
      </c>
      <c r="P103">
        <f t="shared" si="20"/>
        <v>1997.8599094608039</v>
      </c>
      <c r="Q103">
        <f t="shared" si="21"/>
        <v>1676.4035131724347</v>
      </c>
      <c r="R103">
        <f t="shared" si="22"/>
        <v>50</v>
      </c>
      <c r="S103">
        <f t="shared" si="23"/>
        <v>292.72929765707931</v>
      </c>
      <c r="T103">
        <f t="shared" si="24"/>
        <v>245.62904569883949</v>
      </c>
      <c r="U103">
        <f t="shared" si="25"/>
        <v>-37.105688399086588</v>
      </c>
      <c r="V103">
        <f t="shared" si="26"/>
        <v>-31.135369450252636</v>
      </c>
    </row>
    <row r="104" spans="3:22" x14ac:dyDescent="0.3">
      <c r="D104">
        <v>7.5</v>
      </c>
      <c r="E104">
        <v>0</v>
      </c>
      <c r="F104">
        <v>50</v>
      </c>
      <c r="G104">
        <f t="shared" si="30"/>
        <v>2645.9883342331086</v>
      </c>
      <c r="H104">
        <f t="shared" si="27"/>
        <v>1.0040281765319294</v>
      </c>
      <c r="I104">
        <f t="shared" si="31"/>
        <v>274.97485971002004</v>
      </c>
      <c r="J104">
        <f t="shared" si="17"/>
        <v>332.3926873917145</v>
      </c>
      <c r="K104">
        <f>K103+(N102+N103)*0.5*(D103-D102)</f>
        <v>377.21794820230451</v>
      </c>
      <c r="L104">
        <f t="shared" si="18"/>
        <v>1.1348563386346848</v>
      </c>
      <c r="M104" cm="1">
        <f t="array" ref="M104">CubicInterpolation($B$4:$B$14,$G$4:$G$14,L104)*H104</f>
        <v>1978.5507511129235</v>
      </c>
      <c r="N104">
        <f t="shared" si="28"/>
        <v>-47.085911009255639</v>
      </c>
      <c r="O104">
        <f t="shared" si="19"/>
        <v>-4.7997870549699932</v>
      </c>
      <c r="P104">
        <f t="shared" si="20"/>
        <v>2026.944659996914</v>
      </c>
      <c r="Q104">
        <f t="shared" si="21"/>
        <v>1700.8085166201679</v>
      </c>
      <c r="R104">
        <f t="shared" si="22"/>
        <v>50</v>
      </c>
      <c r="S104">
        <f t="shared" si="23"/>
        <v>288.96571306511788</v>
      </c>
      <c r="T104">
        <f t="shared" si="24"/>
        <v>242.47102325582014</v>
      </c>
      <c r="U104">
        <f t="shared" si="25"/>
        <v>-36.069900477834992</v>
      </c>
      <c r="V104">
        <f t="shared" si="26"/>
        <v>-30.26624018755254</v>
      </c>
    </row>
    <row r="105" spans="3:22" x14ac:dyDescent="0.3">
      <c r="D105">
        <v>7.6</v>
      </c>
      <c r="E105">
        <v>0</v>
      </c>
      <c r="F105">
        <v>50</v>
      </c>
      <c r="G105">
        <f t="shared" si="30"/>
        <v>2683.4713191855362</v>
      </c>
      <c r="H105">
        <f t="shared" si="27"/>
        <v>1.0011288859054346</v>
      </c>
      <c r="I105">
        <f t="shared" si="31"/>
        <v>274.78822109984696</v>
      </c>
      <c r="J105">
        <f t="shared" si="17"/>
        <v>332.27986282337139</v>
      </c>
      <c r="K105">
        <f t="shared" si="32"/>
        <v>372.44175084624874</v>
      </c>
      <c r="L105">
        <f t="shared" si="18"/>
        <v>1.1208676556009836</v>
      </c>
      <c r="M105" cm="1">
        <f t="array" ref="M105">CubicInterpolation($B$4:$B$14,$G$4:$G$14,L105)*H105</f>
        <v>1912.5741011416881</v>
      </c>
      <c r="N105">
        <f t="shared" si="28"/>
        <v>-45.76637800983093</v>
      </c>
      <c r="O105">
        <f t="shared" si="19"/>
        <v>-4.6652780845903088</v>
      </c>
      <c r="P105">
        <f t="shared" si="20"/>
        <v>2055.6582923312335</v>
      </c>
      <c r="Q105">
        <f t="shared" si="21"/>
        <v>1724.9021149216553</v>
      </c>
      <c r="R105">
        <f t="shared" si="22"/>
        <v>50</v>
      </c>
      <c r="S105">
        <f t="shared" si="23"/>
        <v>285.30693362127175</v>
      </c>
      <c r="T105">
        <f t="shared" si="24"/>
        <v>239.40094277392987</v>
      </c>
      <c r="U105">
        <f t="shared" si="25"/>
        <v>-35.059079556113574</v>
      </c>
      <c r="V105">
        <f t="shared" si="26"/>
        <v>-29.418060724949822</v>
      </c>
    </row>
    <row r="106" spans="3:22" x14ac:dyDescent="0.3">
      <c r="D106">
        <v>7.7</v>
      </c>
      <c r="E106">
        <v>0</v>
      </c>
      <c r="F106">
        <v>50</v>
      </c>
      <c r="G106">
        <f t="shared" si="30"/>
        <v>2720.4833635476134</v>
      </c>
      <c r="H106">
        <f t="shared" si="27"/>
        <v>0.99827231142672856</v>
      </c>
      <c r="I106">
        <f t="shared" si="31"/>
        <v>274.60392743891867</v>
      </c>
      <c r="J106">
        <f t="shared" si="17"/>
        <v>332.16841819317727</v>
      </c>
      <c r="K106">
        <f t="shared" si="32"/>
        <v>367.79913639529445</v>
      </c>
      <c r="L106">
        <f t="shared" si="18"/>
        <v>1.1072670255526689</v>
      </c>
      <c r="M106" cm="1">
        <f t="array" ref="M106">CubicInterpolation($B$4:$B$14,$G$4:$G$14,L106)*H106</f>
        <v>1848.245823365454</v>
      </c>
      <c r="N106">
        <f t="shared" si="28"/>
        <v>-44.479812454306256</v>
      </c>
      <c r="O106">
        <f t="shared" si="19"/>
        <v>-4.534129709919088</v>
      </c>
      <c r="P106">
        <f t="shared" si="20"/>
        <v>2084.0111632432759</v>
      </c>
      <c r="Q106">
        <f t="shared" si="21"/>
        <v>1748.6929984467672</v>
      </c>
      <c r="R106">
        <f t="shared" si="22"/>
        <v>50</v>
      </c>
      <c r="S106">
        <f t="shared" si="23"/>
        <v>281.75048461957437</v>
      </c>
      <c r="T106">
        <f t="shared" si="24"/>
        <v>236.41672772830478</v>
      </c>
      <c r="U106">
        <f t="shared" si="25"/>
        <v>-34.073513161595621</v>
      </c>
      <c r="V106">
        <f t="shared" si="26"/>
        <v>-28.591072326809083</v>
      </c>
    </row>
    <row r="107" spans="3:22" x14ac:dyDescent="0.3">
      <c r="D107">
        <v>7.8</v>
      </c>
      <c r="E107">
        <v>0</v>
      </c>
      <c r="F107">
        <v>50</v>
      </c>
      <c r="G107">
        <f t="shared" si="30"/>
        <v>2757.0376617109828</v>
      </c>
      <c r="H107">
        <f t="shared" si="27"/>
        <v>0.99545719023664403</v>
      </c>
      <c r="I107">
        <f t="shared" si="31"/>
        <v>274.42191302854764</v>
      </c>
      <c r="J107">
        <f t="shared" si="17"/>
        <v>332.05831514188958</v>
      </c>
      <c r="K107">
        <f t="shared" si="32"/>
        <v>363.28682687208754</v>
      </c>
      <c r="L107">
        <f t="shared" si="18"/>
        <v>1.0940452634557696</v>
      </c>
      <c r="M107" cm="1">
        <f t="array" ref="M107">CubicInterpolation($B$4:$B$14,$G$4:$G$14,L107)*H107</f>
        <v>1785.5758859515481</v>
      </c>
      <c r="N107">
        <f t="shared" si="28"/>
        <v>-43.226413706028133</v>
      </c>
      <c r="O107">
        <f t="shared" si="19"/>
        <v>-4.4063622534177505</v>
      </c>
      <c r="P107">
        <f t="shared" si="20"/>
        <v>2112.0133802234391</v>
      </c>
      <c r="Q107">
        <f t="shared" si="21"/>
        <v>1772.1896483869684</v>
      </c>
      <c r="R107">
        <f t="shared" si="22"/>
        <v>50</v>
      </c>
      <c r="S107">
        <f t="shared" si="23"/>
        <v>278.2938549836889</v>
      </c>
      <c r="T107">
        <f t="shared" si="24"/>
        <v>233.51627107571682</v>
      </c>
      <c r="U107">
        <f t="shared" si="25"/>
        <v>-33.113354015464878</v>
      </c>
      <c r="V107">
        <f t="shared" si="26"/>
        <v>-27.785403141419287</v>
      </c>
    </row>
    <row r="108" spans="3:22" x14ac:dyDescent="0.3">
      <c r="D108">
        <v>7.9</v>
      </c>
      <c r="E108">
        <v>0</v>
      </c>
      <c r="F108">
        <v>50</v>
      </c>
      <c r="G108">
        <f t="shared" si="30"/>
        <v>2793.1470788327906</v>
      </c>
      <c r="H108">
        <f t="shared" si="27"/>
        <v>0.992682297157511</v>
      </c>
      <c r="I108">
        <f t="shared" si="31"/>
        <v>274.24211380939983</v>
      </c>
      <c r="J108">
        <f t="shared" si="17"/>
        <v>331.94951623494927</v>
      </c>
      <c r="K108">
        <f t="shared" si="32"/>
        <v>358.90151556407085</v>
      </c>
      <c r="L108">
        <f t="shared" si="18"/>
        <v>1.0811930670507299</v>
      </c>
      <c r="M108" cm="1">
        <f t="array" ref="M108">CubicInterpolation($B$4:$B$14,$G$4:$G$14,L108)*H108</f>
        <v>1724.5665129238528</v>
      </c>
      <c r="N108">
        <f t="shared" si="28"/>
        <v>-42.006226245474224</v>
      </c>
      <c r="O108">
        <f t="shared" si="19"/>
        <v>-4.2819802492838148</v>
      </c>
      <c r="P108">
        <f t="shared" si="20"/>
        <v>2139.6747985538655</v>
      </c>
      <c r="Q108">
        <f t="shared" si="21"/>
        <v>1795.4003343058694</v>
      </c>
      <c r="R108">
        <f t="shared" si="22"/>
        <v>50</v>
      </c>
      <c r="S108">
        <f t="shared" si="23"/>
        <v>274.93451162483586</v>
      </c>
      <c r="T108">
        <f t="shared" si="24"/>
        <v>230.69744730230539</v>
      </c>
      <c r="U108">
        <f t="shared" si="25"/>
        <v>-32.178636191744097</v>
      </c>
      <c r="V108">
        <f t="shared" si="26"/>
        <v>-27.00108176028035</v>
      </c>
    </row>
    <row r="109" spans="3:22" x14ac:dyDescent="0.3">
      <c r="D109">
        <v>8</v>
      </c>
      <c r="E109">
        <v>0</v>
      </c>
      <c r="F109">
        <v>50</v>
      </c>
      <c r="G109">
        <f t="shared" si="30"/>
        <v>2828.8241487893192</v>
      </c>
      <c r="H109">
        <f t="shared" si="27"/>
        <v>0.9899464442578092</v>
      </c>
      <c r="I109">
        <f t="shared" si="31"/>
        <v>274.0644673716846</v>
      </c>
      <c r="J109">
        <f t="shared" si="17"/>
        <v>331.84198497167722</v>
      </c>
      <c r="K109">
        <f t="shared" si="32"/>
        <v>354.63988356649571</v>
      </c>
      <c r="L109">
        <f t="shared" si="18"/>
        <v>1.0687010674576465</v>
      </c>
      <c r="M109" cm="1">
        <f t="array" ref="M109">CubicInterpolation($B$4:$B$14,$G$4:$G$14,L109)*H109</f>
        <v>1665.2131539938871</v>
      </c>
      <c r="N109">
        <f t="shared" si="28"/>
        <v>-40.819159066874917</v>
      </c>
      <c r="O109">
        <f t="shared" si="19"/>
        <v>-4.1609744206804198</v>
      </c>
      <c r="P109">
        <f t="shared" si="20"/>
        <v>2167.0050197408309</v>
      </c>
      <c r="Q109">
        <f t="shared" si="21"/>
        <v>1818.3331128238458</v>
      </c>
      <c r="R109">
        <f t="shared" si="22"/>
        <v>50</v>
      </c>
      <c r="S109">
        <f t="shared" si="23"/>
        <v>271.66991211447544</v>
      </c>
      <c r="T109">
        <f t="shared" si="24"/>
        <v>227.9581230572204</v>
      </c>
      <c r="U109">
        <f t="shared" si="25"/>
        <v>-31.26928997596918</v>
      </c>
      <c r="V109">
        <f t="shared" si="26"/>
        <v>-26.238049686011159</v>
      </c>
    </row>
    <row r="110" spans="3:22" x14ac:dyDescent="0.3">
      <c r="D110" t="s">
        <v>5</v>
      </c>
      <c r="E110" t="s">
        <v>318</v>
      </c>
      <c r="F110" t="s">
        <v>336</v>
      </c>
      <c r="G110" t="s">
        <v>388</v>
      </c>
      <c r="H110" t="str">
        <f>H19</f>
        <v>air density [kg/m^3]</v>
      </c>
      <c r="I110" t="s">
        <v>339</v>
      </c>
      <c r="J110" t="s">
        <v>340</v>
      </c>
      <c r="K110" t="s">
        <v>341</v>
      </c>
      <c r="L110" t="s">
        <v>342</v>
      </c>
      <c r="M110" t="s">
        <v>343</v>
      </c>
      <c r="N110" t="s">
        <v>344</v>
      </c>
      <c r="O110" t="s">
        <v>345</v>
      </c>
      <c r="P110" t="s">
        <v>337</v>
      </c>
      <c r="Q110" t="s">
        <v>389</v>
      </c>
      <c r="R110" t="s">
        <v>393</v>
      </c>
      <c r="S110" t="s">
        <v>391</v>
      </c>
      <c r="T110" t="s">
        <v>392</v>
      </c>
      <c r="U110" t="s">
        <v>394</v>
      </c>
      <c r="V110" t="s">
        <v>395</v>
      </c>
    </row>
    <row r="111" spans="3:22" x14ac:dyDescent="0.3">
      <c r="D111">
        <f>D78</f>
        <v>4.9000000000000004</v>
      </c>
      <c r="E111">
        <f t="shared" ref="E111:Q111" si="33">E78</f>
        <v>0.8183314331306919</v>
      </c>
      <c r="F111">
        <f t="shared" si="33"/>
        <v>73.142282366213053</v>
      </c>
      <c r="G111">
        <f t="shared" si="33"/>
        <v>1485.5158014875965</v>
      </c>
      <c r="H111">
        <f t="shared" si="27"/>
        <v>1.0970149203739445</v>
      </c>
      <c r="I111">
        <f t="shared" si="33"/>
        <v>280.75318768818244</v>
      </c>
      <c r="J111">
        <f t="shared" si="33"/>
        <v>335.86698380923315</v>
      </c>
      <c r="K111">
        <f t="shared" si="33"/>
        <v>512.74966773629581</v>
      </c>
      <c r="L111">
        <f t="shared" si="33"/>
        <v>1.5266450483490484</v>
      </c>
      <c r="M111">
        <f t="shared" si="33"/>
        <v>3661.6325527583526</v>
      </c>
      <c r="N111">
        <f t="shared" si="33"/>
        <v>-46.388458961032555</v>
      </c>
      <c r="O111">
        <f t="shared" si="33"/>
        <v>-4.7286910255894545</v>
      </c>
      <c r="P111">
        <f t="shared" si="33"/>
        <v>1137.9711248950082</v>
      </c>
      <c r="Q111">
        <f t="shared" si="33"/>
        <v>954.87115118979591</v>
      </c>
      <c r="R111">
        <f>J12</f>
        <v>50</v>
      </c>
      <c r="S111">
        <f>K111*SIN($L$12)</f>
        <v>392.78903368049174</v>
      </c>
      <c r="T111">
        <f>K111*COS($L$12)</f>
        <v>329.58913329178085</v>
      </c>
      <c r="U111">
        <f>N111*SIN($L$12)</f>
        <v>-35.535621211951749</v>
      </c>
      <c r="V111">
        <f>N111*COS($L$12)</f>
        <v>-29.817926652604243</v>
      </c>
    </row>
    <row r="112" spans="3:22" x14ac:dyDescent="0.3">
      <c r="C112" t="s">
        <v>390</v>
      </c>
      <c r="D112">
        <f>D79</f>
        <v>5</v>
      </c>
      <c r="E112">
        <f t="shared" ref="E112:Q112" si="34">E79</f>
        <v>0.56005797284677517</v>
      </c>
      <c r="F112">
        <f t="shared" si="34"/>
        <v>73.109274697599673</v>
      </c>
      <c r="G112">
        <f t="shared" si="34"/>
        <v>1536.5689676645245</v>
      </c>
      <c r="H112">
        <f t="shared" si="27"/>
        <v>1.0927906833840983</v>
      </c>
      <c r="I112">
        <f t="shared" si="34"/>
        <v>280.49897922553492</v>
      </c>
      <c r="J112">
        <f t="shared" si="34"/>
        <v>335.71489370121776</v>
      </c>
      <c r="K112">
        <f t="shared" si="34"/>
        <v>508.31365580225878</v>
      </c>
      <c r="L112">
        <f t="shared" si="34"/>
        <v>1.5141230411262356</v>
      </c>
      <c r="M112">
        <f t="shared" si="34"/>
        <v>3604.4268232182721</v>
      </c>
      <c r="N112">
        <f t="shared" si="34"/>
        <v>-49.156245363856058</v>
      </c>
      <c r="O112">
        <f t="shared" si="34"/>
        <v>-5.0108303123196798</v>
      </c>
      <c r="P112">
        <f t="shared" si="34"/>
        <v>1177.0801191484736</v>
      </c>
      <c r="Q112">
        <f t="shared" si="34"/>
        <v>987.68749384359307</v>
      </c>
      <c r="R112">
        <f>DEGREES(ATAN((P112-P111)/(Q112-Q111)))</f>
        <v>50.000000000000036</v>
      </c>
      <c r="S112">
        <f>K112*SIN($L$12)</f>
        <v>389.39085138881319</v>
      </c>
      <c r="T112">
        <f>K112*COS($L$12)</f>
        <v>326.73771978416022</v>
      </c>
      <c r="U112">
        <f>N112*SIN($L$12)</f>
        <v>-37.655868605574959</v>
      </c>
      <c r="V112">
        <f>N112*COS($L$12)</f>
        <v>-31.597025458598068</v>
      </c>
    </row>
    <row r="113" spans="4:22" x14ac:dyDescent="0.3">
      <c r="D113">
        <f>D112+0.1</f>
        <v>5.0999999999999996</v>
      </c>
      <c r="E113">
        <v>0</v>
      </c>
      <c r="F113">
        <v>50</v>
      </c>
      <c r="H113">
        <f t="shared" si="27"/>
        <v>1.0886168499510174</v>
      </c>
      <c r="I113">
        <f t="shared" ref="I113:I152" si="35">$I$20 - 6.5*P113/1000</f>
        <v>280.24706453384169</v>
      </c>
      <c r="J113">
        <f t="shared" ref="J113:J152" si="36">(I113*287*1.4)^0.5</f>
        <v>335.5641079282729</v>
      </c>
      <c r="K113">
        <f>(S113^2+T113^2)^0.5</f>
        <v>503.5364205860144</v>
      </c>
      <c r="L113">
        <f t="shared" ref="L113:L152" si="37">K113/J113</f>
        <v>1.5005669816559932</v>
      </c>
      <c r="M113" cm="1">
        <f t="array" ref="M113">CubicInterpolation($B$4:$B$14,$G$4:$G$14,L113)*H113</f>
        <v>3543.4515652043315</v>
      </c>
      <c r="N113">
        <f>-((U113^2+V113^2)^0.5)</f>
        <v>-78.63715722149756</v>
      </c>
      <c r="O113">
        <f t="shared" ref="O113:O152" si="38">N113/$G$17</f>
        <v>-8.0160201041281915</v>
      </c>
      <c r="P113">
        <f>0.5*(S112+S113)*(D112-D111)+P112</f>
        <v>1215.836225562811</v>
      </c>
      <c r="Q113">
        <f>0.5*(T112+T113)*(D112-D111)+Q112</f>
        <v>1020.207728441731</v>
      </c>
      <c r="R113">
        <f>DEGREES(ATAN((P113-P112)/(Q113-Q112)))</f>
        <v>50.000000000000028</v>
      </c>
      <c r="S113">
        <f>S112+(U111+U112)*0.5*(D112-D111)</f>
        <v>385.73127689793688</v>
      </c>
      <c r="T113">
        <f>T112+(V111+V112)*0.5*(D112-D111)</f>
        <v>323.66697217860013</v>
      </c>
      <c r="U113">
        <f>((-$G$17*F113)-SIN(RADIANS(R113))*M113)/F113</f>
        <v>-64.098827619720481</v>
      </c>
      <c r="V113">
        <f>(-COS(RADIANS(R113))*M113)/F113</f>
        <v>-45.553735232754342</v>
      </c>
    </row>
    <row r="114" spans="4:22" x14ac:dyDescent="0.3">
      <c r="D114">
        <f t="shared" ref="D114:D152" si="39">D113+0.1</f>
        <v>5.1999999999999993</v>
      </c>
      <c r="E114">
        <v>0</v>
      </c>
      <c r="F114">
        <v>50</v>
      </c>
      <c r="H114">
        <f t="shared" si="27"/>
        <v>1.0845021196850237</v>
      </c>
      <c r="I114">
        <f t="shared" si="35"/>
        <v>279.99799271767171</v>
      </c>
      <c r="J114">
        <f t="shared" si="36"/>
        <v>335.41495714109186</v>
      </c>
      <c r="K114">
        <f t="shared" ref="K114:K152" si="40">(S114^2+T114^2)^0.5</f>
        <v>497.15951192732336</v>
      </c>
      <c r="L114">
        <f t="shared" si="37"/>
        <v>1.4822222484198695</v>
      </c>
      <c r="M114" cm="1">
        <f t="array" ref="M114">CubicInterpolation($B$4:$B$14,$G$4:$G$14,L114)*H114</f>
        <v>3471.3554217584315</v>
      </c>
      <c r="N114">
        <f t="shared" ref="N114:N177" si="41">-((U114^2+V114^2)^0.5)</f>
        <v>-77.198177205636568</v>
      </c>
      <c r="O114">
        <f t="shared" si="38"/>
        <v>-7.8693350872208523</v>
      </c>
      <c r="P114">
        <f t="shared" ref="P114:P152" si="42">0.5*(S113+S114)*(D113-D112)+P113</f>
        <v>1254.1549665120413</v>
      </c>
      <c r="Q114">
        <f t="shared" ref="Q114:Q152" si="43">0.5*(T113+T114)*(D113-D112)+Q113</f>
        <v>1052.3815487578624</v>
      </c>
      <c r="R114">
        <f t="shared" ref="R114:R152" si="44">DEGREES(ATAN((P114-P113)/(Q114-Q113)))</f>
        <v>49.981947928900034</v>
      </c>
      <c r="S114">
        <f>S113+(U112+U113)*0.5*(D113-D112)</f>
        <v>380.64354208667214</v>
      </c>
      <c r="T114">
        <f>T113+(V112+V113)*0.5*(D113-D112)</f>
        <v>319.80943414403254</v>
      </c>
      <c r="U114">
        <f t="shared" ref="U114:U152" si="45">(-$G$17*F114-SIN(RADIANS((R114)))*M114)/F114</f>
        <v>-62.980187472181612</v>
      </c>
      <c r="V114">
        <f t="shared" ref="V114:V152" si="46">(-COS(RADIANS(R114))*M114)/F114</f>
        <v>-44.643639522800157</v>
      </c>
    </row>
    <row r="115" spans="4:22" x14ac:dyDescent="0.3">
      <c r="D115">
        <f t="shared" si="39"/>
        <v>5.2999999999999989</v>
      </c>
      <c r="E115">
        <v>0</v>
      </c>
      <c r="F115">
        <v>50</v>
      </c>
      <c r="H115">
        <f t="shared" si="27"/>
        <v>1.0804604645625322</v>
      </c>
      <c r="I115">
        <f t="shared" si="35"/>
        <v>279.75263944931061</v>
      </c>
      <c r="J115">
        <f t="shared" si="36"/>
        <v>335.26796824440743</v>
      </c>
      <c r="K115">
        <f t="shared" si="40"/>
        <v>489.39402747163399</v>
      </c>
      <c r="L115">
        <f t="shared" si="37"/>
        <v>1.4597100642637892</v>
      </c>
      <c r="M115" cm="1">
        <f t="array" ref="M115">CubicInterpolation($B$4:$B$14,$G$4:$G$14,L115)*H115</f>
        <v>3385.6345717986637</v>
      </c>
      <c r="N115">
        <f t="shared" si="41"/>
        <v>-75.48417593567747</v>
      </c>
      <c r="O115">
        <f t="shared" si="38"/>
        <v>-7.6946152839630448</v>
      </c>
      <c r="P115">
        <f t="shared" si="42"/>
        <v>1291.9016231829785</v>
      </c>
      <c r="Q115">
        <f t="shared" si="43"/>
        <v>1084.1369987353767</v>
      </c>
      <c r="R115">
        <f t="shared" si="44"/>
        <v>49.926820087891144</v>
      </c>
      <c r="S115">
        <f>S114+(U113+U114)*0.5*(D114-D113)</f>
        <v>374.28959133207707</v>
      </c>
      <c r="T115">
        <f t="shared" ref="T115:T152" si="47">T114+(V113+V114)*0.5*(D114-D113)</f>
        <v>315.29956540625483</v>
      </c>
      <c r="U115">
        <f t="shared" si="45"/>
        <v>-61.625297410039799</v>
      </c>
      <c r="V115">
        <f t="shared" si="46"/>
        <v>-43.591094684722606</v>
      </c>
    </row>
    <row r="116" spans="4:22" x14ac:dyDescent="0.3">
      <c r="D116">
        <f t="shared" si="39"/>
        <v>5.3999999999999986</v>
      </c>
      <c r="E116">
        <v>0</v>
      </c>
      <c r="F116">
        <v>50</v>
      </c>
      <c r="H116">
        <f t="shared" si="27"/>
        <v>1.0764974276916301</v>
      </c>
      <c r="I116">
        <f t="shared" si="35"/>
        <v>279.51137605407411</v>
      </c>
      <c r="J116">
        <f t="shared" si="36"/>
        <v>335.12336668535511</v>
      </c>
      <c r="K116">
        <f t="shared" si="40"/>
        <v>481.7871967233022</v>
      </c>
      <c r="L116">
        <f t="shared" si="37"/>
        <v>1.4376413124771712</v>
      </c>
      <c r="M116" cm="1">
        <f t="array" ref="M116">CubicInterpolation($B$4:$B$14,$G$4:$G$14,L116)*H116</f>
        <v>3300.7396946140784</v>
      </c>
      <c r="N116">
        <f t="shared" si="41"/>
        <v>-73.784948903728875</v>
      </c>
      <c r="O116">
        <f t="shared" si="38"/>
        <v>-7.5214015192384167</v>
      </c>
      <c r="P116">
        <f t="shared" si="42"/>
        <v>1329.0190686039805</v>
      </c>
      <c r="Q116">
        <f t="shared" si="43"/>
        <v>1115.4463684404832</v>
      </c>
      <c r="R116">
        <f t="shared" si="44"/>
        <v>49.85164303358701</v>
      </c>
      <c r="S116">
        <f t="shared" ref="S116:S152" si="48">S115+(U114+U115)*0.5*(D115-D114)</f>
        <v>368.05931708796601</v>
      </c>
      <c r="T116">
        <f t="shared" si="47"/>
        <v>310.88782869587868</v>
      </c>
      <c r="U116">
        <f t="shared" si="45"/>
        <v>-60.270222838199032</v>
      </c>
      <c r="V116">
        <f t="shared" si="46"/>
        <v>-42.564291651097783</v>
      </c>
    </row>
    <row r="117" spans="4:22" x14ac:dyDescent="0.3">
      <c r="D117">
        <f t="shared" si="39"/>
        <v>5.4999999999999982</v>
      </c>
      <c r="E117">
        <v>0</v>
      </c>
      <c r="F117">
        <v>50</v>
      </c>
      <c r="H117">
        <f t="shared" si="27"/>
        <v>1.072611042927772</v>
      </c>
      <c r="I117">
        <f t="shared" si="35"/>
        <v>279.27411830017098</v>
      </c>
      <c r="J117">
        <f t="shared" si="36"/>
        <v>334.98110503878974</v>
      </c>
      <c r="K117">
        <f t="shared" si="40"/>
        <v>474.35183335254584</v>
      </c>
      <c r="L117">
        <f t="shared" si="37"/>
        <v>1.4160554915406869</v>
      </c>
      <c r="M117" cm="1">
        <f t="array" ref="M117">CubicInterpolation($B$4:$B$14,$G$4:$G$14,L117)*H117</f>
        <v>3216.8001913121216</v>
      </c>
      <c r="N117">
        <f t="shared" si="41"/>
        <v>-72.104910652019115</v>
      </c>
      <c r="O117">
        <f t="shared" si="38"/>
        <v>-7.3501437973515911</v>
      </c>
      <c r="P117">
        <f t="shared" si="42"/>
        <v>1365.5202615121564</v>
      </c>
      <c r="Q117">
        <f t="shared" si="43"/>
        <v>1146.3197628442315</v>
      </c>
      <c r="R117">
        <f t="shared" si="44"/>
        <v>49.774831313474259</v>
      </c>
      <c r="S117">
        <f>S116+(U115+U116)*0.5*(D116-D115)</f>
        <v>361.96454107555411</v>
      </c>
      <c r="T117">
        <f t="shared" si="47"/>
        <v>306.58005937908769</v>
      </c>
      <c r="U117">
        <f>(-$G$17*F117-SIN(RADIANS((R117)))*M117)/F117</f>
        <v>-58.931338012506551</v>
      </c>
      <c r="V117">
        <f t="shared" si="46"/>
        <v>-41.547750121894204</v>
      </c>
    </row>
    <row r="118" spans="4:22" x14ac:dyDescent="0.3">
      <c r="D118">
        <f t="shared" si="39"/>
        <v>5.5999999999999979</v>
      </c>
      <c r="E118">
        <v>0</v>
      </c>
      <c r="F118">
        <v>50</v>
      </c>
      <c r="H118">
        <f t="shared" si="27"/>
        <v>1.0687993124616659</v>
      </c>
      <c r="I118">
        <f t="shared" si="35"/>
        <v>279.04077837383568</v>
      </c>
      <c r="J118">
        <f t="shared" si="36"/>
        <v>334.84113360011071</v>
      </c>
      <c r="K118">
        <f t="shared" si="40"/>
        <v>467.08616990991612</v>
      </c>
      <c r="L118">
        <f t="shared" si="37"/>
        <v>1.3949485981245695</v>
      </c>
      <c r="M118" cm="1">
        <f t="array" ref="M118">CubicInterpolation($B$4:$B$14,$G$4:$G$14,L118)*H118</f>
        <v>3133.8113296661763</v>
      </c>
      <c r="N118">
        <f t="shared" si="41"/>
        <v>-70.444004467226492</v>
      </c>
      <c r="O118">
        <f t="shared" si="38"/>
        <v>-7.1808363371280821</v>
      </c>
      <c r="P118">
        <f t="shared" si="42"/>
        <v>1401.418711717585</v>
      </c>
      <c r="Q118">
        <f t="shared" si="43"/>
        <v>1176.7674886777077</v>
      </c>
      <c r="R118">
        <f t="shared" si="44"/>
        <v>49.696633826900921</v>
      </c>
      <c r="S118">
        <f t="shared" si="48"/>
        <v>356.00446303301885</v>
      </c>
      <c r="T118">
        <f t="shared" si="47"/>
        <v>302.3744572904381</v>
      </c>
      <c r="U118">
        <f t="shared" si="45"/>
        <v>-57.608791304841482</v>
      </c>
      <c r="V118">
        <f t="shared" si="46"/>
        <v>-40.541151066217225</v>
      </c>
    </row>
    <row r="119" spans="4:22" x14ac:dyDescent="0.3">
      <c r="D119">
        <f t="shared" si="39"/>
        <v>5.6999999999999975</v>
      </c>
      <c r="E119">
        <v>0</v>
      </c>
      <c r="F119">
        <v>50</v>
      </c>
      <c r="H119">
        <f t="shared" si="27"/>
        <v>1.065060277909069</v>
      </c>
      <c r="I119">
        <f t="shared" si="35"/>
        <v>278.81126924996562</v>
      </c>
      <c r="J119">
        <f t="shared" si="36"/>
        <v>334.70340300725383</v>
      </c>
      <c r="K119">
        <f t="shared" si="40"/>
        <v>459.98831646482012</v>
      </c>
      <c r="L119">
        <f t="shared" si="37"/>
        <v>1.3743162224581598</v>
      </c>
      <c r="M119" cm="1">
        <f t="array" ref="M119">CubicInterpolation($B$4:$B$14,$G$4:$G$14,L119)*H119</f>
        <v>3051.7722660277905</v>
      </c>
      <c r="N119">
        <f t="shared" si="41"/>
        <v>-68.80223283489606</v>
      </c>
      <c r="O119">
        <f t="shared" si="38"/>
        <v>-7.0134793919363974</v>
      </c>
      <c r="P119">
        <f t="shared" si="42"/>
        <v>1436.7278076975933</v>
      </c>
      <c r="Q119">
        <f t="shared" si="43"/>
        <v>1206.799712153781</v>
      </c>
      <c r="R119">
        <f t="shared" si="44"/>
        <v>49.617105969991009</v>
      </c>
      <c r="S119">
        <f t="shared" si="48"/>
        <v>350.17745656715147</v>
      </c>
      <c r="T119">
        <f t="shared" si="47"/>
        <v>298.27001223103252</v>
      </c>
      <c r="U119">
        <f t="shared" si="45"/>
        <v>-56.302638001462292</v>
      </c>
      <c r="V119">
        <f t="shared" si="46"/>
        <v>-39.54440791241592</v>
      </c>
    </row>
    <row r="120" spans="4:22" x14ac:dyDescent="0.3">
      <c r="D120">
        <f t="shared" si="39"/>
        <v>5.7999999999999972</v>
      </c>
      <c r="E120">
        <v>0</v>
      </c>
      <c r="F120">
        <v>50</v>
      </c>
      <c r="H120">
        <f t="shared" si="27"/>
        <v>1.0613920237452807</v>
      </c>
      <c r="I120">
        <f t="shared" si="35"/>
        <v>278.5855049639232</v>
      </c>
      <c r="J120">
        <f t="shared" si="36"/>
        <v>334.56786440796185</v>
      </c>
      <c r="K120">
        <f t="shared" si="40"/>
        <v>453.05638891411598</v>
      </c>
      <c r="L120">
        <f t="shared" si="37"/>
        <v>1.3541539314178508</v>
      </c>
      <c r="M120" cm="1">
        <f t="array" ref="M120">CubicInterpolation($B$4:$B$14,$G$4:$G$14,L120)*H120</f>
        <v>2970.686721413836</v>
      </c>
      <c r="N120">
        <f t="shared" si="41"/>
        <v>-67.179683380967461</v>
      </c>
      <c r="O120">
        <f t="shared" si="38"/>
        <v>-6.8480818940843484</v>
      </c>
      <c r="P120">
        <f t="shared" si="42"/>
        <v>1471.4607747810426</v>
      </c>
      <c r="Q120">
        <f t="shared" si="43"/>
        <v>1236.4264994794376</v>
      </c>
      <c r="R120">
        <f t="shared" si="44"/>
        <v>49.536235603916779</v>
      </c>
      <c r="S120">
        <f t="shared" si="48"/>
        <v>344.48188510183627</v>
      </c>
      <c r="T120">
        <f t="shared" si="47"/>
        <v>294.26573428210088</v>
      </c>
      <c r="U120">
        <f t="shared" si="45"/>
        <v>-55.012952112805344</v>
      </c>
      <c r="V120">
        <f t="shared" si="46"/>
        <v>-38.557553851369015</v>
      </c>
    </row>
    <row r="121" spans="4:22" x14ac:dyDescent="0.3">
      <c r="D121">
        <f t="shared" si="39"/>
        <v>5.8999999999999968</v>
      </c>
      <c r="E121">
        <v>0</v>
      </c>
      <c r="F121">
        <v>50</v>
      </c>
      <c r="H121">
        <f t="shared" si="27"/>
        <v>1.0577926763922096</v>
      </c>
      <c r="I121">
        <f t="shared" si="35"/>
        <v>278.36340061694636</v>
      </c>
      <c r="J121">
        <f t="shared" si="36"/>
        <v>334.43446946732189</v>
      </c>
      <c r="K121">
        <f t="shared" si="40"/>
        <v>446.28850050541911</v>
      </c>
      <c r="L121">
        <f t="shared" si="37"/>
        <v>1.3344572442435592</v>
      </c>
      <c r="M121" cm="1">
        <f t="array" ref="M121">CubicInterpolation($B$4:$B$14,$G$4:$G$14,L121)*H121</f>
        <v>2890.5623453242879</v>
      </c>
      <c r="N121">
        <f t="shared" si="41"/>
        <v>-65.576522751848785</v>
      </c>
      <c r="O121">
        <f t="shared" si="38"/>
        <v>-6.6846608309733719</v>
      </c>
      <c r="P121">
        <f t="shared" si="42"/>
        <v>1505.6306743159405</v>
      </c>
      <c r="Q121">
        <f t="shared" si="43"/>
        <v>1265.6578180032382</v>
      </c>
      <c r="R121">
        <f t="shared" si="44"/>
        <v>49.454009659580592</v>
      </c>
      <c r="S121">
        <f t="shared" si="48"/>
        <v>338.91610559612292</v>
      </c>
      <c r="T121">
        <f t="shared" si="47"/>
        <v>290.36063619391166</v>
      </c>
      <c r="U121">
        <f t="shared" si="45"/>
        <v>-53.73986581758826</v>
      </c>
      <c r="V121">
        <f t="shared" si="46"/>
        <v>-37.580675328303371</v>
      </c>
    </row>
    <row r="122" spans="4:22" x14ac:dyDescent="0.3">
      <c r="D122">
        <f t="shared" si="39"/>
        <v>5.9999999999999964</v>
      </c>
      <c r="E122">
        <v>0</v>
      </c>
      <c r="F122">
        <v>50</v>
      </c>
      <c r="H122">
        <f t="shared" si="27"/>
        <v>1.0542604033395588</v>
      </c>
      <c r="I122">
        <f t="shared" si="35"/>
        <v>278.14487238160024</v>
      </c>
      <c r="J122">
        <f t="shared" si="36"/>
        <v>334.30317037522536</v>
      </c>
      <c r="K122">
        <f t="shared" si="40"/>
        <v>439.68275333229235</v>
      </c>
      <c r="L122">
        <f t="shared" si="37"/>
        <v>1.315221608095394</v>
      </c>
      <c r="M122" cm="1">
        <f t="array" ref="M122">CubicInterpolation($B$4:$B$14,$G$4:$G$14,L122)*H122</f>
        <v>2811.4101077518339</v>
      </c>
      <c r="N122">
        <f t="shared" si="41"/>
        <v>-63.992984599362792</v>
      </c>
      <c r="O122">
        <f t="shared" si="38"/>
        <v>-6.5232400203224046</v>
      </c>
      <c r="P122">
        <f t="shared" si="42"/>
        <v>1539.2504028307267</v>
      </c>
      <c r="Q122">
        <f t="shared" si="43"/>
        <v>1294.50353604968</v>
      </c>
      <c r="R122">
        <f t="shared" si="44"/>
        <v>49.37041534029688</v>
      </c>
      <c r="S122">
        <f t="shared" si="48"/>
        <v>333.47846469960325</v>
      </c>
      <c r="T122">
        <f t="shared" si="47"/>
        <v>286.55372473492804</v>
      </c>
      <c r="U122">
        <f t="shared" si="45"/>
        <v>-52.483560670061834</v>
      </c>
      <c r="V122">
        <f t="shared" si="46"/>
        <v>-36.613903606775153</v>
      </c>
    </row>
    <row r="123" spans="4:22" x14ac:dyDescent="0.3">
      <c r="D123">
        <f t="shared" si="39"/>
        <v>6.0999999999999961</v>
      </c>
      <c r="E123">
        <v>0</v>
      </c>
      <c r="F123">
        <v>50</v>
      </c>
      <c r="H123">
        <f t="shared" si="27"/>
        <v>1.0507934123466478</v>
      </c>
      <c r="I123">
        <f t="shared" si="35"/>
        <v>277.92983751022592</v>
      </c>
      <c r="J123">
        <f t="shared" si="36"/>
        <v>334.17391985552786</v>
      </c>
      <c r="K123">
        <f t="shared" si="40"/>
        <v>433.2372310808928</v>
      </c>
      <c r="L123">
        <f t="shared" si="37"/>
        <v>1.2964423772752602</v>
      </c>
      <c r="M123" cm="1">
        <f t="array" ref="M123">CubicInterpolation($B$4:$B$14,$G$4:$G$14,L123)*H123</f>
        <v>2733.2437314099884</v>
      </c>
      <c r="N123">
        <f t="shared" si="41"/>
        <v>-62.429358279641917</v>
      </c>
      <c r="O123">
        <f t="shared" si="38"/>
        <v>-6.3638489581694104</v>
      </c>
      <c r="P123">
        <f t="shared" si="42"/>
        <v>1572.3326907344679</v>
      </c>
      <c r="Q123">
        <f t="shared" si="43"/>
        <v>1322.9734220758351</v>
      </c>
      <c r="R123">
        <f t="shared" si="44"/>
        <v>49.285440404940374</v>
      </c>
      <c r="S123">
        <f t="shared" si="48"/>
        <v>328.16729337522077</v>
      </c>
      <c r="T123">
        <f t="shared" si="47"/>
        <v>282.84399578817414</v>
      </c>
      <c r="U123">
        <f t="shared" si="45"/>
        <v>-51.244258771207768</v>
      </c>
      <c r="V123">
        <f t="shared" si="46"/>
        <v>-35.657407620260209</v>
      </c>
    </row>
    <row r="124" spans="4:22" x14ac:dyDescent="0.3">
      <c r="D124">
        <f t="shared" si="39"/>
        <v>6.1999999999999957</v>
      </c>
      <c r="E124">
        <v>0</v>
      </c>
      <c r="F124">
        <v>50</v>
      </c>
      <c r="H124">
        <f t="shared" si="27"/>
        <v>1.0473899507264111</v>
      </c>
      <c r="I124">
        <f t="shared" si="35"/>
        <v>277.71821434659796</v>
      </c>
      <c r="J124">
        <f t="shared" si="36"/>
        <v>334.04667117704236</v>
      </c>
      <c r="K124">
        <f t="shared" si="40"/>
        <v>426.94999295211863</v>
      </c>
      <c r="L124">
        <f t="shared" si="37"/>
        <v>1.2781147958987988</v>
      </c>
      <c r="M124" cm="1">
        <f t="array" ref="M124">CubicInterpolation($B$4:$B$14,$G$4:$G$14,L124)*H124</f>
        <v>2656.0791629237883</v>
      </c>
      <c r="N124">
        <f t="shared" si="41"/>
        <v>-60.885978307645857</v>
      </c>
      <c r="O124">
        <f t="shared" si="38"/>
        <v>-6.2065217438986595</v>
      </c>
      <c r="P124">
        <f t="shared" si="42"/>
        <v>1604.8901005233865</v>
      </c>
      <c r="Q124">
        <f t="shared" si="43"/>
        <v>1351.0771433765849</v>
      </c>
      <c r="R124">
        <f t="shared" si="44"/>
        <v>49.199073207145915</v>
      </c>
      <c r="S124">
        <f t="shared" si="48"/>
        <v>322.9809024031573</v>
      </c>
      <c r="T124">
        <f t="shared" si="47"/>
        <v>279.23043022682236</v>
      </c>
      <c r="U124">
        <f t="shared" si="45"/>
        <v>-50.022214403259376</v>
      </c>
      <c r="V124">
        <f t="shared" si="46"/>
        <v>-34.711387478368998</v>
      </c>
    </row>
    <row r="125" spans="4:22" x14ac:dyDescent="0.3">
      <c r="D125">
        <f t="shared" si="39"/>
        <v>6.2999999999999954</v>
      </c>
      <c r="E125">
        <v>0</v>
      </c>
      <c r="F125">
        <v>50</v>
      </c>
      <c r="H125">
        <f t="shared" si="27"/>
        <v>1.0440483047006743</v>
      </c>
      <c r="I125">
        <f t="shared" si="35"/>
        <v>277.50992234022499</v>
      </c>
      <c r="J125">
        <f t="shared" si="36"/>
        <v>333.92137816603235</v>
      </c>
      <c r="K125">
        <f t="shared" si="40"/>
        <v>420.81906867999157</v>
      </c>
      <c r="L125">
        <f t="shared" si="37"/>
        <v>1.2602339837934904</v>
      </c>
      <c r="M125" cm="1">
        <f t="array" ref="M125">CubicInterpolation($B$4:$B$14,$G$4:$G$14,L125)*H125</f>
        <v>2579.9340818347982</v>
      </c>
      <c r="N125">
        <f t="shared" si="41"/>
        <v>-59.363214567580307</v>
      </c>
      <c r="O125">
        <f t="shared" si="38"/>
        <v>-6.0512960823221515</v>
      </c>
      <c r="P125">
        <f t="shared" si="42"/>
        <v>1636.9350245807659</v>
      </c>
      <c r="Q125">
        <f t="shared" si="43"/>
        <v>1378.8242644115205</v>
      </c>
      <c r="R125">
        <f t="shared" si="44"/>
        <v>49.11130272703744</v>
      </c>
      <c r="S125">
        <f t="shared" si="48"/>
        <v>317.91757874443397</v>
      </c>
      <c r="T125">
        <f t="shared" si="47"/>
        <v>275.71199047189094</v>
      </c>
      <c r="U125">
        <f t="shared" si="45"/>
        <v>-48.817706276833505</v>
      </c>
      <c r="V125">
        <f t="shared" si="46"/>
        <v>-33.776068416341609</v>
      </c>
    </row>
    <row r="126" spans="4:22" x14ac:dyDescent="0.3">
      <c r="D126">
        <f t="shared" si="39"/>
        <v>6.399999999999995</v>
      </c>
      <c r="E126">
        <v>0</v>
      </c>
      <c r="F126">
        <v>50</v>
      </c>
      <c r="H126">
        <f t="shared" si="27"/>
        <v>1.04076679881645</v>
      </c>
      <c r="I126">
        <f t="shared" si="35"/>
        <v>277.3048820627522</v>
      </c>
      <c r="J126">
        <f t="shared" si="36"/>
        <v>333.79799521988417</v>
      </c>
      <c r="K126">
        <f t="shared" si="40"/>
        <v>414.84245456948298</v>
      </c>
      <c r="L126">
        <f t="shared" si="37"/>
        <v>1.2427949254045461</v>
      </c>
      <c r="M126" cm="1">
        <f t="array" ref="M126">CubicInterpolation($B$4:$B$14,$G$4:$G$14,L126)*H126</f>
        <v>2504.8274464083615</v>
      </c>
      <c r="N126">
        <f t="shared" si="41"/>
        <v>-57.861463259368215</v>
      </c>
      <c r="O126">
        <f t="shared" si="38"/>
        <v>-5.8982123607918666</v>
      </c>
      <c r="P126">
        <f t="shared" si="42"/>
        <v>1668.4796826535089</v>
      </c>
      <c r="Q126">
        <f t="shared" si="43"/>
        <v>1406.2242448189727</v>
      </c>
      <c r="R126">
        <f t="shared" si="44"/>
        <v>49.02211860021044</v>
      </c>
      <c r="S126">
        <f t="shared" si="48"/>
        <v>312.97558271042936</v>
      </c>
      <c r="T126">
        <f t="shared" si="47"/>
        <v>272.28761767715542</v>
      </c>
      <c r="U126">
        <f t="shared" si="45"/>
        <v>-47.631030377317238</v>
      </c>
      <c r="V126">
        <f t="shared" si="46"/>
        <v>-32.851695172552354</v>
      </c>
    </row>
    <row r="127" spans="4:22" x14ac:dyDescent="0.3">
      <c r="D127">
        <f t="shared" si="39"/>
        <v>6.4999999999999947</v>
      </c>
      <c r="E127">
        <v>0</v>
      </c>
      <c r="F127">
        <v>50</v>
      </c>
      <c r="H127">
        <f t="shared" si="27"/>
        <v>1.0375437954138309</v>
      </c>
      <c r="I127">
        <f t="shared" si="35"/>
        <v>277.10301522596103</v>
      </c>
      <c r="J127">
        <f t="shared" si="36"/>
        <v>333.6764773216583</v>
      </c>
      <c r="K127">
        <f t="shared" si="40"/>
        <v>409.01811047918375</v>
      </c>
      <c r="L127">
        <f t="shared" si="37"/>
        <v>1.2257924614952627</v>
      </c>
      <c r="M127" cm="1">
        <f t="array" ref="M127">CubicInterpolation($B$4:$B$14,$G$4:$G$14,L127)*H127</f>
        <v>2430.7790753127779</v>
      </c>
      <c r="N127">
        <f t="shared" si="41"/>
        <v>-56.381138562554035</v>
      </c>
      <c r="O127">
        <f t="shared" si="38"/>
        <v>-5.7473127994448552</v>
      </c>
      <c r="P127">
        <f t="shared" si="42"/>
        <v>1699.5361190829165</v>
      </c>
      <c r="Q127">
        <f t="shared" si="43"/>
        <v>1433.2864371777159</v>
      </c>
      <c r="R127">
        <f t="shared" si="44"/>
        <v>48.931511144689132</v>
      </c>
      <c r="S127">
        <f t="shared" si="48"/>
        <v>308.15314587772184</v>
      </c>
      <c r="T127">
        <f t="shared" si="47"/>
        <v>268.95622949771075</v>
      </c>
      <c r="U127">
        <f t="shared" si="45"/>
        <v>-46.462493395440404</v>
      </c>
      <c r="V127">
        <f t="shared" si="46"/>
        <v>-31.938526783315702</v>
      </c>
    </row>
    <row r="128" spans="4:22" x14ac:dyDescent="0.3">
      <c r="D128">
        <f t="shared" si="39"/>
        <v>6.5999999999999943</v>
      </c>
      <c r="E128">
        <v>0</v>
      </c>
      <c r="F128">
        <v>50</v>
      </c>
      <c r="H128">
        <f t="shared" si="27"/>
        <v>1.0343776941368792</v>
      </c>
      <c r="I128">
        <f t="shared" si="35"/>
        <v>276.90424470090181</v>
      </c>
      <c r="J128">
        <f t="shared" si="36"/>
        <v>333.55678005524385</v>
      </c>
      <c r="K128">
        <f t="shared" si="40"/>
        <v>403.3439576761599</v>
      </c>
      <c r="L128">
        <f t="shared" si="37"/>
        <v>1.2092212834329372</v>
      </c>
      <c r="M128" cm="1">
        <f t="array" ref="M128">CubicInterpolation($B$4:$B$14,$G$4:$G$14,L128)*H128</f>
        <v>2357.8092642758997</v>
      </c>
      <c r="N128">
        <f t="shared" si="41"/>
        <v>-54.922664999642201</v>
      </c>
      <c r="O128">
        <f t="shared" si="38"/>
        <v>-5.5986406727464013</v>
      </c>
      <c r="P128">
        <f t="shared" si="42"/>
        <v>1730.1161998612567</v>
      </c>
      <c r="Q128">
        <f t="shared" si="43"/>
        <v>1460.0200845725972</v>
      </c>
      <c r="R128">
        <f t="shared" si="44"/>
        <v>48.839471385735756</v>
      </c>
      <c r="S128">
        <f t="shared" si="48"/>
        <v>303.44846968908399</v>
      </c>
      <c r="T128">
        <f t="shared" si="47"/>
        <v>265.71671839991734</v>
      </c>
      <c r="U128">
        <f t="shared" si="45"/>
        <v>-45.312406726851059</v>
      </c>
      <c r="V128">
        <f t="shared" si="46"/>
        <v>-31.036831785530964</v>
      </c>
    </row>
    <row r="129" spans="4:22" x14ac:dyDescent="0.3">
      <c r="D129">
        <f t="shared" si="39"/>
        <v>6.699999999999994</v>
      </c>
      <c r="E129">
        <v>0</v>
      </c>
      <c r="F129">
        <v>50</v>
      </c>
      <c r="H129">
        <f t="shared" si="27"/>
        <v>1.0312669314796885</v>
      </c>
      <c r="I129">
        <f t="shared" si="35"/>
        <v>276.70849453773087</v>
      </c>
      <c r="J129">
        <f t="shared" si="36"/>
        <v>333.43885962086102</v>
      </c>
      <c r="K129">
        <f t="shared" si="40"/>
        <v>397.81787749216505</v>
      </c>
      <c r="L129">
        <f t="shared" si="37"/>
        <v>1.1930759298556461</v>
      </c>
      <c r="M129" cm="1">
        <f t="array" ref="M129">CubicInterpolation($B$4:$B$14,$G$4:$G$14,L129)*H129</f>
        <v>2284.5726917976867</v>
      </c>
      <c r="N129">
        <f t="shared" si="41"/>
        <v>-53.45935618148129</v>
      </c>
      <c r="O129">
        <f t="shared" si="38"/>
        <v>-5.4494756556046164</v>
      </c>
      <c r="P129">
        <f t="shared" si="42"/>
        <v>1760.2316095798592</v>
      </c>
      <c r="Q129">
        <f t="shared" si="43"/>
        <v>1486.4343180161668</v>
      </c>
      <c r="R129">
        <f t="shared" si="44"/>
        <v>48.745991078381842</v>
      </c>
      <c r="S129">
        <f t="shared" si="48"/>
        <v>298.85972468296944</v>
      </c>
      <c r="T129">
        <f t="shared" si="47"/>
        <v>262.567950471475</v>
      </c>
      <c r="U129">
        <f t="shared" si="45"/>
        <v>-44.16054585603424</v>
      </c>
      <c r="V129">
        <f t="shared" si="46"/>
        <v>-30.128872415601275</v>
      </c>
    </row>
    <row r="130" spans="4:22" x14ac:dyDescent="0.3">
      <c r="D130">
        <f>D129+0.1</f>
        <v>6.7999999999999936</v>
      </c>
      <c r="E130">
        <v>0</v>
      </c>
      <c r="F130">
        <v>50</v>
      </c>
      <c r="H130">
        <f t="shared" si="27"/>
        <v>1.0282099750757265</v>
      </c>
      <c r="I130">
        <f t="shared" si="35"/>
        <v>276.51568965216643</v>
      </c>
      <c r="J130">
        <f t="shared" si="36"/>
        <v>333.32267264955209</v>
      </c>
      <c r="K130">
        <f t="shared" si="40"/>
        <v>392.439076452937</v>
      </c>
      <c r="L130">
        <f t="shared" si="37"/>
        <v>1.1773548835831475</v>
      </c>
      <c r="M130" cm="1">
        <f t="array" ref="M130">CubicInterpolation($B$4:$B$14,$G$4:$G$14,L130)*H130</f>
        <v>2210.9032903544044</v>
      </c>
      <c r="N130">
        <f t="shared" si="41"/>
        <v>-51.98797646700816</v>
      </c>
      <c r="O130">
        <f t="shared" si="38"/>
        <v>-5.2994879171262141</v>
      </c>
      <c r="P130">
        <f t="shared" si="42"/>
        <v>1789.8938996666989</v>
      </c>
      <c r="Q130">
        <f t="shared" si="43"/>
        <v>1512.5381988028114</v>
      </c>
      <c r="R130">
        <f t="shared" si="44"/>
        <v>48.651062891623909</v>
      </c>
      <c r="S130">
        <f t="shared" si="48"/>
        <v>294.3860770538252</v>
      </c>
      <c r="T130">
        <f t="shared" si="47"/>
        <v>259.50966526141838</v>
      </c>
      <c r="U130">
        <f t="shared" si="45"/>
        <v>-43.004508328961307</v>
      </c>
      <c r="V130">
        <f t="shared" si="46"/>
        <v>-29.212359721845328</v>
      </c>
    </row>
    <row r="131" spans="4:22" x14ac:dyDescent="0.3">
      <c r="D131">
        <f t="shared" si="39"/>
        <v>6.8999999999999932</v>
      </c>
      <c r="E131">
        <v>0</v>
      </c>
      <c r="F131">
        <v>50</v>
      </c>
      <c r="H131">
        <f t="shared" si="27"/>
        <v>1.0252053121116036</v>
      </c>
      <c r="I131">
        <f t="shared" si="35"/>
        <v>276.32575513421193</v>
      </c>
      <c r="J131">
        <f t="shared" si="36"/>
        <v>333.20817578943996</v>
      </c>
      <c r="K131">
        <f t="shared" si="40"/>
        <v>387.20827261811104</v>
      </c>
      <c r="L131">
        <f t="shared" si="37"/>
        <v>1.1620611400087455</v>
      </c>
      <c r="M131" cm="1">
        <f t="array" ref="M131">CubicInterpolation($B$4:$B$14,$G$4:$G$14,L131)*H131</f>
        <v>2138.7863956689262</v>
      </c>
      <c r="N131">
        <f t="shared" si="41"/>
        <v>-50.54797582167172</v>
      </c>
      <c r="O131">
        <f t="shared" si="38"/>
        <v>-5.1526988605169946</v>
      </c>
      <c r="P131">
        <f t="shared" si="42"/>
        <v>1819.1145947366188</v>
      </c>
      <c r="Q131">
        <f t="shared" si="43"/>
        <v>1538.3408122486096</v>
      </c>
      <c r="R131">
        <f t="shared" si="44"/>
        <v>48.554681140234315</v>
      </c>
      <c r="S131">
        <f t="shared" si="48"/>
        <v>290.02782434457544</v>
      </c>
      <c r="T131">
        <f t="shared" si="47"/>
        <v>256.54260365454604</v>
      </c>
      <c r="U131">
        <f t="shared" si="45"/>
        <v>-41.874162138069202</v>
      </c>
      <c r="V131">
        <f t="shared" si="46"/>
        <v>-28.313466847120647</v>
      </c>
    </row>
    <row r="132" spans="4:22" x14ac:dyDescent="0.3">
      <c r="D132">
        <f t="shared" si="39"/>
        <v>6.9999999999999929</v>
      </c>
      <c r="E132">
        <v>0</v>
      </c>
      <c r="F132">
        <v>50</v>
      </c>
      <c r="H132">
        <f t="shared" si="27"/>
        <v>1.0222514500473396</v>
      </c>
      <c r="I132">
        <f t="shared" si="35"/>
        <v>276.13861632678305</v>
      </c>
      <c r="J132">
        <f t="shared" si="36"/>
        <v>333.09532575540811</v>
      </c>
      <c r="K132">
        <f t="shared" si="40"/>
        <v>382.12436491545344</v>
      </c>
      <c r="L132">
        <f t="shared" si="37"/>
        <v>1.1471922160686439</v>
      </c>
      <c r="M132" cm="1">
        <f t="array" ref="M132">CubicInterpolation($B$4:$B$14,$G$4:$G$14,L132)*H132</f>
        <v>2068.3000139476694</v>
      </c>
      <c r="N132">
        <f t="shared" si="41"/>
        <v>-49.140919582720628</v>
      </c>
      <c r="O132">
        <f t="shared" si="38"/>
        <v>-5.0092680512457317</v>
      </c>
      <c r="P132">
        <f t="shared" si="42"/>
        <v>1847.9051804949086</v>
      </c>
      <c r="Q132">
        <f t="shared" si="43"/>
        <v>1563.8512580476417</v>
      </c>
      <c r="R132">
        <f t="shared" si="44"/>
        <v>48.456841923184818</v>
      </c>
      <c r="S132">
        <f t="shared" si="48"/>
        <v>285.78389082122391</v>
      </c>
      <c r="T132">
        <f t="shared" si="47"/>
        <v>253.66631232609777</v>
      </c>
      <c r="U132">
        <f t="shared" si="45"/>
        <v>-40.770647214935991</v>
      </c>
      <c r="V132">
        <f t="shared" si="46"/>
        <v>-27.433270003968687</v>
      </c>
    </row>
    <row r="133" spans="4:22" x14ac:dyDescent="0.3">
      <c r="D133">
        <f t="shared" si="39"/>
        <v>7.0999999999999925</v>
      </c>
      <c r="E133">
        <v>0</v>
      </c>
      <c r="F133">
        <v>50</v>
      </c>
      <c r="H133">
        <f t="shared" si="27"/>
        <v>1.0193469310489689</v>
      </c>
      <c r="I133">
        <f t="shared" si="35"/>
        <v>275.95419977590126</v>
      </c>
      <c r="J133">
        <f t="shared" si="36"/>
        <v>332.9840799046662</v>
      </c>
      <c r="K133">
        <f t="shared" si="40"/>
        <v>377.18418907287725</v>
      </c>
      <c r="L133">
        <f t="shared" si="37"/>
        <v>1.1327394065832384</v>
      </c>
      <c r="M133" cm="1">
        <f t="array" ref="M133">CubicInterpolation($B$4:$B$14,$G$4:$G$14,L133)*H133</f>
        <v>1999.4844127202427</v>
      </c>
      <c r="N133">
        <f t="shared" si="41"/>
        <v>-47.767622293879953</v>
      </c>
      <c r="O133">
        <f t="shared" si="38"/>
        <v>-4.8692785212925536</v>
      </c>
      <c r="P133">
        <f t="shared" si="42"/>
        <v>1876.2769575536483</v>
      </c>
      <c r="Q133">
        <f t="shared" si="43"/>
        <v>1589.0785224381236</v>
      </c>
      <c r="R133">
        <f t="shared" si="44"/>
        <v>48.357541892265601</v>
      </c>
      <c r="S133">
        <f t="shared" si="48"/>
        <v>281.65165035357364</v>
      </c>
      <c r="T133">
        <f t="shared" si="47"/>
        <v>250.87897548354331</v>
      </c>
      <c r="U133">
        <f t="shared" si="45"/>
        <v>-39.694529710820142</v>
      </c>
      <c r="V133">
        <f t="shared" si="46"/>
        <v>-26.572355007556144</v>
      </c>
    </row>
    <row r="134" spans="4:22" x14ac:dyDescent="0.3">
      <c r="D134">
        <f t="shared" si="39"/>
        <v>7.1999999999999922</v>
      </c>
      <c r="E134">
        <v>0</v>
      </c>
      <c r="F134">
        <v>50</v>
      </c>
      <c r="H134">
        <f t="shared" si="27"/>
        <v>1.0164903396741423</v>
      </c>
      <c r="I134">
        <f t="shared" si="35"/>
        <v>275.77243376229649</v>
      </c>
      <c r="J134">
        <f t="shared" si="36"/>
        <v>332.87439656076094</v>
      </c>
      <c r="K134">
        <f t="shared" si="40"/>
        <v>372.38446267547653</v>
      </c>
      <c r="L134">
        <f t="shared" si="37"/>
        <v>1.1186936169405977</v>
      </c>
      <c r="M134" cm="1">
        <f t="array" ref="M134">CubicInterpolation($B$4:$B$14,$G$4:$G$14,L134)*H134</f>
        <v>1932.3678990460658</v>
      </c>
      <c r="N134">
        <f t="shared" si="41"/>
        <v>-46.428659655148827</v>
      </c>
      <c r="O134">
        <f t="shared" si="38"/>
        <v>-4.732788955672663</v>
      </c>
      <c r="P134">
        <f t="shared" si="42"/>
        <v>1904.2409596466912</v>
      </c>
      <c r="Q134">
        <f t="shared" si="43"/>
        <v>1614.031405923949</v>
      </c>
      <c r="R134">
        <f t="shared" si="44"/>
        <v>48.256777863366011</v>
      </c>
      <c r="S134">
        <f t="shared" si="48"/>
        <v>277.62839150728587</v>
      </c>
      <c r="T134">
        <f t="shared" si="47"/>
        <v>248.17869423296708</v>
      </c>
      <c r="U134">
        <f t="shared" si="45"/>
        <v>-38.646190543739131</v>
      </c>
      <c r="V134">
        <f t="shared" si="46"/>
        <v>-25.7311560919958</v>
      </c>
    </row>
    <row r="135" spans="4:22" x14ac:dyDescent="0.3">
      <c r="D135">
        <f t="shared" si="39"/>
        <v>7.2999999999999918</v>
      </c>
      <c r="E135">
        <v>0</v>
      </c>
      <c r="F135">
        <v>50</v>
      </c>
      <c r="H135">
        <f t="shared" si="27"/>
        <v>1.0136803028232093</v>
      </c>
      <c r="I135">
        <f t="shared" si="35"/>
        <v>275.59324834452087</v>
      </c>
      <c r="J135">
        <f t="shared" si="36"/>
        <v>332.76623504320338</v>
      </c>
      <c r="K135">
        <f t="shared" si="40"/>
        <v>367.7218348591548</v>
      </c>
      <c r="L135">
        <f t="shared" si="37"/>
        <v>1.1050455128400065</v>
      </c>
      <c r="M135" cm="1">
        <f t="array" ref="M135">CubicInterpolation($B$4:$B$14,$G$4:$G$14,L135)*H135</f>
        <v>1866.9684422485684</v>
      </c>
      <c r="N135">
        <f t="shared" si="41"/>
        <v>-45.124400959853453</v>
      </c>
      <c r="O135">
        <f t="shared" si="38"/>
        <v>-4.5998369989656931</v>
      </c>
      <c r="P135">
        <f t="shared" si="42"/>
        <v>1931.8079469967834</v>
      </c>
      <c r="Q135">
        <f t="shared" si="43"/>
        <v>1638.7185165694968</v>
      </c>
      <c r="R135">
        <f t="shared" si="44"/>
        <v>48.154547241675026</v>
      </c>
      <c r="S135">
        <f t="shared" si="48"/>
        <v>273.71135549455789</v>
      </c>
      <c r="T135">
        <f t="shared" si="47"/>
        <v>245.56351867798949</v>
      </c>
      <c r="U135">
        <f t="shared" si="45"/>
        <v>-37.625850980876905</v>
      </c>
      <c r="V135">
        <f t="shared" si="46"/>
        <v>-24.909975912281965</v>
      </c>
    </row>
    <row r="136" spans="4:22" x14ac:dyDescent="0.3">
      <c r="D136">
        <f t="shared" si="39"/>
        <v>7.3999999999999915</v>
      </c>
      <c r="E136">
        <v>0</v>
      </c>
      <c r="F136">
        <v>50</v>
      </c>
      <c r="H136">
        <f t="shared" si="27"/>
        <v>1.0109154894285866</v>
      </c>
      <c r="I136">
        <f t="shared" si="35"/>
        <v>275.4165753841242</v>
      </c>
      <c r="J136">
        <f t="shared" si="36"/>
        <v>332.65955568620166</v>
      </c>
      <c r="K136">
        <f t="shared" si="40"/>
        <v>363.19290860357029</v>
      </c>
      <c r="L136">
        <f t="shared" si="37"/>
        <v>1.0917855879846445</v>
      </c>
      <c r="M136" cm="1">
        <f t="array" ref="M136">CubicInterpolation($B$4:$B$14,$G$4:$G$14,L136)*H136</f>
        <v>1803.2948865743615</v>
      </c>
      <c r="N136">
        <f t="shared" si="41"/>
        <v>-43.855033336659169</v>
      </c>
      <c r="O136">
        <f t="shared" si="38"/>
        <v>-4.4704417264688239</v>
      </c>
      <c r="P136">
        <f t="shared" si="42"/>
        <v>1958.9884024424275</v>
      </c>
      <c r="Q136">
        <f t="shared" si="43"/>
        <v>1663.1482656072851</v>
      </c>
      <c r="R136">
        <f t="shared" si="44"/>
        <v>48.050848004288802</v>
      </c>
      <c r="S136">
        <f t="shared" si="48"/>
        <v>269.89775341832711</v>
      </c>
      <c r="T136">
        <f t="shared" si="47"/>
        <v>243.03146207777561</v>
      </c>
      <c r="U136">
        <f t="shared" si="45"/>
        <v>-36.633591731977134</v>
      </c>
      <c r="V136">
        <f t="shared" si="46"/>
        <v>-24.109000513797824</v>
      </c>
    </row>
    <row r="137" spans="4:22" x14ac:dyDescent="0.3">
      <c r="D137">
        <f t="shared" si="39"/>
        <v>7.4999999999999911</v>
      </c>
      <c r="E137">
        <v>0</v>
      </c>
      <c r="F137">
        <v>50</v>
      </c>
      <c r="H137">
        <f t="shared" si="27"/>
        <v>1.0081946100020966</v>
      </c>
      <c r="I137">
        <f t="shared" si="35"/>
        <v>275.24234856034639</v>
      </c>
      <c r="J137">
        <f t="shared" si="36"/>
        <v>332.55431985097891</v>
      </c>
      <c r="K137">
        <f t="shared" si="40"/>
        <v>358.79426018995605</v>
      </c>
      <c r="L137">
        <f t="shared" si="37"/>
        <v>1.078904223378411</v>
      </c>
      <c r="M137" cm="1">
        <f t="array" ref="M137">CubicInterpolation($B$4:$B$14,$G$4:$G$14,L137)*H137</f>
        <v>1741.3480664860103</v>
      </c>
      <c r="N137">
        <f t="shared" si="41"/>
        <v>-42.620584043962999</v>
      </c>
      <c r="O137">
        <f t="shared" si="38"/>
        <v>-4.3446059168157998</v>
      </c>
      <c r="P137">
        <f t="shared" si="42"/>
        <v>1985.7925291774779</v>
      </c>
      <c r="Q137">
        <f t="shared" si="43"/>
        <v>1687.3288643739975</v>
      </c>
      <c r="R137">
        <f t="shared" si="44"/>
        <v>47.945678675678508</v>
      </c>
      <c r="S137">
        <f t="shared" si="48"/>
        <v>266.18478128268441</v>
      </c>
      <c r="T137">
        <f t="shared" si="47"/>
        <v>240.58051325647165</v>
      </c>
      <c r="U137">
        <f t="shared" si="45"/>
        <v>-35.669370478424383</v>
      </c>
      <c r="V137">
        <f t="shared" si="46"/>
        <v>-23.328313139218196</v>
      </c>
    </row>
    <row r="138" spans="4:22" x14ac:dyDescent="0.3">
      <c r="D138">
        <f t="shared" si="39"/>
        <v>7.5999999999999908</v>
      </c>
      <c r="E138">
        <v>0</v>
      </c>
      <c r="F138">
        <v>50</v>
      </c>
      <c r="H138">
        <f t="shared" si="27"/>
        <v>1.0055164160623595</v>
      </c>
      <c r="I138">
        <f t="shared" si="35"/>
        <v>275.07050337564857</v>
      </c>
      <c r="J138">
        <f t="shared" si="36"/>
        <v>332.45048993246434</v>
      </c>
      <c r="K138">
        <f t="shared" si="40"/>
        <v>354.52245633120862</v>
      </c>
      <c r="L138">
        <f t="shared" si="37"/>
        <v>1.0663917397240956</v>
      </c>
      <c r="M138" cm="1">
        <f t="array" ref="M138">CubicInterpolation($B$4:$B$14,$G$4:$G$14,L138)*H138</f>
        <v>1681.1218300891896</v>
      </c>
      <c r="N138">
        <f t="shared" si="41"/>
        <v>-41.42094092650273</v>
      </c>
      <c r="O138">
        <f t="shared" si="38"/>
        <v>-4.2223181372581786</v>
      </c>
      <c r="P138">
        <f t="shared" si="42"/>
        <v>2012.2302499002203</v>
      </c>
      <c r="Q138">
        <f t="shared" si="43"/>
        <v>1711.2683224155121</v>
      </c>
      <c r="R138">
        <f t="shared" si="44"/>
        <v>47.839038302302662</v>
      </c>
      <c r="S138">
        <f t="shared" si="48"/>
        <v>262.56963317216434</v>
      </c>
      <c r="T138">
        <f t="shared" si="47"/>
        <v>238.20864757382085</v>
      </c>
      <c r="U138">
        <f t="shared" si="45"/>
        <v>-34.73303793047188</v>
      </c>
      <c r="V138">
        <f t="shared" si="46"/>
        <v>-22.567906933458197</v>
      </c>
    </row>
    <row r="139" spans="4:22" x14ac:dyDescent="0.3">
      <c r="D139">
        <f t="shared" si="39"/>
        <v>7.6999999999999904</v>
      </c>
      <c r="E139">
        <v>0</v>
      </c>
      <c r="F139">
        <v>50</v>
      </c>
      <c r="H139">
        <f t="shared" si="27"/>
        <v>1.0028796994610392</v>
      </c>
      <c r="I139">
        <f t="shared" si="35"/>
        <v>274.90097715322327</v>
      </c>
      <c r="J139">
        <f t="shared" si="36"/>
        <v>332.34802936103756</v>
      </c>
      <c r="K139">
        <f t="shared" si="40"/>
        <v>350.37406916347021</v>
      </c>
      <c r="L139">
        <f t="shared" si="37"/>
        <v>1.0542384434687004</v>
      </c>
      <c r="M139" cm="1">
        <f t="array" ref="M139">CubicInterpolation($B$4:$B$14,$G$4:$G$14,L139)*H139</f>
        <v>1622.6039733979865</v>
      </c>
      <c r="N139">
        <f t="shared" si="41"/>
        <v>-40.255871088290199</v>
      </c>
      <c r="O139">
        <f t="shared" si="38"/>
        <v>-4.1035546471243833</v>
      </c>
      <c r="P139">
        <f t="shared" si="42"/>
        <v>2038.3112071964144</v>
      </c>
      <c r="Q139">
        <f t="shared" si="43"/>
        <v>1734.9744466227123</v>
      </c>
      <c r="R139">
        <f t="shared" si="44"/>
        <v>47.730926427827214</v>
      </c>
      <c r="S139">
        <f t="shared" si="48"/>
        <v>259.04951275171953</v>
      </c>
      <c r="T139">
        <f t="shared" si="47"/>
        <v>235.91383657018704</v>
      </c>
      <c r="U139">
        <f t="shared" si="45"/>
        <v>-33.824352460869811</v>
      </c>
      <c r="V139">
        <f t="shared" si="46"/>
        <v>-21.827696572929757</v>
      </c>
    </row>
    <row r="140" spans="4:22" x14ac:dyDescent="0.3">
      <c r="D140">
        <f t="shared" si="39"/>
        <v>7.7999999999999901</v>
      </c>
      <c r="E140">
        <v>0</v>
      </c>
      <c r="F140">
        <v>50</v>
      </c>
      <c r="H140">
        <f t="shared" si="27"/>
        <v>1.0002832916249014</v>
      </c>
      <c r="I140">
        <f t="shared" si="35"/>
        <v>274.7337090275285</v>
      </c>
      <c r="J140">
        <f t="shared" si="36"/>
        <v>332.24690259995043</v>
      </c>
      <c r="K140">
        <f t="shared" si="40"/>
        <v>346.34568928022389</v>
      </c>
      <c r="L140">
        <f t="shared" si="37"/>
        <v>1.0424346670200548</v>
      </c>
      <c r="M140" cm="1">
        <f t="array" ref="M140">CubicInterpolation($B$4:$B$14,$G$4:$G$14,L140)*H140</f>
        <v>1565.7770890592219</v>
      </c>
      <c r="N140">
        <f t="shared" si="41"/>
        <v>-39.125037854196755</v>
      </c>
      <c r="O140">
        <f t="shared" si="38"/>
        <v>-3.9882811268294347</v>
      </c>
      <c r="P140">
        <f t="shared" si="42"/>
        <v>2064.0447649956081</v>
      </c>
      <c r="Q140">
        <f t="shared" si="43"/>
        <v>1758.4548412709651</v>
      </c>
      <c r="R140">
        <f t="shared" si="44"/>
        <v>47.621343069029152</v>
      </c>
      <c r="S140">
        <f t="shared" si="48"/>
        <v>255.62164323215245</v>
      </c>
      <c r="T140">
        <f t="shared" si="47"/>
        <v>233.69405639486766</v>
      </c>
      <c r="U140">
        <f t="shared" si="45"/>
        <v>-32.942993376310937</v>
      </c>
      <c r="V140">
        <f t="shared" si="46"/>
        <v>-21.107528858221713</v>
      </c>
    </row>
    <row r="141" spans="4:22" x14ac:dyDescent="0.3">
      <c r="D141">
        <f t="shared" si="39"/>
        <v>7.8999999999999897</v>
      </c>
      <c r="E141">
        <v>0</v>
      </c>
      <c r="F141">
        <v>50</v>
      </c>
      <c r="H141">
        <f t="shared" si="27"/>
        <v>0.99772606272889086</v>
      </c>
      <c r="I141">
        <f t="shared" si="35"/>
        <v>274.5686399287975</v>
      </c>
      <c r="J141">
        <f t="shared" si="36"/>
        <v>332.14707513899748</v>
      </c>
      <c r="K141">
        <f t="shared" si="40"/>
        <v>342.4339369835991</v>
      </c>
      <c r="L141">
        <f t="shared" si="37"/>
        <v>1.0309708036426235</v>
      </c>
      <c r="M141" cm="1">
        <f t="array" ref="M141">CubicInterpolation($B$4:$B$14,$G$4:$G$14,L141)*H141</f>
        <v>1510.6193338441813</v>
      </c>
      <c r="N141">
        <f t="shared" si="41"/>
        <v>-38.02801610626733</v>
      </c>
      <c r="O141">
        <f t="shared" si="38"/>
        <v>-3.8764542412097174</v>
      </c>
      <c r="P141">
        <f t="shared" si="42"/>
        <v>2089.4400109542303</v>
      </c>
      <c r="Q141">
        <f t="shared" si="43"/>
        <v>1781.7169088468738</v>
      </c>
      <c r="R141">
        <f t="shared" si="44"/>
        <v>47.510288692424972</v>
      </c>
      <c r="S141">
        <f t="shared" si="48"/>
        <v>252.28327594029344</v>
      </c>
      <c r="T141">
        <f t="shared" si="47"/>
        <v>231.54729512331011</v>
      </c>
      <c r="U141">
        <f t="shared" si="45"/>
        <v>-32.088572898317643</v>
      </c>
      <c r="V141">
        <f t="shared" si="46"/>
        <v>-20.407192318589097</v>
      </c>
    </row>
    <row r="142" spans="4:22" x14ac:dyDescent="0.3">
      <c r="D142">
        <f t="shared" si="39"/>
        <v>7.9999999999999893</v>
      </c>
      <c r="E142">
        <v>0</v>
      </c>
      <c r="F142">
        <v>50</v>
      </c>
      <c r="H142">
        <f t="shared" si="27"/>
        <v>0.99520692081377748</v>
      </c>
      <c r="I142">
        <f t="shared" si="35"/>
        <v>274.40571256238826</v>
      </c>
      <c r="J142">
        <f t="shared" si="36"/>
        <v>332.0485134849539</v>
      </c>
      <c r="K142">
        <f t="shared" si="40"/>
        <v>338.6354719196525</v>
      </c>
      <c r="L142">
        <f t="shared" si="37"/>
        <v>1.0198373375190461</v>
      </c>
      <c r="M142" cm="1">
        <f t="array" ref="M142">CubicInterpolation($B$4:$B$14,$G$4:$G$14,L142)*H142</f>
        <v>1457.1051196695125</v>
      </c>
      <c r="N142">
        <f t="shared" si="41"/>
        <v>-36.964306089906508</v>
      </c>
      <c r="O142">
        <f t="shared" si="38"/>
        <v>-3.7680230468813973</v>
      </c>
      <c r="P142">
        <f t="shared" si="42"/>
        <v>2114.5057596325728</v>
      </c>
      <c r="Q142">
        <f t="shared" si="43"/>
        <v>1804.7678515562627</v>
      </c>
      <c r="R142">
        <f t="shared" si="44"/>
        <v>47.397764191648356</v>
      </c>
      <c r="S142">
        <f t="shared" si="48"/>
        <v>249.03169762656202</v>
      </c>
      <c r="T142">
        <f t="shared" si="47"/>
        <v>229.47155906446957</v>
      </c>
      <c r="U142">
        <f t="shared" si="45"/>
        <v>-31.260646931776623</v>
      </c>
      <c r="V142">
        <f t="shared" si="46"/>
        <v>-19.726425882939463</v>
      </c>
    </row>
    <row r="143" spans="4:22" x14ac:dyDescent="0.3">
      <c r="D143">
        <f t="shared" si="39"/>
        <v>8.099999999999989</v>
      </c>
      <c r="E143">
        <v>0</v>
      </c>
      <c r="F143">
        <v>50</v>
      </c>
      <c r="H143">
        <f t="shared" si="27"/>
        <v>0.99272481086042885</v>
      </c>
      <c r="I143">
        <f t="shared" si="35"/>
        <v>274.24487138375321</v>
      </c>
      <c r="J143">
        <f t="shared" si="36"/>
        <v>331.95118514925053</v>
      </c>
      <c r="K143">
        <f t="shared" si="40"/>
        <v>334.94700125532154</v>
      </c>
      <c r="L143">
        <f t="shared" si="37"/>
        <v>1.0090248694389328</v>
      </c>
      <c r="M143" cm="1">
        <f t="array" ref="M143">CubicInterpolation($B$4:$B$14,$G$4:$G$14,L143)*H143</f>
        <v>1405.2057331717892</v>
      </c>
      <c r="N143">
        <f t="shared" si="41"/>
        <v>-35.933345790335018</v>
      </c>
      <c r="O143">
        <f t="shared" si="38"/>
        <v>-3.6629302538567803</v>
      </c>
      <c r="P143">
        <f t="shared" si="42"/>
        <v>2139.2505563456539</v>
      </c>
      <c r="Q143">
        <f t="shared" si="43"/>
        <v>1827.6146734172057</v>
      </c>
      <c r="R143">
        <f t="shared" si="44"/>
        <v>47.283770865598441</v>
      </c>
      <c r="S143">
        <f t="shared" si="48"/>
        <v>245.86423663505732</v>
      </c>
      <c r="T143">
        <f t="shared" si="47"/>
        <v>227.46487815439315</v>
      </c>
      <c r="U143">
        <f t="shared" si="45"/>
        <v>-30.458724702968446</v>
      </c>
      <c r="V143">
        <f t="shared" si="46"/>
        <v>-19.064926675877015</v>
      </c>
    </row>
    <row r="144" spans="4:22" x14ac:dyDescent="0.3">
      <c r="D144">
        <f t="shared" si="39"/>
        <v>8.1999999999999886</v>
      </c>
      <c r="E144">
        <v>0</v>
      </c>
      <c r="F144">
        <v>50</v>
      </c>
      <c r="H144">
        <f t="shared" si="27"/>
        <v>0.99027871383132871</v>
      </c>
      <c r="I144">
        <f t="shared" si="35"/>
        <v>274.08606256972951</v>
      </c>
      <c r="J144">
        <f t="shared" si="36"/>
        <v>331.85505863330951</v>
      </c>
      <c r="K144">
        <f t="shared" si="40"/>
        <v>331.36528654495856</v>
      </c>
      <c r="L144">
        <f t="shared" si="37"/>
        <v>0.998524138549016</v>
      </c>
      <c r="M144" cm="1">
        <f t="array" ref="M144">CubicInterpolation($B$4:$B$14,$G$4:$G$14,L144)*H144</f>
        <v>1354.463672334804</v>
      </c>
      <c r="N144">
        <f t="shared" si="41"/>
        <v>-34.926154468138265</v>
      </c>
      <c r="O144">
        <f t="shared" si="38"/>
        <v>-3.5602603943056335</v>
      </c>
      <c r="P144">
        <f t="shared" si="42"/>
        <v>2163.6826815800728</v>
      </c>
      <c r="Q144">
        <f t="shared" si="43"/>
        <v>1850.2641828512478</v>
      </c>
      <c r="R144">
        <f t="shared" si="44"/>
        <v>47.168310397366454</v>
      </c>
      <c r="S144">
        <f t="shared" si="48"/>
        <v>242.77826805332009</v>
      </c>
      <c r="T144">
        <f t="shared" si="47"/>
        <v>225.52531052645233</v>
      </c>
      <c r="U144">
        <f t="shared" si="45"/>
        <v>-29.676025997063235</v>
      </c>
      <c r="V144">
        <f t="shared" si="46"/>
        <v>-18.416561757121798</v>
      </c>
    </row>
    <row r="145" spans="4:22" x14ac:dyDescent="0.3">
      <c r="D145">
        <f t="shared" si="39"/>
        <v>8.2999999999999883</v>
      </c>
      <c r="E145">
        <v>0</v>
      </c>
      <c r="F145">
        <v>50</v>
      </c>
      <c r="H145">
        <f t="shared" si="27"/>
        <v>0.98786764412839279</v>
      </c>
      <c r="I145">
        <f t="shared" si="35"/>
        <v>273.9292338851937</v>
      </c>
      <c r="J145">
        <f t="shared" si="36"/>
        <v>331.76010335040411</v>
      </c>
      <c r="K145">
        <f t="shared" si="40"/>
        <v>327.88757563882012</v>
      </c>
      <c r="L145">
        <f t="shared" si="37"/>
        <v>0.98832732546054869</v>
      </c>
      <c r="M145" cm="1">
        <f t="array" ref="M145">CubicInterpolation($B$4:$B$14,$G$4:$G$14,L145)*H145</f>
        <v>1302.9626412019177</v>
      </c>
      <c r="N145">
        <f t="shared" si="41"/>
        <v>-33.905187021740836</v>
      </c>
      <c r="O145">
        <f t="shared" si="38"/>
        <v>-3.4561862407483011</v>
      </c>
      <c r="P145">
        <f t="shared" si="42"/>
        <v>2187.8101715086545</v>
      </c>
      <c r="Q145">
        <f t="shared" si="43"/>
        <v>1872.7230101828104</v>
      </c>
      <c r="R145">
        <f t="shared" si="44"/>
        <v>47.051384909549462</v>
      </c>
      <c r="S145">
        <f t="shared" si="48"/>
        <v>239.77153051831851</v>
      </c>
      <c r="T145">
        <f t="shared" si="47"/>
        <v>223.65123610480239</v>
      </c>
      <c r="U145">
        <f t="shared" si="45"/>
        <v>-28.884462244244261</v>
      </c>
      <c r="V145">
        <f t="shared" si="46"/>
        <v>-17.755268171448471</v>
      </c>
    </row>
    <row r="146" spans="4:22" x14ac:dyDescent="0.3">
      <c r="D146">
        <f t="shared" si="39"/>
        <v>8.3999999999999879</v>
      </c>
      <c r="E146">
        <v>0</v>
      </c>
      <c r="F146">
        <v>50</v>
      </c>
      <c r="H146">
        <f t="shared" si="27"/>
        <v>0.98549063863690212</v>
      </c>
      <c r="I146">
        <f t="shared" si="35"/>
        <v>273.77433399829073</v>
      </c>
      <c r="J146">
        <f t="shared" si="36"/>
        <v>331.66628921328919</v>
      </c>
      <c r="K146">
        <f t="shared" si="40"/>
        <v>324.51349024584488</v>
      </c>
      <c r="L146">
        <f t="shared" si="37"/>
        <v>0.97843374741397227</v>
      </c>
      <c r="M146" cm="1">
        <f t="array" ref="M146">CubicInterpolation($B$4:$B$14,$G$4:$G$14,L146)*H146</f>
        <v>1253.5014380284017</v>
      </c>
      <c r="N146">
        <f t="shared" si="41"/>
        <v>-32.92542714693095</v>
      </c>
      <c r="O146">
        <f t="shared" si="38"/>
        <v>-3.3563126551407696</v>
      </c>
      <c r="P146">
        <f t="shared" si="42"/>
        <v>2211.6409233398831</v>
      </c>
      <c r="Q146">
        <f t="shared" si="43"/>
        <v>1894.9977042184692</v>
      </c>
      <c r="R146">
        <f t="shared" si="44"/>
        <v>46.932997601543562</v>
      </c>
      <c r="S146">
        <f t="shared" si="48"/>
        <v>236.84350610625316</v>
      </c>
      <c r="T146">
        <f t="shared" si="47"/>
        <v>221.84264460837389</v>
      </c>
      <c r="U146">
        <f t="shared" si="45"/>
        <v>-28.125051516419436</v>
      </c>
      <c r="V146">
        <f t="shared" si="46"/>
        <v>-17.119148051425064</v>
      </c>
    </row>
    <row r="147" spans="4:22" x14ac:dyDescent="0.3">
      <c r="D147">
        <f>D146+0.1</f>
        <v>8.4999999999999876</v>
      </c>
      <c r="E147">
        <v>0</v>
      </c>
      <c r="F147">
        <v>50</v>
      </c>
      <c r="H147">
        <f t="shared" si="27"/>
        <v>0.98314675092359272</v>
      </c>
      <c r="I147">
        <f t="shared" si="35"/>
        <v>273.62131212392029</v>
      </c>
      <c r="J147">
        <f t="shared" si="36"/>
        <v>331.57358641995472</v>
      </c>
      <c r="K147">
        <f t="shared" si="40"/>
        <v>321.24176960818932</v>
      </c>
      <c r="L147">
        <f t="shared" si="37"/>
        <v>0.96884004868023588</v>
      </c>
      <c r="M147" cm="1">
        <f t="array" ref="M147">CubicInterpolation($B$4:$B$14,$G$4:$G$14,L147)*H147</f>
        <v>1206.1084772436898</v>
      </c>
      <c r="N147">
        <f t="shared" si="41"/>
        <v>-31.987397413117542</v>
      </c>
      <c r="O147">
        <f t="shared" si="38"/>
        <v>-3.2606929065359367</v>
      </c>
      <c r="P147">
        <f t="shared" si="42"/>
        <v>2235.1827501661069</v>
      </c>
      <c r="Q147">
        <f t="shared" si="43"/>
        <v>1917.0947826387492</v>
      </c>
      <c r="R147">
        <f t="shared" si="44"/>
        <v>46.813153744399074</v>
      </c>
      <c r="S147">
        <f t="shared" si="48"/>
        <v>233.99303041821997</v>
      </c>
      <c r="T147">
        <f t="shared" si="47"/>
        <v>220.09892379723021</v>
      </c>
      <c r="U147">
        <f t="shared" si="45"/>
        <v>-27.398095296283483</v>
      </c>
      <c r="V147">
        <f t="shared" si="46"/>
        <v>-16.508723978566234</v>
      </c>
    </row>
    <row r="148" spans="4:22" x14ac:dyDescent="0.3">
      <c r="D148">
        <f t="shared" si="39"/>
        <v>8.5999999999999872</v>
      </c>
      <c r="E148">
        <v>0</v>
      </c>
      <c r="F148">
        <v>50</v>
      </c>
      <c r="H148">
        <f t="shared" si="27"/>
        <v>0.98083506441768342</v>
      </c>
      <c r="I148">
        <f t="shared" si="35"/>
        <v>273.47011890528415</v>
      </c>
      <c r="J148">
        <f t="shared" si="36"/>
        <v>331.4819659893177</v>
      </c>
      <c r="K148">
        <f t="shared" si="40"/>
        <v>318.06832582415194</v>
      </c>
      <c r="L148">
        <f t="shared" si="37"/>
        <v>0.95953432903919111</v>
      </c>
      <c r="M148" cm="1">
        <f t="array" ref="M148">CubicInterpolation($B$4:$B$14,$G$4:$G$14,L148)*H148</f>
        <v>1160.7581517676922</v>
      </c>
      <c r="N148">
        <f t="shared" si="41"/>
        <v>-31.090553746102213</v>
      </c>
      <c r="O148">
        <f t="shared" si="38"/>
        <v>-3.1692715337514996</v>
      </c>
      <c r="P148">
        <f t="shared" si="42"/>
        <v>2258.4432453408972</v>
      </c>
      <c r="Q148">
        <f t="shared" si="43"/>
        <v>1939.0206053383972</v>
      </c>
      <c r="R148">
        <f t="shared" si="44"/>
        <v>46.691858869587769</v>
      </c>
      <c r="S148">
        <f t="shared" si="48"/>
        <v>231.21687307758484</v>
      </c>
      <c r="T148">
        <f t="shared" si="47"/>
        <v>218.41753019573065</v>
      </c>
      <c r="U148">
        <f t="shared" si="45"/>
        <v>-26.703100789052542</v>
      </c>
      <c r="V148">
        <f t="shared" si="46"/>
        <v>-15.923785369345191</v>
      </c>
    </row>
    <row r="149" spans="4:22" x14ac:dyDescent="0.3">
      <c r="D149">
        <f t="shared" si="39"/>
        <v>8.6999999999999869</v>
      </c>
      <c r="E149">
        <v>0</v>
      </c>
      <c r="F149">
        <v>50</v>
      </c>
      <c r="H149">
        <f t="shared" si="27"/>
        <v>0.97855470220620822</v>
      </c>
      <c r="I149">
        <f t="shared" si="35"/>
        <v>273.32070708222011</v>
      </c>
      <c r="J149">
        <f t="shared" si="36"/>
        <v>331.39140016849569</v>
      </c>
      <c r="K149">
        <f t="shared" si="40"/>
        <v>314.98906824275207</v>
      </c>
      <c r="L149">
        <f t="shared" si="37"/>
        <v>0.95050465426259134</v>
      </c>
      <c r="M149" cm="1">
        <f t="array" ref="M149">CubicInterpolation($B$4:$B$14,$G$4:$G$14,L149)*H149</f>
        <v>1117.4136060901442</v>
      </c>
      <c r="N149">
        <f t="shared" si="41"/>
        <v>-30.234126135113499</v>
      </c>
      <c r="O149">
        <f t="shared" si="38"/>
        <v>-3.0819700443540774</v>
      </c>
      <c r="P149">
        <f t="shared" si="42"/>
        <v>2281.4296796584422</v>
      </c>
      <c r="Q149">
        <f t="shared" si="43"/>
        <v>1960.7812770846003</v>
      </c>
      <c r="R149">
        <f t="shared" si="44"/>
        <v>46.569117410932556</v>
      </c>
      <c r="S149">
        <f t="shared" si="48"/>
        <v>228.51181327331804</v>
      </c>
      <c r="T149">
        <f t="shared" si="47"/>
        <v>216.79590472833507</v>
      </c>
      <c r="U149">
        <f t="shared" si="45"/>
        <v>-26.039409598562752</v>
      </c>
      <c r="V149">
        <f t="shared" si="46"/>
        <v>-15.363968592529442</v>
      </c>
    </row>
    <row r="150" spans="4:22" x14ac:dyDescent="0.3">
      <c r="D150">
        <f t="shared" si="39"/>
        <v>8.7999999999999865</v>
      </c>
      <c r="E150">
        <v>0</v>
      </c>
      <c r="F150">
        <v>50</v>
      </c>
      <c r="H150">
        <f t="shared" ref="H150:H213" si="49">$H$20*(1-(P150/44300))^4.256</f>
        <v>0.97630482623002035</v>
      </c>
      <c r="I150">
        <f t="shared" si="35"/>
        <v>273.17303146938627</v>
      </c>
      <c r="J150">
        <f t="shared" si="36"/>
        <v>331.30186242217144</v>
      </c>
      <c r="K150">
        <f t="shared" si="40"/>
        <v>311.99996873569995</v>
      </c>
      <c r="L150">
        <f t="shared" si="37"/>
        <v>0.94173925390773849</v>
      </c>
      <c r="M150" cm="1">
        <f t="array" ref="M150">CubicInterpolation($B$4:$B$14,$G$4:$G$14,L150)*H150</f>
        <v>1076.0296649401635</v>
      </c>
      <c r="N150">
        <f t="shared" si="41"/>
        <v>-29.417177099921304</v>
      </c>
      <c r="O150">
        <f t="shared" si="38"/>
        <v>-2.998692874609715</v>
      </c>
      <c r="P150">
        <f t="shared" si="42"/>
        <v>2304.149004709805</v>
      </c>
      <c r="Q150">
        <f t="shared" si="43"/>
        <v>1982.3826481725291</v>
      </c>
      <c r="R150">
        <f t="shared" si="44"/>
        <v>46.444933621221338</v>
      </c>
      <c r="S150">
        <f t="shared" si="48"/>
        <v>225.87468775393728</v>
      </c>
      <c r="T150">
        <f t="shared" si="47"/>
        <v>215.23151703024135</v>
      </c>
      <c r="U150">
        <f t="shared" si="45"/>
        <v>-25.406242232193584</v>
      </c>
      <c r="V150">
        <f t="shared" si="46"/>
        <v>-14.828795101667479</v>
      </c>
    </row>
    <row r="151" spans="4:22" x14ac:dyDescent="0.3">
      <c r="D151">
        <f t="shared" si="39"/>
        <v>8.8999999999999861</v>
      </c>
      <c r="E151">
        <v>0</v>
      </c>
      <c r="F151">
        <v>50</v>
      </c>
      <c r="H151">
        <f t="shared" si="49"/>
        <v>0.97408463619190222</v>
      </c>
      <c r="I151">
        <f t="shared" si="35"/>
        <v>273.02704891418841</v>
      </c>
      <c r="J151">
        <f t="shared" si="36"/>
        <v>331.21332740957286</v>
      </c>
      <c r="K151">
        <f t="shared" si="40"/>
        <v>309.09708126829094</v>
      </c>
      <c r="L151">
        <f t="shared" si="37"/>
        <v>0.93322658144751125</v>
      </c>
      <c r="M151" cm="1">
        <f t="array" ref="M151">CubicInterpolation($B$4:$B$14,$G$4:$G$14,L151)*H151</f>
        <v>1036.5548417793302</v>
      </c>
      <c r="N151">
        <f t="shared" si="41"/>
        <v>-28.638641902121066</v>
      </c>
      <c r="O151">
        <f t="shared" si="38"/>
        <v>-2.9193314884934827</v>
      </c>
      <c r="P151">
        <f t="shared" si="42"/>
        <v>2326.6078593556217</v>
      </c>
      <c r="Q151">
        <f t="shared" si="43"/>
        <v>2003.8303179663176</v>
      </c>
      <c r="R151">
        <f t="shared" si="44"/>
        <v>46.319311540685518</v>
      </c>
      <c r="S151">
        <f t="shared" si="48"/>
        <v>223.30240516239948</v>
      </c>
      <c r="T151">
        <f t="shared" si="47"/>
        <v>213.72187884553151</v>
      </c>
      <c r="U151">
        <f t="shared" si="45"/>
        <v>-24.802728541868273</v>
      </c>
      <c r="V151">
        <f t="shared" si="46"/>
        <v>-14.317697680713804</v>
      </c>
    </row>
    <row r="152" spans="4:22" x14ac:dyDescent="0.3">
      <c r="D152">
        <f t="shared" si="39"/>
        <v>8.9999999999999858</v>
      </c>
      <c r="E152">
        <v>0</v>
      </c>
      <c r="F152">
        <v>50</v>
      </c>
      <c r="H152">
        <f t="shared" si="49"/>
        <v>0.97189336836399665</v>
      </c>
      <c r="I152">
        <f t="shared" si="35"/>
        <v>272.88271824660796</v>
      </c>
      <c r="J152">
        <f t="shared" si="36"/>
        <v>331.12577095642536</v>
      </c>
      <c r="K152">
        <f t="shared" si="40"/>
        <v>306.2765565337433</v>
      </c>
      <c r="L152">
        <f t="shared" si="37"/>
        <v>0.92495535955746522</v>
      </c>
      <c r="M152" cm="1">
        <f t="array" ref="M152">CubicInterpolation($B$4:$B$14,$G$4:$G$14,L152)*H152</f>
        <v>998.93303260442974</v>
      </c>
      <c r="N152">
        <f t="shared" si="41"/>
        <v>-27.897362471631283</v>
      </c>
      <c r="O152">
        <f t="shared" si="38"/>
        <v>-2.8437678360480407</v>
      </c>
      <c r="P152">
        <f t="shared" si="42"/>
        <v>2348.8125774449263</v>
      </c>
      <c r="Q152">
        <f t="shared" si="43"/>
        <v>2025.1296396189148</v>
      </c>
      <c r="R152">
        <f t="shared" si="44"/>
        <v>46.192254955271942</v>
      </c>
      <c r="S152">
        <f t="shared" si="48"/>
        <v>220.79195662369639</v>
      </c>
      <c r="T152">
        <f t="shared" si="47"/>
        <v>212.26455420641244</v>
      </c>
      <c r="U152">
        <f t="shared" si="45"/>
        <v>-24.227933303887276</v>
      </c>
      <c r="V152">
        <f t="shared" si="46"/>
        <v>-13.830042685977915</v>
      </c>
    </row>
    <row r="153" spans="4:22" x14ac:dyDescent="0.3">
      <c r="D153">
        <f t="shared" ref="D153:D170" si="50">D152+0.1</f>
        <v>9.0999999999999854</v>
      </c>
      <c r="E153">
        <v>0</v>
      </c>
      <c r="F153">
        <v>50</v>
      </c>
      <c r="H153">
        <f t="shared" si="49"/>
        <v>0.9697302943272702</v>
      </c>
      <c r="I153">
        <f t="shared" ref="I153:I170" si="51">$I$20 - 6.5*P153/1000</f>
        <v>272.74000022305756</v>
      </c>
      <c r="J153">
        <f t="shared" ref="J153:J170" si="52">(I153*287*1.4)^0.5</f>
        <v>331.03917002316285</v>
      </c>
      <c r="K153">
        <f t="shared" ref="K153:K170" si="53">(S153^2+T153^2)^0.5</f>
        <v>303.53465288572227</v>
      </c>
      <c r="L153">
        <f t="shared" ref="L153:L170" si="54">K153/J153</f>
        <v>0.91691461425692888</v>
      </c>
      <c r="M153" cm="1">
        <f t="array" ref="M153">CubicInterpolation($B$4:$B$14,$G$4:$G$14,L153)*H153</f>
        <v>963.10493858263965</v>
      </c>
      <c r="N153">
        <f t="shared" si="41"/>
        <v>-27.192115915764582</v>
      </c>
      <c r="O153">
        <f t="shared" ref="O153:O170" si="55">N153/$G$17</f>
        <v>-2.7718772595070926</v>
      </c>
      <c r="P153">
        <f t="shared" ref="P153:P170" si="56">0.5*(S152+S153)*(D152-D151)+P152</f>
        <v>2370.7691964526816</v>
      </c>
      <c r="Q153">
        <f t="shared" ref="Q153:Q170" si="57">0.5*(T152+T153)*(D152-D151)+Q152</f>
        <v>2046.2857256886391</v>
      </c>
      <c r="R153">
        <f t="shared" ref="R153:R170" si="58">DEGREES(ATAN((P153-P152)/(Q153-Q152)))</f>
        <v>46.063767357862226</v>
      </c>
      <c r="S153">
        <f t="shared" ref="S153:S170" si="59">S152+(U151+U152)*0.5*(D152-D151)</f>
        <v>218.34042353140862</v>
      </c>
      <c r="T153">
        <f t="shared" ref="T153:T170" si="60">T152+(V151+V152)*0.5*(D152-D151)</f>
        <v>210.85716718807785</v>
      </c>
      <c r="U153">
        <f t="shared" ref="U153:U170" si="61">(-$G$17*F153-SIN(RADIANS((R153)))*M153)/F153</f>
        <v>-23.680877619137082</v>
      </c>
      <c r="V153">
        <f t="shared" ref="V153:V170" si="62">(-COS(RADIANS(R153))*M153)/F153</f>
        <v>-13.365148826849254</v>
      </c>
    </row>
    <row r="154" spans="4:22" x14ac:dyDescent="0.3">
      <c r="D154">
        <f t="shared" si="50"/>
        <v>9.1999999999999851</v>
      </c>
      <c r="E154">
        <v>0</v>
      </c>
      <c r="F154">
        <v>50</v>
      </c>
      <c r="H154">
        <f t="shared" si="49"/>
        <v>0.9675947196683804</v>
      </c>
      <c r="I154">
        <f t="shared" si="51"/>
        <v>272.59885746593966</v>
      </c>
      <c r="J154">
        <f t="shared" si="52"/>
        <v>330.95350267041221</v>
      </c>
      <c r="K154">
        <f t="shared" si="53"/>
        <v>300.8677441548603</v>
      </c>
      <c r="L154">
        <f t="shared" si="54"/>
        <v>0.90909369965026932</v>
      </c>
      <c r="M154" cm="1">
        <f t="array" ref="M154">CubicInterpolation($B$4:$B$14,$G$4:$G$14,L154)*H154</f>
        <v>929.00925115007192</v>
      </c>
      <c r="N154">
        <f t="shared" si="41"/>
        <v>-26.521638282738753</v>
      </c>
      <c r="O154">
        <f t="shared" si="55"/>
        <v>-2.7035309156716361</v>
      </c>
      <c r="P154">
        <f t="shared" si="56"/>
        <v>2392.4834667785149</v>
      </c>
      <c r="Q154">
        <f t="shared" si="57"/>
        <v>2067.3034544286647</v>
      </c>
      <c r="R154">
        <f t="shared" si="58"/>
        <v>45.933851914063005</v>
      </c>
      <c r="S154">
        <f t="shared" si="59"/>
        <v>215.94498298525741</v>
      </c>
      <c r="T154">
        <f t="shared" si="60"/>
        <v>209.49740761243649</v>
      </c>
      <c r="U154">
        <f t="shared" si="61"/>
        <v>-23.160556662154271</v>
      </c>
      <c r="V154">
        <f t="shared" si="62"/>
        <v>-12.92230290233034</v>
      </c>
    </row>
    <row r="155" spans="4:22" x14ac:dyDescent="0.3">
      <c r="D155">
        <f t="shared" si="50"/>
        <v>9.2999999999999847</v>
      </c>
      <c r="E155">
        <v>0</v>
      </c>
      <c r="F155">
        <v>50</v>
      </c>
      <c r="H155">
        <f t="shared" si="49"/>
        <v>0.96548598265486674</v>
      </c>
      <c r="I155">
        <f t="shared" si="51"/>
        <v>272.45925440030629</v>
      </c>
      <c r="J155">
        <f t="shared" si="52"/>
        <v>330.86874802260041</v>
      </c>
      <c r="K155">
        <f t="shared" si="53"/>
        <v>298.27232485793326</v>
      </c>
      <c r="L155">
        <f t="shared" si="54"/>
        <v>0.90148231478652485</v>
      </c>
      <c r="M155" cm="1">
        <f t="array" ref="M155">CubicInterpolation($B$4:$B$14,$G$4:$G$14,L155)*H155</f>
        <v>896.58363070894893</v>
      </c>
      <c r="N155">
        <f t="shared" si="41"/>
        <v>-25.884644201451895</v>
      </c>
      <c r="O155">
        <f t="shared" si="55"/>
        <v>-2.6385977779257792</v>
      </c>
      <c r="P155">
        <f t="shared" si="56"/>
        <v>2413.9608614913373</v>
      </c>
      <c r="Q155">
        <f t="shared" si="57"/>
        <v>2088.1874765605853</v>
      </c>
      <c r="R155">
        <f t="shared" si="58"/>
        <v>45.80251143207834</v>
      </c>
      <c r="S155">
        <f t="shared" si="59"/>
        <v>213.60291127119285</v>
      </c>
      <c r="T155">
        <f t="shared" si="60"/>
        <v>208.18303502597752</v>
      </c>
      <c r="U155">
        <f t="shared" si="61"/>
        <v>-22.665954265731951</v>
      </c>
      <c r="V155">
        <f t="shared" si="62"/>
        <v>-12.5007728824863</v>
      </c>
    </row>
    <row r="156" spans="4:22" x14ac:dyDescent="0.3">
      <c r="D156">
        <f t="shared" si="50"/>
        <v>9.3999999999999844</v>
      </c>
      <c r="E156">
        <v>0</v>
      </c>
      <c r="F156">
        <v>50</v>
      </c>
      <c r="H156">
        <f t="shared" si="49"/>
        <v>0.96340345290571616</v>
      </c>
      <c r="I156">
        <f t="shared" si="51"/>
        <v>272.32115718878259</v>
      </c>
      <c r="J156">
        <f t="shared" si="52"/>
        <v>330.78488623039118</v>
      </c>
      <c r="K156">
        <f t="shared" si="53"/>
        <v>295.74501324359522</v>
      </c>
      <c r="L156">
        <f t="shared" si="54"/>
        <v>0.8940705139641999</v>
      </c>
      <c r="M156" cm="1">
        <f t="array" ref="M156">CubicInterpolation($B$4:$B$14,$G$4:$G$14,L156)*H156</f>
        <v>867.7407074063284</v>
      </c>
      <c r="N156">
        <f t="shared" si="41"/>
        <v>-25.317869064730029</v>
      </c>
      <c r="O156">
        <f t="shared" si="55"/>
        <v>-2.5808225346309914</v>
      </c>
      <c r="P156">
        <f t="shared" si="56"/>
        <v>2435.2065863411367</v>
      </c>
      <c r="Q156">
        <f t="shared" si="57"/>
        <v>2108.9422223737211</v>
      </c>
      <c r="R156">
        <f t="shared" si="58"/>
        <v>45.669748336139271</v>
      </c>
      <c r="S156">
        <f t="shared" si="59"/>
        <v>211.31158572479856</v>
      </c>
      <c r="T156">
        <f t="shared" si="60"/>
        <v>206.91188123673669</v>
      </c>
      <c r="U156">
        <f t="shared" si="61"/>
        <v>-22.224312938980617</v>
      </c>
      <c r="V156">
        <f t="shared" si="62"/>
        <v>-12.127423814193705</v>
      </c>
    </row>
    <row r="157" spans="4:22" x14ac:dyDescent="0.3">
      <c r="D157">
        <f t="shared" si="50"/>
        <v>9.499999999999984</v>
      </c>
      <c r="E157">
        <v>0</v>
      </c>
      <c r="F157">
        <v>50</v>
      </c>
      <c r="H157">
        <f t="shared" si="49"/>
        <v>0.9613465369787888</v>
      </c>
      <c r="I157">
        <f t="shared" si="51"/>
        <v>272.18453412490356</v>
      </c>
      <c r="J157">
        <f t="shared" si="52"/>
        <v>330.7018987114925</v>
      </c>
      <c r="K157">
        <f t="shared" si="53"/>
        <v>293.28057737122367</v>
      </c>
      <c r="L157">
        <f t="shared" si="54"/>
        <v>0.88684273816971471</v>
      </c>
      <c r="M157" cm="1">
        <f t="array" ref="M157">CubicInterpolation($B$4:$B$14,$G$4:$G$14,L157)*H157</f>
        <v>840.90788387566613</v>
      </c>
      <c r="N157">
        <f t="shared" si="41"/>
        <v>-24.790782543935098</v>
      </c>
      <c r="O157">
        <f t="shared" si="55"/>
        <v>-2.5270930218078589</v>
      </c>
      <c r="P157">
        <f t="shared" si="56"/>
        <v>2456.2255192456046</v>
      </c>
      <c r="Q157">
        <f t="shared" si="57"/>
        <v>2129.571840005653</v>
      </c>
      <c r="R157">
        <f t="shared" si="58"/>
        <v>45.535564193074435</v>
      </c>
      <c r="S157">
        <f t="shared" si="59"/>
        <v>209.06707236456293</v>
      </c>
      <c r="T157">
        <f t="shared" si="60"/>
        <v>205.68047140190271</v>
      </c>
      <c r="U157">
        <f t="shared" si="61"/>
        <v>-21.812873163862228</v>
      </c>
      <c r="V157">
        <f t="shared" si="62"/>
        <v>-11.780554463943378</v>
      </c>
    </row>
    <row r="158" spans="4:22" x14ac:dyDescent="0.3">
      <c r="D158">
        <f t="shared" si="50"/>
        <v>9.5999999999999837</v>
      </c>
      <c r="E158">
        <v>0</v>
      </c>
      <c r="F158">
        <v>50</v>
      </c>
      <c r="H158">
        <f t="shared" si="49"/>
        <v>0.95931468549867593</v>
      </c>
      <c r="I158">
        <f t="shared" si="51"/>
        <v>272.04935613214076</v>
      </c>
      <c r="J158">
        <f t="shared" si="52"/>
        <v>330.61976845599258</v>
      </c>
      <c r="K158">
        <f t="shared" si="53"/>
        <v>290.87344540975289</v>
      </c>
      <c r="L158">
        <f t="shared" si="54"/>
        <v>0.87978237589404706</v>
      </c>
      <c r="M158" cm="1">
        <f t="array" ref="M158">CubicInterpolation($B$4:$B$14,$G$4:$G$14,L158)*H158</f>
        <v>815.46778183524748</v>
      </c>
      <c r="N158">
        <f t="shared" si="41"/>
        <v>-24.291395940585335</v>
      </c>
      <c r="O158">
        <f t="shared" si="55"/>
        <v>-2.476187149906762</v>
      </c>
      <c r="P158">
        <f t="shared" si="56"/>
        <v>2477.0221335168035</v>
      </c>
      <c r="Q158">
        <f t="shared" si="57"/>
        <v>2150.0801172001479</v>
      </c>
      <c r="R158">
        <f t="shared" si="58"/>
        <v>45.399958180374568</v>
      </c>
      <c r="S158">
        <f t="shared" si="59"/>
        <v>206.8652130594208</v>
      </c>
      <c r="T158">
        <f t="shared" si="60"/>
        <v>204.48507248799586</v>
      </c>
      <c r="U158">
        <f t="shared" si="61"/>
        <v>-21.422677648204189</v>
      </c>
      <c r="V158">
        <f t="shared" si="62"/>
        <v>-11.45167232867839</v>
      </c>
    </row>
    <row r="159" spans="4:22" x14ac:dyDescent="0.3">
      <c r="D159">
        <f t="shared" si="50"/>
        <v>9.6999999999999833</v>
      </c>
      <c r="E159">
        <v>0</v>
      </c>
      <c r="F159">
        <v>50</v>
      </c>
      <c r="H159">
        <f t="shared" si="49"/>
        <v>0.95730738610562882</v>
      </c>
      <c r="I159">
        <f t="shared" si="51"/>
        <v>271.91559632135284</v>
      </c>
      <c r="J159">
        <f t="shared" si="52"/>
        <v>330.53847975979977</v>
      </c>
      <c r="K159">
        <f t="shared" si="53"/>
        <v>288.52023562751589</v>
      </c>
      <c r="L159">
        <f t="shared" si="54"/>
        <v>0.87287941735915808</v>
      </c>
      <c r="M159" cm="1">
        <f t="array" ref="M159">CubicInterpolation($B$4:$B$14,$G$4:$G$14,L159)*H159</f>
        <v>791.31869227951029</v>
      </c>
      <c r="N159">
        <f t="shared" si="41"/>
        <v>-23.817675022721051</v>
      </c>
      <c r="O159">
        <f t="shared" si="55"/>
        <v>-2.4278975558329305</v>
      </c>
      <c r="P159">
        <f t="shared" si="56"/>
        <v>2497.6005659457155</v>
      </c>
      <c r="Q159">
        <f t="shared" si="57"/>
        <v>2170.470543881966</v>
      </c>
      <c r="R159">
        <f t="shared" si="58"/>
        <v>45.262928000745447</v>
      </c>
      <c r="S159">
        <f t="shared" si="59"/>
        <v>204.70343551881749</v>
      </c>
      <c r="T159">
        <f t="shared" si="60"/>
        <v>203.32346114836477</v>
      </c>
      <c r="U159">
        <f t="shared" si="61"/>
        <v>-21.052173006501963</v>
      </c>
      <c r="V159">
        <f t="shared" si="62"/>
        <v>-11.139463864668729</v>
      </c>
    </row>
    <row r="160" spans="4:22" x14ac:dyDescent="0.3">
      <c r="D160">
        <f t="shared" si="50"/>
        <v>9.7999999999999829</v>
      </c>
      <c r="E160">
        <v>0</v>
      </c>
      <c r="F160">
        <v>50</v>
      </c>
      <c r="H160">
        <f t="shared" si="49"/>
        <v>0.95532415283330741</v>
      </c>
      <c r="I160">
        <f t="shared" si="51"/>
        <v>271.78322930458876</v>
      </c>
      <c r="J160">
        <f t="shared" si="52"/>
        <v>330.45801780949989</v>
      </c>
      <c r="K160">
        <f t="shared" si="53"/>
        <v>286.21828551310563</v>
      </c>
      <c r="L160">
        <f t="shared" si="54"/>
        <v>0.86612601325383098</v>
      </c>
      <c r="M160" cm="1">
        <f t="array" ref="M160">CubicInterpolation($B$4:$B$14,$G$4:$G$14,L160)*H160</f>
        <v>768.37287476545919</v>
      </c>
      <c r="N160">
        <f t="shared" si="41"/>
        <v>-23.367861107605062</v>
      </c>
      <c r="O160">
        <f t="shared" si="55"/>
        <v>-2.3820449650973559</v>
      </c>
      <c r="P160">
        <f t="shared" si="56"/>
        <v>2517.9647223709603</v>
      </c>
      <c r="Q160">
        <f t="shared" si="57"/>
        <v>2190.7464121563189</v>
      </c>
      <c r="R160">
        <f t="shared" si="58"/>
        <v>45.124471638651649</v>
      </c>
      <c r="S160">
        <f t="shared" si="59"/>
        <v>202.57969298608219</v>
      </c>
      <c r="T160">
        <f t="shared" si="60"/>
        <v>202.19390433869742</v>
      </c>
      <c r="U160">
        <f t="shared" si="61"/>
        <v>-20.700014417644589</v>
      </c>
      <c r="V160">
        <f t="shared" si="62"/>
        <v>-10.842801107353555</v>
      </c>
    </row>
    <row r="161" spans="4:22" x14ac:dyDescent="0.3">
      <c r="D161">
        <f t="shared" si="50"/>
        <v>9.8999999999999826</v>
      </c>
      <c r="E161">
        <v>0</v>
      </c>
      <c r="F161">
        <v>50</v>
      </c>
      <c r="H161">
        <f t="shared" si="49"/>
        <v>0.9533645225941918</v>
      </c>
      <c r="I161">
        <f t="shared" si="51"/>
        <v>271.65223097719343</v>
      </c>
      <c r="J161">
        <f t="shared" si="52"/>
        <v>330.37836855132679</v>
      </c>
      <c r="K161">
        <f t="shared" si="53"/>
        <v>283.96512214672327</v>
      </c>
      <c r="L161">
        <f t="shared" si="54"/>
        <v>0.85951487499584023</v>
      </c>
      <c r="M161" cm="1">
        <f t="array" ref="M161">CubicInterpolation($B$4:$B$14,$G$4:$G$14,L161)*H161</f>
        <v>746.55021130012074</v>
      </c>
      <c r="N161">
        <f t="shared" si="41"/>
        <v>-22.940348148561487</v>
      </c>
      <c r="O161">
        <f t="shared" si="55"/>
        <v>-2.338465662442557</v>
      </c>
      <c r="P161">
        <f t="shared" si="56"/>
        <v>2538.1183112010081</v>
      </c>
      <c r="Q161">
        <f t="shared" si="57"/>
        <v>2210.9108469277585</v>
      </c>
      <c r="R161">
        <f t="shared" si="58"/>
        <v>44.984586877130923</v>
      </c>
      <c r="S161">
        <f t="shared" si="59"/>
        <v>200.49208361487487</v>
      </c>
      <c r="T161">
        <f t="shared" si="60"/>
        <v>201.09479109009632</v>
      </c>
      <c r="U161">
        <f t="shared" si="61"/>
        <v>-20.364973801238865</v>
      </c>
      <c r="V161">
        <f t="shared" si="62"/>
        <v>-10.56065411099441</v>
      </c>
    </row>
    <row r="162" spans="4:22" x14ac:dyDescent="0.3">
      <c r="D162">
        <f t="shared" si="50"/>
        <v>9.9999999999999822</v>
      </c>
      <c r="E162">
        <v>0</v>
      </c>
      <c r="F162">
        <v>50</v>
      </c>
      <c r="H162">
        <f t="shared" si="49"/>
        <v>0.95142805362823968</v>
      </c>
      <c r="I162">
        <f t="shared" si="51"/>
        <v>271.52257842890231</v>
      </c>
      <c r="J162">
        <f t="shared" si="52"/>
        <v>330.29951863836095</v>
      </c>
      <c r="K162">
        <f t="shared" si="53"/>
        <v>281.75844061527027</v>
      </c>
      <c r="L162">
        <f t="shared" si="54"/>
        <v>0.85303921052262432</v>
      </c>
      <c r="M162" cm="1">
        <f t="array" ref="M162">CubicInterpolation($B$4:$B$14,$G$4:$G$14,L162)*H162</f>
        <v>725.77735948842178</v>
      </c>
      <c r="N162">
        <f t="shared" si="41"/>
        <v>-22.533665817987586</v>
      </c>
      <c r="O162">
        <f t="shared" si="55"/>
        <v>-2.2970097673789587</v>
      </c>
      <c r="P162">
        <f t="shared" si="56"/>
        <v>2558.0648570919484</v>
      </c>
      <c r="Q162">
        <f t="shared" si="57"/>
        <v>2230.966817398722</v>
      </c>
      <c r="R162">
        <f t="shared" si="58"/>
        <v>44.843271085348178</v>
      </c>
      <c r="S162">
        <f t="shared" si="59"/>
        <v>198.4388342039307</v>
      </c>
      <c r="T162">
        <f t="shared" si="60"/>
        <v>200.02461832917894</v>
      </c>
      <c r="U162">
        <f t="shared" si="61"/>
        <v>-20.045926859243004</v>
      </c>
      <c r="V162">
        <f t="shared" si="62"/>
        <v>-10.292080040041565</v>
      </c>
    </row>
    <row r="163" spans="4:22" x14ac:dyDescent="0.3">
      <c r="D163">
        <f t="shared" si="50"/>
        <v>10.099999999999982</v>
      </c>
      <c r="E163">
        <v>0</v>
      </c>
      <c r="F163">
        <v>50</v>
      </c>
      <c r="H163">
        <f t="shared" si="49"/>
        <v>0.94951432410263381</v>
      </c>
      <c r="I163">
        <f t="shared" si="51"/>
        <v>271.3942498638055</v>
      </c>
      <c r="J163">
        <f t="shared" si="52"/>
        <v>330.22145538301572</v>
      </c>
      <c r="K163">
        <f t="shared" si="53"/>
        <v>279.5960896201795</v>
      </c>
      <c r="L163">
        <f t="shared" si="54"/>
        <v>0.84669268172137058</v>
      </c>
      <c r="M163" cm="1">
        <f t="array" ref="M163">CubicInterpolation($B$4:$B$14,$G$4:$G$14,L163)*H163</f>
        <v>705.98705850752992</v>
      </c>
      <c r="N163">
        <f t="shared" si="41"/>
        <v>-22.146465621069058</v>
      </c>
      <c r="O163">
        <f t="shared" si="55"/>
        <v>-2.2575398186614737</v>
      </c>
      <c r="P163">
        <f t="shared" si="56"/>
        <v>2577.80771326069</v>
      </c>
      <c r="Q163">
        <f t="shared" si="57"/>
        <v>2250.9171473962624</v>
      </c>
      <c r="R163">
        <f t="shared" si="58"/>
        <v>44.700521231938581</v>
      </c>
      <c r="S163">
        <f t="shared" si="59"/>
        <v>196.4182891709066</v>
      </c>
      <c r="T163">
        <f t="shared" si="60"/>
        <v>198.98198162162714</v>
      </c>
      <c r="U163">
        <f t="shared" si="61"/>
        <v>-19.741842446133941</v>
      </c>
      <c r="V163">
        <f t="shared" si="62"/>
        <v>-10.036214243290043</v>
      </c>
    </row>
    <row r="164" spans="4:22" x14ac:dyDescent="0.3">
      <c r="D164">
        <f t="shared" si="50"/>
        <v>10.199999999999982</v>
      </c>
      <c r="E164">
        <v>0</v>
      </c>
      <c r="F164">
        <v>50</v>
      </c>
      <c r="H164">
        <f t="shared" si="49"/>
        <v>0.94762293082946758</v>
      </c>
      <c r="I164">
        <f t="shared" si="51"/>
        <v>271.26722452709561</v>
      </c>
      <c r="J164">
        <f t="shared" si="52"/>
        <v>330.14416671355411</v>
      </c>
      <c r="K164">
        <f t="shared" si="53"/>
        <v>277.476058625956</v>
      </c>
      <c r="L164">
        <f t="shared" si="54"/>
        <v>0.84046936642289671</v>
      </c>
      <c r="M164" cm="1">
        <f t="array" ref="M164">CubicInterpolation($B$4:$B$14,$G$4:$G$14,L164)*H164</f>
        <v>687.11751840829493</v>
      </c>
      <c r="N164">
        <f t="shared" si="41"/>
        <v>-21.777508675940474</v>
      </c>
      <c r="O164">
        <f t="shared" si="55"/>
        <v>-2.2199295286381724</v>
      </c>
      <c r="P164">
        <f t="shared" si="56"/>
        <v>2597.350072754517</v>
      </c>
      <c r="Q164">
        <f t="shared" si="57"/>
        <v>2270.7645248227168</v>
      </c>
      <c r="R164">
        <f t="shared" si="58"/>
        <v>44.556333901060725</v>
      </c>
      <c r="S164">
        <f t="shared" si="59"/>
        <v>194.42890070563777</v>
      </c>
      <c r="T164">
        <f t="shared" si="60"/>
        <v>197.96556690746056</v>
      </c>
      <c r="U164">
        <f t="shared" si="61"/>
        <v>-19.451773215557253</v>
      </c>
      <c r="V164">
        <f t="shared" si="62"/>
        <v>-9.792262399527095</v>
      </c>
    </row>
    <row r="165" spans="4:22" x14ac:dyDescent="0.3">
      <c r="D165">
        <f t="shared" si="50"/>
        <v>10.299999999999981</v>
      </c>
      <c r="E165">
        <v>0</v>
      </c>
      <c r="F165">
        <v>50</v>
      </c>
      <c r="H165">
        <f t="shared" si="49"/>
        <v>0.94575348808913107</v>
      </c>
      <c r="I165">
        <f t="shared" si="51"/>
        <v>271.14148263789144</v>
      </c>
      <c r="J165">
        <f t="shared" si="52"/>
        <v>330.06764113421474</v>
      </c>
      <c r="K165">
        <f t="shared" si="53"/>
        <v>275.39646631330015</v>
      </c>
      <c r="L165">
        <f t="shared" si="54"/>
        <v>0.83436372425649641</v>
      </c>
      <c r="M165" cm="1">
        <f t="array" ref="M165">CubicInterpolation($B$4:$B$14,$G$4:$G$14,L165)*H165</f>
        <v>669.11188093697717</v>
      </c>
      <c r="N165">
        <f t="shared" si="41"/>
        <v>-21.425654924335692</v>
      </c>
      <c r="O165">
        <f t="shared" si="55"/>
        <v>-2.1840626834185208</v>
      </c>
      <c r="P165">
        <f t="shared" si="56"/>
        <v>2616.6949787859267</v>
      </c>
      <c r="Q165">
        <f t="shared" si="57"/>
        <v>2290.5115103218559</v>
      </c>
      <c r="R165">
        <f t="shared" si="58"/>
        <v>44.410705307647881</v>
      </c>
      <c r="S165">
        <f t="shared" si="59"/>
        <v>192.46921992255321</v>
      </c>
      <c r="T165">
        <f t="shared" si="60"/>
        <v>196.97414307531972</v>
      </c>
      <c r="U165">
        <f t="shared" si="61"/>
        <v>-19.174847362502678</v>
      </c>
      <c r="V165">
        <f t="shared" si="62"/>
        <v>-9.5594935828962413</v>
      </c>
    </row>
    <row r="166" spans="4:22" x14ac:dyDescent="0.3">
      <c r="D166">
        <f t="shared" si="50"/>
        <v>10.399999999999981</v>
      </c>
      <c r="E166">
        <v>0</v>
      </c>
      <c r="F166">
        <v>50</v>
      </c>
      <c r="H166">
        <f t="shared" si="49"/>
        <v>0.94390562654884358</v>
      </c>
      <c r="I166">
        <f t="shared" si="51"/>
        <v>271.01700532752619</v>
      </c>
      <c r="J166">
        <f t="shared" si="52"/>
        <v>329.99186768858414</v>
      </c>
      <c r="K166">
        <f t="shared" si="53"/>
        <v>273.35555018197539</v>
      </c>
      <c r="L166">
        <f t="shared" si="54"/>
        <v>0.82837056590722757</v>
      </c>
      <c r="M166" cm="1">
        <f t="array" ref="M166">CubicInterpolation($B$4:$B$14,$G$4:$G$14,L166)*H166</f>
        <v>651.91774234244838</v>
      </c>
      <c r="N166">
        <f t="shared" si="41"/>
        <v>-21.089853582015174</v>
      </c>
      <c r="O166">
        <f t="shared" si="55"/>
        <v>-2.1498321694205069</v>
      </c>
      <c r="P166">
        <f t="shared" si="56"/>
        <v>2635.8453342267367</v>
      </c>
      <c r="Q166">
        <f t="shared" si="57"/>
        <v>2310.1605452394319</v>
      </c>
      <c r="R166">
        <f t="shared" si="58"/>
        <v>44.263631311622667</v>
      </c>
      <c r="S166">
        <f t="shared" si="59"/>
        <v>190.53788889365021</v>
      </c>
      <c r="T166">
        <f t="shared" si="60"/>
        <v>196.00655527619855</v>
      </c>
      <c r="U166">
        <f t="shared" si="61"/>
        <v>-18.910261314907657</v>
      </c>
      <c r="V166">
        <f t="shared" si="62"/>
        <v>-9.3372341254112889</v>
      </c>
    </row>
    <row r="167" spans="4:22" x14ac:dyDescent="0.3">
      <c r="D167">
        <f t="shared" si="50"/>
        <v>10.49999999999998</v>
      </c>
      <c r="E167">
        <v>0</v>
      </c>
      <c r="F167">
        <v>50</v>
      </c>
      <c r="H167">
        <f t="shared" si="49"/>
        <v>0.94207899226697434</v>
      </c>
      <c r="I167">
        <f t="shared" si="51"/>
        <v>270.89377458276135</v>
      </c>
      <c r="J167">
        <f t="shared" si="52"/>
        <v>329.91683592589436</v>
      </c>
      <c r="K167">
        <f t="shared" si="53"/>
        <v>271.35165716992668</v>
      </c>
      <c r="L167">
        <f t="shared" si="54"/>
        <v>0.82248502538038848</v>
      </c>
      <c r="M167" cm="1">
        <f t="array" ref="M167">CubicInterpolation($B$4:$B$14,$G$4:$G$14,L167)*H167</f>
        <v>635.48673005842568</v>
      </c>
      <c r="N167">
        <f t="shared" si="41"/>
        <v>-20.769134666765332</v>
      </c>
      <c r="O167">
        <f t="shared" si="55"/>
        <v>-2.1171391097620114</v>
      </c>
      <c r="P167">
        <f t="shared" si="56"/>
        <v>2654.803910344408</v>
      </c>
      <c r="Q167">
        <f t="shared" si="57"/>
        <v>2329.7139589477811</v>
      </c>
      <c r="R167">
        <f t="shared" si="58"/>
        <v>44.115107431151671</v>
      </c>
      <c r="S167">
        <f t="shared" si="59"/>
        <v>188.6336334597797</v>
      </c>
      <c r="T167">
        <f t="shared" si="60"/>
        <v>195.06171889078317</v>
      </c>
      <c r="U167">
        <f t="shared" si="61"/>
        <v>-18.657273250463476</v>
      </c>
      <c r="V167">
        <f t="shared" si="62"/>
        <v>-9.1248621723165542</v>
      </c>
    </row>
    <row r="168" spans="4:22" x14ac:dyDescent="0.3">
      <c r="D168">
        <f t="shared" si="50"/>
        <v>10.59999999999998</v>
      </c>
      <c r="E168">
        <v>0</v>
      </c>
      <c r="F168">
        <v>50</v>
      </c>
      <c r="H168">
        <f t="shared" si="49"/>
        <v>0.94027324577489346</v>
      </c>
      <c r="I168">
        <f t="shared" si="51"/>
        <v>270.77177319344918</v>
      </c>
      <c r="J168">
        <f t="shared" si="52"/>
        <v>329.84253586996311</v>
      </c>
      <c r="K168">
        <f t="shared" si="53"/>
        <v>269.3832351727973</v>
      </c>
      <c r="L168">
        <f t="shared" si="54"/>
        <v>0.81670253493017875</v>
      </c>
      <c r="M168" cm="1">
        <f t="array" ref="M168">CubicInterpolation($B$4:$B$14,$G$4:$G$14,L168)*H168</f>
        <v>619.77412633639403</v>
      </c>
      <c r="N168">
        <f t="shared" si="41"/>
        <v>-20.462601465487985</v>
      </c>
      <c r="O168">
        <f t="shared" si="55"/>
        <v>-2.0858920963800189</v>
      </c>
      <c r="P168">
        <f t="shared" si="56"/>
        <v>2673.5733548539724</v>
      </c>
      <c r="Q168">
        <f t="shared" si="57"/>
        <v>2349.1739755961148</v>
      </c>
      <c r="R168">
        <f t="shared" si="58"/>
        <v>43.96512885502198</v>
      </c>
      <c r="S168">
        <f t="shared" si="59"/>
        <v>186.75525673151114</v>
      </c>
      <c r="T168">
        <f t="shared" si="60"/>
        <v>194.13861407589678</v>
      </c>
      <c r="U168">
        <f t="shared" si="61"/>
        <v>-18.415197332567519</v>
      </c>
      <c r="V168">
        <f t="shared" si="62"/>
        <v>-8.9218028412417354</v>
      </c>
    </row>
    <row r="169" spans="4:22" x14ac:dyDescent="0.3">
      <c r="D169">
        <f t="shared" si="50"/>
        <v>10.69999999999998</v>
      </c>
      <c r="E169">
        <v>0</v>
      </c>
      <c r="F169">
        <v>50</v>
      </c>
      <c r="H169">
        <f t="shared" si="49"/>
        <v>0.93848806122901851</v>
      </c>
      <c r="I169">
        <f t="shared" si="51"/>
        <v>270.65098470422066</v>
      </c>
      <c r="J169">
        <f t="shared" si="52"/>
        <v>329.7689579905238</v>
      </c>
      <c r="K169">
        <f t="shared" si="53"/>
        <v>267.44882536302674</v>
      </c>
      <c r="L169">
        <f t="shared" si="54"/>
        <v>0.81101880235407764</v>
      </c>
      <c r="M169" cm="1">
        <f t="array" ref="M169">CubicInterpolation($B$4:$B$14,$G$4:$G$14,L169)*H169</f>
        <v>604.73853289980548</v>
      </c>
      <c r="N169">
        <f t="shared" si="41"/>
        <v>-20.169423821797341</v>
      </c>
      <c r="O169">
        <f t="shared" si="55"/>
        <v>-2.056006505789739</v>
      </c>
      <c r="P169">
        <f t="shared" si="56"/>
        <v>2692.1561993506657</v>
      </c>
      <c r="Q169">
        <f t="shared" si="57"/>
        <v>2368.5427203411705</v>
      </c>
      <c r="R169">
        <f t="shared" si="58"/>
        <v>43.813690454229011</v>
      </c>
      <c r="S169">
        <f t="shared" si="59"/>
        <v>184.90163320235959</v>
      </c>
      <c r="T169">
        <f t="shared" si="60"/>
        <v>193.23628082521887</v>
      </c>
      <c r="U169">
        <f t="shared" si="61"/>
        <v>-18.183398574605629</v>
      </c>
      <c r="V169">
        <f t="shared" si="62"/>
        <v>-8.7275239088939784</v>
      </c>
    </row>
    <row r="170" spans="4:22" x14ac:dyDescent="0.3">
      <c r="D170">
        <f t="shared" si="50"/>
        <v>10.799999999999979</v>
      </c>
      <c r="E170">
        <v>0</v>
      </c>
      <c r="F170">
        <v>50</v>
      </c>
      <c r="H170">
        <f t="shared" si="49"/>
        <v>0.93672312562652671</v>
      </c>
      <c r="I170">
        <f t="shared" si="51"/>
        <v>270.53139336982258</v>
      </c>
      <c r="J170">
        <f t="shared" si="52"/>
        <v>329.69609317672342</v>
      </c>
      <c r="K170">
        <f t="shared" si="53"/>
        <v>265.54705522056554</v>
      </c>
      <c r="L170">
        <f t="shared" si="54"/>
        <v>0.80542979039253348</v>
      </c>
      <c r="M170" cm="1">
        <f t="array" ref="M170">CubicInterpolation($B$4:$B$14,$G$4:$G$14,L170)*H170</f>
        <v>590.34157152749208</v>
      </c>
      <c r="N170">
        <f t="shared" si="41"/>
        <v>-19.888832142288184</v>
      </c>
      <c r="O170">
        <f t="shared" si="55"/>
        <v>-2.0274038881027709</v>
      </c>
      <c r="P170">
        <f t="shared" si="56"/>
        <v>2710.5548661811335</v>
      </c>
      <c r="Q170">
        <f t="shared" si="57"/>
        <v>2387.8222251068169</v>
      </c>
      <c r="R170">
        <f t="shared" si="58"/>
        <v>43.660786792846309</v>
      </c>
      <c r="S170">
        <f t="shared" si="59"/>
        <v>183.07170340700094</v>
      </c>
      <c r="T170">
        <f t="shared" si="60"/>
        <v>192.3538144877121</v>
      </c>
      <c r="U170">
        <f t="shared" si="61"/>
        <v>-17.961288254571656</v>
      </c>
      <c r="V170">
        <f t="shared" si="62"/>
        <v>-8.5415319598009951</v>
      </c>
    </row>
    <row r="171" spans="4:22" x14ac:dyDescent="0.3">
      <c r="D171">
        <f t="shared" ref="D171:D215" si="63">D170+0.1</f>
        <v>10.899999999999979</v>
      </c>
      <c r="E171">
        <v>0</v>
      </c>
      <c r="F171">
        <v>50</v>
      </c>
      <c r="H171">
        <f t="shared" si="49"/>
        <v>0.93497813807892416</v>
      </c>
      <c r="I171">
        <f t="shared" ref="I171:I215" si="64">$I$20 - 6.5*P171/1000</f>
        <v>270.41298411376903</v>
      </c>
      <c r="J171">
        <f t="shared" ref="J171:J215" si="65">(I171*287*1.4)^0.5</f>
        <v>329.62393271258748</v>
      </c>
      <c r="K171">
        <f t="shared" ref="K171:K215" si="66">(S171^2+T171^2)^0.5</f>
        <v>263.67663219826295</v>
      </c>
      <c r="L171">
        <f t="shared" ref="L171:L215" si="67">K171/J171</f>
        <v>0.79993169800620434</v>
      </c>
      <c r="M171" cm="1">
        <f t="array" ref="M171">CubicInterpolation($B$4:$B$14,$G$4:$G$14,L171)*H171</f>
        <v>576.54761618125394</v>
      </c>
      <c r="N171">
        <f t="shared" si="41"/>
        <v>-19.620112033777581</v>
      </c>
      <c r="O171">
        <f t="shared" ref="O171:O215" si="68">N171/$G$17</f>
        <v>-2.0000114203646868</v>
      </c>
      <c r="P171">
        <f t="shared" ref="P171:P215" si="69">0.5*(S170+S171)*(D170-D169)+P170</f>
        <v>2728.7716748047606</v>
      </c>
      <c r="Q171">
        <f t="shared" ref="Q171:Q215" si="70">0.5*(T170+T171)*(D170-D169)+Q170</f>
        <v>2407.0144339159165</v>
      </c>
      <c r="R171">
        <f t="shared" ref="R171:R215" si="71">DEGREES(ATAN((P171-P170)/(Q171-Q170)))</f>
        <v>43.506412138228164</v>
      </c>
      <c r="S171">
        <f t="shared" ref="S171:S215" si="72">S170+(U169+U170)*0.5*(D170-D169)</f>
        <v>181.26446906554207</v>
      </c>
      <c r="T171">
        <f t="shared" ref="T171:T215" si="73">T170+(V169+V170)*0.5*(D170-D169)</f>
        <v>191.49036169427737</v>
      </c>
      <c r="U171">
        <f t="shared" ref="U171:U215" si="74">(-$G$17*F171-SIN(RADIANS((R171)))*M171)/F171</f>
        <v>-17.748319812857755</v>
      </c>
      <c r="V171">
        <f t="shared" ref="V171:V215" si="75">(-COS(RADIANS(R171))*M171)/F171</f>
        <v>-8.3633689407143024</v>
      </c>
    </row>
    <row r="172" spans="4:22" x14ac:dyDescent="0.3">
      <c r="D172">
        <f t="shared" si="63"/>
        <v>10.999999999999979</v>
      </c>
      <c r="E172">
        <v>0</v>
      </c>
      <c r="F172">
        <v>50</v>
      </c>
      <c r="H172">
        <f t="shared" si="49"/>
        <v>0.93325280913826925</v>
      </c>
      <c r="I172">
        <f t="shared" si="64"/>
        <v>270.29574249000751</v>
      </c>
      <c r="J172">
        <f t="shared" si="65"/>
        <v>329.55246825427514</v>
      </c>
      <c r="K172">
        <f t="shared" si="66"/>
        <v>261.83633795446025</v>
      </c>
      <c r="L172">
        <f t="shared" si="67"/>
        <v>0.79452094333104284</v>
      </c>
      <c r="M172" cm="1">
        <f t="array" ref="M172">CubicInterpolation($B$4:$B$14,$G$4:$G$14,L172)*H172</f>
        <v>563.32355289130396</v>
      </c>
      <c r="N172">
        <f t="shared" si="41"/>
        <v>-19.362599495799753</v>
      </c>
      <c r="O172">
        <f t="shared" si="68"/>
        <v>-1.9737614164933488</v>
      </c>
      <c r="P172">
        <f t="shared" si="69"/>
        <v>2746.8088476911462</v>
      </c>
      <c r="Q172">
        <f t="shared" si="70"/>
        <v>2426.1212078330927</v>
      </c>
      <c r="R172">
        <f t="shared" si="71"/>
        <v>43.35056047062551</v>
      </c>
      <c r="S172">
        <f t="shared" si="72"/>
        <v>179.47898866217062</v>
      </c>
      <c r="T172">
        <f t="shared" si="73"/>
        <v>190.64511664925161</v>
      </c>
      <c r="U172">
        <f t="shared" si="74"/>
        <v>-17.543985175224879</v>
      </c>
      <c r="V172">
        <f t="shared" si="75"/>
        <v>-8.1926090719766744</v>
      </c>
    </row>
    <row r="173" spans="4:22" x14ac:dyDescent="0.3">
      <c r="D173">
        <f t="shared" si="63"/>
        <v>11.099999999999978</v>
      </c>
      <c r="E173">
        <v>0</v>
      </c>
      <c r="F173">
        <v>50</v>
      </c>
      <c r="H173">
        <f t="shared" si="49"/>
        <v>0.93154686017141353</v>
      </c>
      <c r="I173">
        <f t="shared" si="64"/>
        <v>270.17965464733317</v>
      </c>
      <c r="J173">
        <f t="shared" si="65"/>
        <v>329.48169180896605</v>
      </c>
      <c r="K173">
        <f t="shared" si="66"/>
        <v>260.02502309349319</v>
      </c>
      <c r="L173">
        <f t="shared" si="67"/>
        <v>0.7891941481357212</v>
      </c>
      <c r="M173" cm="1">
        <f t="array" ref="M173">CubicInterpolation($B$4:$B$14,$G$4:$G$14,L173)*H173</f>
        <v>550.63856412186033</v>
      </c>
      <c r="N173">
        <f t="shared" si="41"/>
        <v>-19.115676602801681</v>
      </c>
      <c r="O173">
        <f t="shared" si="68"/>
        <v>-1.9485908871357471</v>
      </c>
      <c r="P173">
        <f t="shared" si="69"/>
        <v>2764.6685157948928</v>
      </c>
      <c r="Q173">
        <f t="shared" si="70"/>
        <v>2445.1443295529862</v>
      </c>
      <c r="R173">
        <f t="shared" si="71"/>
        <v>43.193225492243904</v>
      </c>
      <c r="S173">
        <f t="shared" si="72"/>
        <v>177.71437341276649</v>
      </c>
      <c r="T173">
        <f t="shared" si="73"/>
        <v>189.81731774861706</v>
      </c>
      <c r="U173">
        <f t="shared" si="74"/>
        <v>-17.347811450745461</v>
      </c>
      <c r="V173">
        <f t="shared" si="75"/>
        <v>-8.0288560737059083</v>
      </c>
    </row>
    <row r="174" spans="4:22" x14ac:dyDescent="0.3">
      <c r="D174">
        <f t="shared" si="63"/>
        <v>11.199999999999978</v>
      </c>
      <c r="E174">
        <v>0</v>
      </c>
      <c r="F174">
        <v>50</v>
      </c>
      <c r="H174">
        <f t="shared" si="49"/>
        <v>0.92986002277808588</v>
      </c>
      <c r="I174">
        <f t="shared" si="64"/>
        <v>270.06470729631008</v>
      </c>
      <c r="J174">
        <f t="shared" si="65"/>
        <v>329.41159571523491</v>
      </c>
      <c r="K174">
        <f t="shared" si="66"/>
        <v>258.24160236187004</v>
      </c>
      <c r="L174">
        <f t="shared" si="67"/>
        <v>0.78394812362680488</v>
      </c>
      <c r="M174" cm="1">
        <f t="array" ref="M174">CubicInterpolation($B$4:$B$14,$G$4:$G$14,L174)*H174</f>
        <v>538.46393477238621</v>
      </c>
      <c r="N174">
        <f t="shared" si="41"/>
        <v>-18.878767619155074</v>
      </c>
      <c r="O174">
        <f t="shared" si="68"/>
        <v>-1.9244411436447577</v>
      </c>
      <c r="P174">
        <f t="shared" si="69"/>
        <v>2782.3527236446043</v>
      </c>
      <c r="Q174">
        <f t="shared" si="70"/>
        <v>2464.0855076649837</v>
      </c>
      <c r="R174">
        <f t="shared" si="71"/>
        <v>43.034400635821768</v>
      </c>
      <c r="S174">
        <f t="shared" si="72"/>
        <v>175.96978358146799</v>
      </c>
      <c r="T174">
        <f t="shared" si="73"/>
        <v>189.00624449133292</v>
      </c>
      <c r="U174">
        <f t="shared" si="74"/>
        <v>-17.159357961153614</v>
      </c>
      <c r="V174">
        <f t="shared" si="75"/>
        <v>-7.8717406702108903</v>
      </c>
    </row>
    <row r="175" spans="4:22" x14ac:dyDescent="0.3">
      <c r="D175">
        <f t="shared" si="63"/>
        <v>11.299999999999978</v>
      </c>
      <c r="E175">
        <v>0</v>
      </c>
      <c r="F175">
        <v>50</v>
      </c>
      <c r="H175">
        <f t="shared" si="49"/>
        <v>0.92819203824907526</v>
      </c>
      <c r="I175">
        <f t="shared" si="64"/>
        <v>269.95088767848506</v>
      </c>
      <c r="J175">
        <f t="shared" si="65"/>
        <v>329.34217262478745</v>
      </c>
      <c r="K175">
        <f t="shared" si="66"/>
        <v>256.48505025401442</v>
      </c>
      <c r="L175">
        <f t="shared" si="67"/>
        <v>0.77877985746520961</v>
      </c>
      <c r="M175" cm="1">
        <f t="array" ref="M175">CubicInterpolation($B$4:$B$14,$G$4:$G$14,L175)*H175</f>
        <v>526.77287734001084</v>
      </c>
      <c r="N175">
        <f t="shared" si="41"/>
        <v>-18.651335497496067</v>
      </c>
      <c r="O175">
        <f t="shared" si="68"/>
        <v>-1.9012574411310974</v>
      </c>
      <c r="P175">
        <f t="shared" si="69"/>
        <v>2799.8634340792214</v>
      </c>
      <c r="Q175">
        <f t="shared" si="70"/>
        <v>2482.946380622257</v>
      </c>
      <c r="R175">
        <f t="shared" si="71"/>
        <v>42.874079072740372</v>
      </c>
      <c r="S175">
        <f t="shared" si="72"/>
        <v>174.24442511087304</v>
      </c>
      <c r="T175">
        <f t="shared" si="73"/>
        <v>188.21121465413708</v>
      </c>
      <c r="U175">
        <f t="shared" si="74"/>
        <v>-16.978213563696599</v>
      </c>
      <c r="V175">
        <f t="shared" si="75"/>
        <v>-7.7209183408235651</v>
      </c>
    </row>
    <row r="176" spans="4:22" x14ac:dyDescent="0.3">
      <c r="D176">
        <f t="shared" si="63"/>
        <v>11.399999999999977</v>
      </c>
      <c r="E176">
        <v>0</v>
      </c>
      <c r="F176">
        <v>50</v>
      </c>
      <c r="H176">
        <f t="shared" si="49"/>
        <v>0.92654265706114824</v>
      </c>
      <c r="I176">
        <f t="shared" si="64"/>
        <v>269.83818353770027</v>
      </c>
      <c r="J176">
        <f t="shared" si="65"/>
        <v>329.27341548544115</v>
      </c>
      <c r="K176">
        <f t="shared" si="66"/>
        <v>254.7543969867794</v>
      </c>
      <c r="L176">
        <f t="shared" si="67"/>
        <v>0.7736865018732233</v>
      </c>
      <c r="M176" cm="1">
        <f t="array" ref="M176">CubicInterpolation($B$4:$B$14,$G$4:$G$14,L176)*H176</f>
        <v>515.54037408558702</v>
      </c>
      <c r="N176">
        <f t="shared" si="41"/>
        <v>-18.43287871724646</v>
      </c>
      <c r="O176">
        <f t="shared" si="68"/>
        <v>-1.8789886561922997</v>
      </c>
      <c r="P176">
        <f t="shared" si="69"/>
        <v>2817.2025326614967</v>
      </c>
      <c r="Q176">
        <f t="shared" si="70"/>
        <v>2501.7285204401433</v>
      </c>
      <c r="R176">
        <f t="shared" si="71"/>
        <v>42.712253720734594</v>
      </c>
      <c r="S176">
        <f t="shared" si="72"/>
        <v>172.53754653463054</v>
      </c>
      <c r="T176">
        <f t="shared" si="73"/>
        <v>187.43158170358535</v>
      </c>
      <c r="U176">
        <f t="shared" si="74"/>
        <v>-16.803994234444176</v>
      </c>
      <c r="V176">
        <f t="shared" si="75"/>
        <v>-7.576067289397872</v>
      </c>
    </row>
    <row r="177" spans="4:22" x14ac:dyDescent="0.3">
      <c r="D177">
        <f t="shared" si="63"/>
        <v>11.499999999999977</v>
      </c>
      <c r="E177">
        <v>0</v>
      </c>
      <c r="F177">
        <v>50</v>
      </c>
      <c r="H177">
        <f t="shared" si="49"/>
        <v>0.92491163840565649</v>
      </c>
      <c r="I177">
        <f t="shared" si="64"/>
        <v>269.72658309332945</v>
      </c>
      <c r="J177">
        <f t="shared" si="65"/>
        <v>329.20531752524863</v>
      </c>
      <c r="K177">
        <f t="shared" si="66"/>
        <v>253.0487248065715</v>
      </c>
      <c r="L177">
        <f t="shared" si="67"/>
        <v>0.76866536272508346</v>
      </c>
      <c r="M177" cm="1">
        <f t="array" ref="M177">CubicInterpolation($B$4:$B$14,$G$4:$G$14,L177)*H177</f>
        <v>504.74303431792924</v>
      </c>
      <c r="N177">
        <f t="shared" si="41"/>
        <v>-18.222928425608913</v>
      </c>
      <c r="O177">
        <f t="shared" si="68"/>
        <v>-1.8575869954749147</v>
      </c>
      <c r="P177">
        <f t="shared" si="69"/>
        <v>2834.3718317954645</v>
      </c>
      <c r="Q177">
        <f t="shared" si="70"/>
        <v>2520.4334361464262</v>
      </c>
      <c r="R177">
        <f t="shared" si="71"/>
        <v>42.548917251230137</v>
      </c>
      <c r="S177">
        <f t="shared" si="72"/>
        <v>170.84843614472351</v>
      </c>
      <c r="T177">
        <f t="shared" si="73"/>
        <v>186.66673242207429</v>
      </c>
      <c r="U177">
        <f t="shared" si="74"/>
        <v>-16.636340883174171</v>
      </c>
      <c r="V177">
        <f t="shared" si="75"/>
        <v>-7.4368866082314984</v>
      </c>
    </row>
    <row r="178" spans="4:22" x14ac:dyDescent="0.3">
      <c r="D178">
        <f t="shared" si="63"/>
        <v>11.599999999999977</v>
      </c>
      <c r="E178">
        <v>0</v>
      </c>
      <c r="F178">
        <v>50</v>
      </c>
      <c r="H178">
        <f t="shared" si="49"/>
        <v>0.92329874974809922</v>
      </c>
      <c r="I178">
        <f t="shared" si="64"/>
        <v>269.61607501528107</v>
      </c>
      <c r="J178">
        <f t="shared" si="65"/>
        <v>329.13787223766872</v>
      </c>
      <c r="K178">
        <f t="shared" si="66"/>
        <v>251.36716459696618</v>
      </c>
      <c r="L178">
        <f t="shared" si="67"/>
        <v>0.76371388952607455</v>
      </c>
      <c r="M178" cm="1">
        <f t="array" ref="M178">CubicInterpolation($B$4:$B$14,$G$4:$G$14,L178)*H178</f>
        <v>494.35896514501962</v>
      </c>
      <c r="N178">
        <f t="shared" ref="N178:N228" si="76">-((U178^2+V178^2)^0.5)</f>
        <v>-18.021045848013515</v>
      </c>
      <c r="O178">
        <f t="shared" si="68"/>
        <v>-1.8370077317037221</v>
      </c>
      <c r="P178">
        <f t="shared" si="69"/>
        <v>2851.3730745721427</v>
      </c>
      <c r="Q178">
        <f t="shared" si="70"/>
        <v>2539.0625770038896</v>
      </c>
      <c r="R178">
        <f t="shared" si="71"/>
        <v>42.384062096336876</v>
      </c>
      <c r="S178">
        <f t="shared" si="72"/>
        <v>169.17641938884259</v>
      </c>
      <c r="T178">
        <f t="shared" si="73"/>
        <v>185.91608472719281</v>
      </c>
      <c r="U178">
        <f t="shared" si="74"/>
        <v>-16.474917374541445</v>
      </c>
      <c r="V178">
        <f t="shared" si="75"/>
        <v>-7.303094615177697</v>
      </c>
    </row>
    <row r="179" spans="4:22" x14ac:dyDescent="0.3">
      <c r="D179">
        <f t="shared" si="63"/>
        <v>11.699999999999976</v>
      </c>
      <c r="E179">
        <v>0</v>
      </c>
      <c r="F179">
        <v>50</v>
      </c>
      <c r="H179">
        <f t="shared" si="49"/>
        <v>0.9217037664161537</v>
      </c>
      <c r="I179">
        <f t="shared" si="64"/>
        <v>269.50664840062501</v>
      </c>
      <c r="J179">
        <f t="shared" si="65"/>
        <v>329.07107336770139</v>
      </c>
      <c r="K179">
        <f t="shared" si="66"/>
        <v>249.70889275823191</v>
      </c>
      <c r="L179">
        <f t="shared" si="67"/>
        <v>0.75882966619557346</v>
      </c>
      <c r="M179" cm="1">
        <f t="array" ref="M179">CubicInterpolation($B$4:$B$14,$G$4:$G$14,L179)*H179</f>
        <v>484.3676542430324</v>
      </c>
      <c r="N179">
        <f t="shared" si="76"/>
        <v>-17.826819939035463</v>
      </c>
      <c r="O179">
        <f t="shared" si="68"/>
        <v>-1.8172089642237983</v>
      </c>
      <c r="P179">
        <f t="shared" si="69"/>
        <v>2868.2079383653827</v>
      </c>
      <c r="Q179">
        <f t="shared" si="70"/>
        <v>2557.6173355235501</v>
      </c>
      <c r="R179">
        <f t="shared" si="71"/>
        <v>42.21768045554596</v>
      </c>
      <c r="S179">
        <f t="shared" si="72"/>
        <v>167.5208564759568</v>
      </c>
      <c r="T179">
        <f t="shared" si="73"/>
        <v>185.17908566602236</v>
      </c>
      <c r="U179">
        <f t="shared" si="74"/>
        <v>-16.319408733335028</v>
      </c>
      <c r="V179">
        <f t="shared" si="75"/>
        <v>-7.1744273453106224</v>
      </c>
    </row>
    <row r="180" spans="4:22" x14ac:dyDescent="0.3">
      <c r="D180">
        <f t="shared" si="63"/>
        <v>11.799999999999976</v>
      </c>
      <c r="E180">
        <v>0</v>
      </c>
      <c r="F180">
        <v>50</v>
      </c>
      <c r="H180">
        <f t="shared" si="49"/>
        <v>0.92012647121392532</v>
      </c>
      <c r="I180">
        <f t="shared" si="64"/>
        <v>269.39829275171485</v>
      </c>
      <c r="J180">
        <f t="shared" si="65"/>
        <v>329.00491489890999</v>
      </c>
      <c r="K180">
        <f t="shared" si="66"/>
        <v>248.07312833328001</v>
      </c>
      <c r="L180">
        <f t="shared" si="67"/>
        <v>0.75401040257864516</v>
      </c>
      <c r="M180" cm="1">
        <f t="array" ref="M180">CubicInterpolation($B$4:$B$14,$G$4:$G$14,L180)*H180</f>
        <v>474.74986336880119</v>
      </c>
      <c r="N180">
        <f t="shared" si="76"/>
        <v>-17.639865248296335</v>
      </c>
      <c r="O180">
        <f t="shared" si="68"/>
        <v>-1.7981514014573226</v>
      </c>
      <c r="P180">
        <f t="shared" si="69"/>
        <v>2884.8780381977085</v>
      </c>
      <c r="Q180">
        <f t="shared" si="70"/>
        <v>2576.099050285251</v>
      </c>
      <c r="R180">
        <f t="shared" si="71"/>
        <v>42.049764302139657</v>
      </c>
      <c r="S180">
        <f t="shared" si="72"/>
        <v>165.88114017056299</v>
      </c>
      <c r="T180">
        <f t="shared" si="73"/>
        <v>184.45520956799794</v>
      </c>
      <c r="U180">
        <f t="shared" si="74"/>
        <v>-16.169519514300436</v>
      </c>
      <c r="V180">
        <f t="shared" si="75"/>
        <v>-7.0506371807596304</v>
      </c>
    </row>
    <row r="181" spans="4:22" x14ac:dyDescent="0.3">
      <c r="D181">
        <f t="shared" si="63"/>
        <v>11.899999999999975</v>
      </c>
      <c r="E181">
        <v>0</v>
      </c>
      <c r="F181">
        <v>50</v>
      </c>
      <c r="H181">
        <f t="shared" si="49"/>
        <v>0.9185666540603854</v>
      </c>
      <c r="I181">
        <f t="shared" si="64"/>
        <v>269.290997955688</v>
      </c>
      <c r="J181">
        <f t="shared" si="65"/>
        <v>328.93939104126071</v>
      </c>
      <c r="K181">
        <f t="shared" si="66"/>
        <v>246.45913035728142</v>
      </c>
      <c r="L181">
        <f t="shared" si="67"/>
        <v>0.74925392661886059</v>
      </c>
      <c r="M181" cm="1">
        <f t="array" ref="M181">CubicInterpolation($B$4:$B$14,$G$4:$G$14,L181)*H181</f>
        <v>465.48822521075607</v>
      </c>
      <c r="N181">
        <f t="shared" si="76"/>
        <v>-17.459832580913503</v>
      </c>
      <c r="O181">
        <f t="shared" si="68"/>
        <v>-1.7797994475956678</v>
      </c>
      <c r="P181">
        <f t="shared" si="69"/>
        <v>2901.3849298941459</v>
      </c>
      <c r="Q181">
        <f t="shared" si="70"/>
        <v>2594.5090085807356</v>
      </c>
      <c r="R181">
        <f t="shared" si="71"/>
        <v>41.880305389367059</v>
      </c>
      <c r="S181">
        <f t="shared" si="72"/>
        <v>164.25669375818123</v>
      </c>
      <c r="T181">
        <f t="shared" si="73"/>
        <v>183.74395634169443</v>
      </c>
      <c r="U181">
        <f t="shared" si="74"/>
        <v>-16.02498158152828</v>
      </c>
      <c r="V181">
        <f t="shared" si="75"/>
        <v>-6.9315019343002451</v>
      </c>
    </row>
    <row r="182" spans="4:22" x14ac:dyDescent="0.3">
      <c r="D182">
        <f t="shared" si="63"/>
        <v>11.999999999999975</v>
      </c>
      <c r="E182">
        <v>0</v>
      </c>
      <c r="F182">
        <v>50</v>
      </c>
      <c r="H182">
        <f t="shared" si="49"/>
        <v>0.91702411165231801</v>
      </c>
      <c r="I182">
        <f t="shared" si="64"/>
        <v>269.18475426538799</v>
      </c>
      <c r="J182">
        <f t="shared" si="65"/>
        <v>328.87449621980858</v>
      </c>
      <c r="K182">
        <f t="shared" si="66"/>
        <v>244.86619471687686</v>
      </c>
      <c r="L182">
        <f t="shared" si="67"/>
        <v>0.74455817502253685</v>
      </c>
      <c r="M182" cm="1">
        <f t="array" ref="M182">CubicInterpolation($B$4:$B$14,$G$4:$G$14,L182)*H182</f>
        <v>456.56879362021152</v>
      </c>
      <c r="N182">
        <f t="shared" si="76"/>
        <v>-17.286436740414263</v>
      </c>
      <c r="O182">
        <f t="shared" si="68"/>
        <v>-1.7621240306232684</v>
      </c>
      <c r="P182">
        <f t="shared" si="69"/>
        <v>2917.7301130172245</v>
      </c>
      <c r="Q182">
        <f t="shared" si="70"/>
        <v>2612.8484488671174</v>
      </c>
      <c r="R182">
        <f t="shared" si="71"/>
        <v>41.709295256140379</v>
      </c>
      <c r="S182">
        <f t="shared" si="72"/>
        <v>162.6469687033898</v>
      </c>
      <c r="T182">
        <f t="shared" si="73"/>
        <v>183.04484938594143</v>
      </c>
      <c r="U182">
        <f t="shared" si="74"/>
        <v>-15.885574406586034</v>
      </c>
      <c r="V182">
        <f t="shared" si="75"/>
        <v>-6.8168483152526482</v>
      </c>
    </row>
    <row r="183" spans="4:22" x14ac:dyDescent="0.3">
      <c r="D183">
        <f t="shared" si="63"/>
        <v>12.099999999999975</v>
      </c>
      <c r="E183">
        <v>0</v>
      </c>
      <c r="F183">
        <v>50</v>
      </c>
      <c r="H183">
        <f t="shared" si="49"/>
        <v>0.91549864715953655</v>
      </c>
      <c r="I183">
        <f t="shared" si="64"/>
        <v>269.07955228226564</v>
      </c>
      <c r="J183">
        <f t="shared" si="65"/>
        <v>328.81022506457174</v>
      </c>
      <c r="K183">
        <f t="shared" si="66"/>
        <v>243.29364886230482</v>
      </c>
      <c r="L183">
        <f t="shared" si="67"/>
        <v>0.73992117737374752</v>
      </c>
      <c r="M183" cm="1">
        <f t="array" ref="M183">CubicInterpolation($B$4:$B$14,$G$4:$G$14,L183)*H183</f>
        <v>447.97187913144074</v>
      </c>
      <c r="N183">
        <f t="shared" si="76"/>
        <v>-17.119290214083481</v>
      </c>
      <c r="O183">
        <f t="shared" si="68"/>
        <v>-1.7450856487342996</v>
      </c>
      <c r="P183">
        <f t="shared" si="69"/>
        <v>2933.915033497593</v>
      </c>
      <c r="Q183">
        <f t="shared" si="70"/>
        <v>2631.1185629300876</v>
      </c>
      <c r="R183">
        <f t="shared" si="71"/>
        <v>41.536725230726191</v>
      </c>
      <c r="S183">
        <f t="shared" si="72"/>
        <v>161.05144090398409</v>
      </c>
      <c r="T183">
        <f t="shared" si="73"/>
        <v>182.35743187346378</v>
      </c>
      <c r="U183">
        <f t="shared" si="74"/>
        <v>-15.751002835728483</v>
      </c>
      <c r="V183">
        <f t="shared" si="75"/>
        <v>-6.7064153690990373</v>
      </c>
    </row>
    <row r="184" spans="4:22" x14ac:dyDescent="0.3">
      <c r="D184">
        <f t="shared" si="63"/>
        <v>12.199999999999974</v>
      </c>
      <c r="E184">
        <v>0</v>
      </c>
      <c r="F184">
        <v>50</v>
      </c>
      <c r="H184">
        <f t="shared" si="49"/>
        <v>0.91399006993463228</v>
      </c>
      <c r="I184">
        <f t="shared" si="64"/>
        <v>268.97538294005824</v>
      </c>
      <c r="J184">
        <f t="shared" si="65"/>
        <v>328.74657240086231</v>
      </c>
      <c r="K184">
        <f t="shared" si="66"/>
        <v>241.74085413375639</v>
      </c>
      <c r="L184">
        <f t="shared" si="67"/>
        <v>0.73534106338601113</v>
      </c>
      <c r="M184" cm="1">
        <f t="array" ref="M184">CubicInterpolation($B$4:$B$14,$G$4:$G$14,L184)*H184</f>
        <v>439.68242072577965</v>
      </c>
      <c r="N184">
        <f t="shared" si="76"/>
        <v>-16.958091568650115</v>
      </c>
      <c r="O184">
        <f t="shared" si="68"/>
        <v>-1.7286535747859444</v>
      </c>
      <c r="P184">
        <f t="shared" si="69"/>
        <v>2949.9410861448855</v>
      </c>
      <c r="Q184">
        <f t="shared" si="70"/>
        <v>2649.3204979582229</v>
      </c>
      <c r="R184">
        <f t="shared" si="71"/>
        <v>41.362586432923266</v>
      </c>
      <c r="S184">
        <f t="shared" si="72"/>
        <v>159.46961204186837</v>
      </c>
      <c r="T184">
        <f t="shared" si="73"/>
        <v>181.6812686892462</v>
      </c>
      <c r="U184">
        <f t="shared" si="74"/>
        <v>-15.621035535810879</v>
      </c>
      <c r="V184">
        <f t="shared" si="75"/>
        <v>-6.6000089726950968</v>
      </c>
    </row>
    <row r="185" spans="4:22" x14ac:dyDescent="0.3">
      <c r="D185">
        <f t="shared" si="63"/>
        <v>12.299999999999974</v>
      </c>
      <c r="E185">
        <v>0</v>
      </c>
      <c r="F185">
        <v>50</v>
      </c>
      <c r="H185">
        <f t="shared" si="49"/>
        <v>0.91249819521692244</v>
      </c>
      <c r="I185">
        <f t="shared" si="64"/>
        <v>268.87223748785453</v>
      </c>
      <c r="J185">
        <f t="shared" si="65"/>
        <v>328.68353323922378</v>
      </c>
      <c r="K185">
        <f t="shared" si="66"/>
        <v>240.20720688022308</v>
      </c>
      <c r="L185">
        <f t="shared" si="67"/>
        <v>0.730816066484823</v>
      </c>
      <c r="M185" cm="1">
        <f t="array" ref="M185">CubicInterpolation($B$4:$B$14,$G$4:$G$14,L185)*H185</f>
        <v>431.68624622326018</v>
      </c>
      <c r="N185">
        <f t="shared" si="76"/>
        <v>-16.8025572047911</v>
      </c>
      <c r="O185">
        <f t="shared" si="68"/>
        <v>-1.7127988995709582</v>
      </c>
      <c r="P185">
        <f t="shared" si="69"/>
        <v>2965.8096172531436</v>
      </c>
      <c r="Q185">
        <f t="shared" si="70"/>
        <v>2667.4553587662931</v>
      </c>
      <c r="R185">
        <f t="shared" si="71"/>
        <v>41.186869783928771</v>
      </c>
      <c r="S185">
        <f t="shared" si="72"/>
        <v>157.9010101232914</v>
      </c>
      <c r="T185">
        <f t="shared" si="73"/>
        <v>181.01594747215648</v>
      </c>
      <c r="U185">
        <f t="shared" si="74"/>
        <v>-15.495454768040043</v>
      </c>
      <c r="V185">
        <f t="shared" si="75"/>
        <v>-6.4974464331691433</v>
      </c>
    </row>
    <row r="186" spans="4:22" x14ac:dyDescent="0.3">
      <c r="D186">
        <f t="shared" si="63"/>
        <v>12.399999999999974</v>
      </c>
      <c r="E186">
        <v>0</v>
      </c>
      <c r="F186">
        <v>50</v>
      </c>
      <c r="H186">
        <f t="shared" si="49"/>
        <v>0.91102284385507581</v>
      </c>
      <c r="I186">
        <f t="shared" si="64"/>
        <v>268.77010747424185</v>
      </c>
      <c r="J186">
        <f t="shared" si="65"/>
        <v>328.62110276601283</v>
      </c>
      <c r="K186">
        <f t="shared" si="66"/>
        <v>238.69213294627451</v>
      </c>
      <c r="L186">
        <f t="shared" si="67"/>
        <v>0.7263445072066167</v>
      </c>
      <c r="M186" cm="1">
        <f t="array" ref="M186">CubicInterpolation($B$4:$B$14,$G$4:$G$14,L186)*H186</f>
        <v>423.96999077934805</v>
      </c>
      <c r="N186">
        <f t="shared" si="76"/>
        <v>-16.652419759996445</v>
      </c>
      <c r="O186">
        <f t="shared" si="68"/>
        <v>-1.6974943690108506</v>
      </c>
      <c r="P186">
        <f t="shared" si="69"/>
        <v>2981.5219270397133</v>
      </c>
      <c r="Q186">
        <f t="shared" si="70"/>
        <v>2685.5242098749941</v>
      </c>
      <c r="R186">
        <f t="shared" si="71"/>
        <v>41.009566015201017</v>
      </c>
      <c r="S186">
        <f t="shared" si="72"/>
        <v>156.34518560809886</v>
      </c>
      <c r="T186">
        <f t="shared" si="73"/>
        <v>180.36107470186329</v>
      </c>
      <c r="U186">
        <f t="shared" si="74"/>
        <v>-15.374055179946172</v>
      </c>
      <c r="V186">
        <f t="shared" si="75"/>
        <v>-6.398555398454433</v>
      </c>
    </row>
    <row r="187" spans="4:22" x14ac:dyDescent="0.3">
      <c r="D187">
        <f t="shared" si="63"/>
        <v>12.499999999999973</v>
      </c>
      <c r="E187">
        <v>0</v>
      </c>
      <c r="F187">
        <v>50</v>
      </c>
      <c r="H187">
        <f t="shared" si="49"/>
        <v>0.90956384205681451</v>
      </c>
      <c r="I187">
        <f t="shared" si="64"/>
        <v>268.66898473313324</v>
      </c>
      <c r="J187">
        <f t="shared" si="65"/>
        <v>328.55927633499095</v>
      </c>
      <c r="K187">
        <f t="shared" si="66"/>
        <v>237.19508597986467</v>
      </c>
      <c r="L187">
        <f t="shared" si="67"/>
        <v>0.72192478820176853</v>
      </c>
      <c r="M187" cm="1">
        <f t="array" ref="M187">CubicInterpolation($B$4:$B$14,$G$4:$G$14,L187)*H187</f>
        <v>416.52104025449819</v>
      </c>
      <c r="N187">
        <f t="shared" si="76"/>
        <v>-16.507426972437816</v>
      </c>
      <c r="O187">
        <f t="shared" si="68"/>
        <v>-1.6827142683422849</v>
      </c>
      <c r="P187">
        <f t="shared" si="69"/>
        <v>2997.079271825653</v>
      </c>
      <c r="Q187">
        <f t="shared" si="70"/>
        <v>2703.5280773406012</v>
      </c>
      <c r="R187">
        <f t="shared" si="71"/>
        <v>40.830665671071884</v>
      </c>
      <c r="S187">
        <f t="shared" si="72"/>
        <v>154.80171011069956</v>
      </c>
      <c r="T187">
        <f t="shared" si="73"/>
        <v>179.71627461028211</v>
      </c>
      <c r="U187">
        <f t="shared" si="74"/>
        <v>-15.256642938862989</v>
      </c>
      <c r="V187">
        <f t="shared" si="75"/>
        <v>-6.3031731283861827</v>
      </c>
    </row>
    <row r="188" spans="4:22" x14ac:dyDescent="0.3">
      <c r="D188">
        <f t="shared" si="63"/>
        <v>12.599999999999973</v>
      </c>
      <c r="E188">
        <v>0</v>
      </c>
      <c r="F188">
        <v>50</v>
      </c>
      <c r="H188">
        <f t="shared" si="49"/>
        <v>0.90812102115287274</v>
      </c>
      <c r="I188">
        <f t="shared" si="64"/>
        <v>268.56886137040573</v>
      </c>
      <c r="J188">
        <f t="shared" si="65"/>
        <v>328.49804945939792</v>
      </c>
      <c r="K188">
        <f t="shared" si="66"/>
        <v>235.71554587822439</v>
      </c>
      <c r="L188">
        <f t="shared" si="67"/>
        <v>0.71755538964732457</v>
      </c>
      <c r="M188" cm="1">
        <f t="array" ref="M188">CubicInterpolation($B$4:$B$14,$G$4:$G$14,L188)*H188</f>
        <v>409.32747933925089</v>
      </c>
      <c r="N188">
        <f t="shared" si="76"/>
        <v>-16.367340640041327</v>
      </c>
      <c r="O188">
        <f t="shared" si="68"/>
        <v>-1.6684343160082902</v>
      </c>
      <c r="P188">
        <f t="shared" si="69"/>
        <v>3012.4828660914259</v>
      </c>
      <c r="Q188">
        <f t="shared" si="70"/>
        <v>2721.4679504803121</v>
      </c>
      <c r="R188">
        <f t="shared" si="71"/>
        <v>40.650159113810595</v>
      </c>
      <c r="S188">
        <f t="shared" si="72"/>
        <v>153.27017520475911</v>
      </c>
      <c r="T188">
        <f t="shared" si="73"/>
        <v>179.08118818394007</v>
      </c>
      <c r="U188">
        <f t="shared" si="74"/>
        <v>-15.143034938341414</v>
      </c>
      <c r="V188">
        <f t="shared" si="75"/>
        <v>-6.2111458269243478</v>
      </c>
    </row>
    <row r="189" spans="4:22" x14ac:dyDescent="0.3">
      <c r="D189">
        <f t="shared" si="63"/>
        <v>12.699999999999973</v>
      </c>
      <c r="E189">
        <v>0</v>
      </c>
      <c r="F189">
        <v>50</v>
      </c>
      <c r="H189">
        <f t="shared" si="49"/>
        <v>0.90669421737415767</v>
      </c>
      <c r="I189">
        <f t="shared" si="64"/>
        <v>268.46972975128813</v>
      </c>
      <c r="J189">
        <f t="shared" si="65"/>
        <v>328.43741780446936</v>
      </c>
      <c r="K189">
        <f t="shared" si="66"/>
        <v>234.25301734221159</v>
      </c>
      <c r="L189">
        <f t="shared" si="67"/>
        <v>0.71323486498018585</v>
      </c>
      <c r="M189" cm="1">
        <f t="array" ref="M189">CubicInterpolation($B$4:$B$14,$G$4:$G$14,L189)*H189</f>
        <v>402.37804389510973</v>
      </c>
      <c r="N189">
        <f t="shared" si="76"/>
        <v>-16.231935663990779</v>
      </c>
      <c r="O189">
        <f t="shared" si="68"/>
        <v>-1.6546315661560427</v>
      </c>
      <c r="P189">
        <f t="shared" si="69"/>
        <v>3027.7338844172086</v>
      </c>
      <c r="Q189">
        <f t="shared" si="70"/>
        <v>2739.3447835013176</v>
      </c>
      <c r="R189">
        <f t="shared" si="71"/>
        <v>40.468036528611378</v>
      </c>
      <c r="S189">
        <f t="shared" si="72"/>
        <v>151.75019131089888</v>
      </c>
      <c r="T189">
        <f t="shared" si="73"/>
        <v>178.45547223617456</v>
      </c>
      <c r="U189">
        <f t="shared" si="74"/>
        <v>-15.033058069133219</v>
      </c>
      <c r="V189">
        <f t="shared" si="75"/>
        <v>-6.1223280286182247</v>
      </c>
    </row>
    <row r="190" spans="4:22" x14ac:dyDescent="0.3">
      <c r="D190">
        <f t="shared" si="63"/>
        <v>12.799999999999972</v>
      </c>
      <c r="E190">
        <v>0</v>
      </c>
      <c r="F190">
        <v>50</v>
      </c>
      <c r="H190">
        <f t="shared" si="49"/>
        <v>0.90528327164122047</v>
      </c>
      <c r="I190">
        <f t="shared" si="64"/>
        <v>268.37158248844742</v>
      </c>
      <c r="J190">
        <f t="shared" si="65"/>
        <v>328.37737718036874</v>
      </c>
      <c r="K190">
        <f t="shared" si="66"/>
        <v>232.80702853014668</v>
      </c>
      <c r="L190">
        <f t="shared" si="67"/>
        <v>0.70896183692420478</v>
      </c>
      <c r="M190" cm="1">
        <f t="array" ref="M190">CubicInterpolation($B$4:$B$14,$G$4:$G$14,L190)*H190</f>
        <v>395.66207712027227</v>
      </c>
      <c r="N190">
        <f t="shared" si="76"/>
        <v>-16.100999168842694</v>
      </c>
      <c r="O190">
        <f t="shared" si="68"/>
        <v>-1.6412843189442092</v>
      </c>
      <c r="P190">
        <f t="shared" si="69"/>
        <v>3042.8334633157797</v>
      </c>
      <c r="Q190">
        <f t="shared" si="70"/>
        <v>2757.1594970402962</v>
      </c>
      <c r="R190">
        <f t="shared" si="71"/>
        <v>40.284287928525856</v>
      </c>
      <c r="S190">
        <f t="shared" si="72"/>
        <v>150.24138666052517</v>
      </c>
      <c r="T190">
        <f t="shared" si="73"/>
        <v>177.83879854339744</v>
      </c>
      <c r="U190">
        <f t="shared" si="74"/>
        <v>-14.926548548757482</v>
      </c>
      <c r="V190">
        <f t="shared" si="75"/>
        <v>-6.036582034285547</v>
      </c>
    </row>
    <row r="191" spans="4:22" x14ac:dyDescent="0.3">
      <c r="D191">
        <f t="shared" si="63"/>
        <v>12.899999999999972</v>
      </c>
      <c r="E191">
        <v>0</v>
      </c>
      <c r="F191">
        <v>50</v>
      </c>
      <c r="H191">
        <f t="shared" si="49"/>
        <v>0.90388802936519064</v>
      </c>
      <c r="I191">
        <f t="shared" si="64"/>
        <v>268.27441243072559</v>
      </c>
      <c r="J191">
        <f t="shared" si="65"/>
        <v>328.31792353550475</v>
      </c>
      <c r="K191">
        <f t="shared" si="66"/>
        <v>231.37712980309246</v>
      </c>
      <c r="L191">
        <f t="shared" si="67"/>
        <v>0.70473499378741966</v>
      </c>
      <c r="M191" cm="1">
        <f t="array" ref="M191">CubicInterpolation($B$4:$B$14,$G$4:$G$14,L191)*H191</f>
        <v>389.16948919044455</v>
      </c>
      <c r="N191">
        <f t="shared" si="76"/>
        <v>-15.974329692255116</v>
      </c>
      <c r="O191">
        <f t="shared" si="68"/>
        <v>-1.628372037946495</v>
      </c>
      <c r="P191">
        <f t="shared" si="69"/>
        <v>3057.7827029652876</v>
      </c>
      <c r="Q191">
        <f t="shared" si="70"/>
        <v>2774.9129796194784</v>
      </c>
      <c r="R191">
        <f t="shared" si="71"/>
        <v>40.09890315934031</v>
      </c>
      <c r="S191">
        <f t="shared" si="72"/>
        <v>148.74340632963063</v>
      </c>
      <c r="T191">
        <f t="shared" si="73"/>
        <v>177.23085304025227</v>
      </c>
      <c r="U191">
        <f t="shared" si="74"/>
        <v>-14.823351304289647</v>
      </c>
      <c r="V191">
        <f t="shared" si="75"/>
        <v>-5.9537773914110952</v>
      </c>
    </row>
    <row r="192" spans="4:22" x14ac:dyDescent="0.3">
      <c r="D192">
        <f t="shared" si="63"/>
        <v>12.999999999999972</v>
      </c>
      <c r="E192">
        <v>0</v>
      </c>
      <c r="F192">
        <v>50</v>
      </c>
      <c r="H192">
        <f t="shared" si="49"/>
        <v>0.90250834025942006</v>
      </c>
      <c r="I192">
        <f t="shared" si="64"/>
        <v>268.17821265248398</v>
      </c>
      <c r="J192">
        <f t="shared" si="65"/>
        <v>328.25905295020891</v>
      </c>
      <c r="K192">
        <f t="shared" si="66"/>
        <v>229.96289255427681</v>
      </c>
      <c r="L192">
        <f t="shared" si="67"/>
        <v>0.70055308600783084</v>
      </c>
      <c r="M192" cm="1">
        <f t="array" ref="M192">CubicInterpolation($B$4:$B$14,$G$4:$G$14,L192)*H192</f>
        <v>382.89072006088054</v>
      </c>
      <c r="N192">
        <f t="shared" si="76"/>
        <v>-15.851736438050997</v>
      </c>
      <c r="O192">
        <f t="shared" si="68"/>
        <v>-1.6158752740113147</v>
      </c>
      <c r="P192">
        <f t="shared" si="69"/>
        <v>3072.5826688486181</v>
      </c>
      <c r="Q192">
        <f t="shared" si="70"/>
        <v>2792.6060890249391</v>
      </c>
      <c r="R192">
        <f t="shared" si="71"/>
        <v>39.911871904410162</v>
      </c>
      <c r="S192">
        <f t="shared" si="72"/>
        <v>147.25591133697827</v>
      </c>
      <c r="T192">
        <f t="shared" si="73"/>
        <v>176.63133506896745</v>
      </c>
      <c r="U192">
        <f t="shared" si="74"/>
        <v>-14.723319403564624</v>
      </c>
      <c r="V192">
        <f t="shared" si="75"/>
        <v>-5.873790415230288</v>
      </c>
    </row>
    <row r="193" spans="4:22" x14ac:dyDescent="0.3">
      <c r="D193">
        <f t="shared" si="63"/>
        <v>13.099999999999971</v>
      </c>
      <c r="E193">
        <v>0</v>
      </c>
      <c r="F193">
        <v>50</v>
      </c>
      <c r="H193">
        <f t="shared" si="49"/>
        <v>0.90114405816112286</v>
      </c>
      <c r="I193">
        <f t="shared" si="64"/>
        <v>268.08297644351393</v>
      </c>
      <c r="J193">
        <f t="shared" si="65"/>
        <v>328.20076163074924</v>
      </c>
      <c r="K193">
        <f t="shared" si="66"/>
        <v>228.56390811602071</v>
      </c>
      <c r="L193">
        <f t="shared" si="67"/>
        <v>0.69641492292809626</v>
      </c>
      <c r="M193" cm="1">
        <f t="array" ref="M193">CubicInterpolation($B$4:$B$14,$G$4:$G$14,L193)*H193</f>
        <v>376.81670514764846</v>
      </c>
      <c r="N193">
        <f t="shared" si="76"/>
        <v>-15.733038586975422</v>
      </c>
      <c r="O193">
        <f t="shared" si="68"/>
        <v>-1.6037755950025914</v>
      </c>
      <c r="P193">
        <f t="shared" si="69"/>
        <v>3087.2343933055463</v>
      </c>
      <c r="Q193">
        <f t="shared" si="70"/>
        <v>2810.2396536123192</v>
      </c>
      <c r="R193">
        <f t="shared" si="71"/>
        <v>39.723183689484387</v>
      </c>
      <c r="S193">
        <f t="shared" si="72"/>
        <v>145.77857780158556</v>
      </c>
      <c r="T193">
        <f t="shared" si="73"/>
        <v>176.03995667863538</v>
      </c>
      <c r="U193">
        <f t="shared" si="74"/>
        <v>-14.626313530475315</v>
      </c>
      <c r="V193">
        <f t="shared" si="75"/>
        <v>-5.7965037468712417</v>
      </c>
    </row>
    <row r="194" spans="4:22" x14ac:dyDescent="0.3">
      <c r="D194">
        <f t="shared" si="63"/>
        <v>13.199999999999971</v>
      </c>
      <c r="E194">
        <v>0</v>
      </c>
      <c r="F194">
        <v>50</v>
      </c>
      <c r="H194">
        <f t="shared" si="49"/>
        <v>0.8997950408623675</v>
      </c>
      <c r="I194">
        <f t="shared" si="64"/>
        <v>267.98869729947808</v>
      </c>
      <c r="J194">
        <f t="shared" si="65"/>
        <v>328.14304590365811</v>
      </c>
      <c r="K194">
        <f t="shared" si="66"/>
        <v>227.17978673812974</v>
      </c>
      <c r="L194">
        <f t="shared" si="67"/>
        <v>0.6923193697812785</v>
      </c>
      <c r="M194" cm="1">
        <f t="array" ref="M194">CubicInterpolation($B$4:$B$14,$G$4:$G$14,L194)*H194</f>
        <v>370.93884363438963</v>
      </c>
      <c r="N194">
        <f t="shared" si="76"/>
        <v>-15.618064660068331</v>
      </c>
      <c r="O194">
        <f t="shared" si="68"/>
        <v>-1.5920555209040093</v>
      </c>
      <c r="P194">
        <f t="shared" si="69"/>
        <v>3101.7388770033699</v>
      </c>
      <c r="Q194">
        <f t="shared" si="70"/>
        <v>2827.8144735447772</v>
      </c>
      <c r="R194">
        <f t="shared" si="71"/>
        <v>39.532827887509704</v>
      </c>
      <c r="S194">
        <f t="shared" si="72"/>
        <v>144.31109615488356</v>
      </c>
      <c r="T194">
        <f t="shared" si="73"/>
        <v>175.45644197053031</v>
      </c>
      <c r="U194">
        <f t="shared" si="74"/>
        <v>-14.532201500476456</v>
      </c>
      <c r="V194">
        <f t="shared" si="75"/>
        <v>-5.7218059452960448</v>
      </c>
    </row>
    <row r="195" spans="4:22" x14ac:dyDescent="0.3">
      <c r="D195">
        <f t="shared" si="63"/>
        <v>13.299999999999971</v>
      </c>
      <c r="E195">
        <v>0</v>
      </c>
      <c r="F195">
        <v>50</v>
      </c>
      <c r="H195">
        <f t="shared" si="49"/>
        <v>0.89846114994981674</v>
      </c>
      <c r="I195">
        <f t="shared" si="64"/>
        <v>267.89536891284666</v>
      </c>
      <c r="J195">
        <f t="shared" si="65"/>
        <v>328.08590221035371</v>
      </c>
      <c r="K195">
        <f t="shared" si="66"/>
        <v>225.81015663224227</v>
      </c>
      <c r="L195">
        <f t="shared" si="67"/>
        <v>0.6882653448713657</v>
      </c>
      <c r="M195" cm="1">
        <f t="array" ref="M195">CubicInterpolation($B$4:$B$14,$G$4:$G$14,L195)*H195</f>
        <v>365.24896917596465</v>
      </c>
      <c r="N195">
        <f t="shared" si="76"/>
        <v>-15.506651930078846</v>
      </c>
      <c r="O195">
        <f t="shared" si="68"/>
        <v>-1.5806984638204735</v>
      </c>
      <c r="P195">
        <f t="shared" si="69"/>
        <v>3116.0970903312809</v>
      </c>
      <c r="Q195">
        <f t="shared" si="70"/>
        <v>2845.3313219675997</v>
      </c>
      <c r="R195">
        <f t="shared" si="71"/>
        <v>39.34079372343578</v>
      </c>
      <c r="S195">
        <f t="shared" si="72"/>
        <v>142.85317040333598</v>
      </c>
      <c r="T195">
        <f t="shared" si="73"/>
        <v>174.88052648592193</v>
      </c>
      <c r="U195">
        <f t="shared" si="74"/>
        <v>-14.440857812791849</v>
      </c>
      <c r="V195">
        <f t="shared" si="75"/>
        <v>-5.6495911101022713</v>
      </c>
    </row>
    <row r="196" spans="4:22" x14ac:dyDescent="0.3">
      <c r="D196">
        <f t="shared" si="63"/>
        <v>13.39999999999997</v>
      </c>
      <c r="E196">
        <v>0</v>
      </c>
      <c r="F196">
        <v>50</v>
      </c>
      <c r="H196">
        <f t="shared" si="49"/>
        <v>0.89714225065266262</v>
      </c>
      <c r="I196">
        <f t="shared" si="64"/>
        <v>267.80298516429832</v>
      </c>
      <c r="J196">
        <f t="shared" si="65"/>
        <v>328.0293271020368</v>
      </c>
      <c r="K196">
        <f t="shared" si="66"/>
        <v>224.4546630771099</v>
      </c>
      <c r="L196">
        <f t="shared" si="67"/>
        <v>0.68425181693370674</v>
      </c>
      <c r="M196" cm="1">
        <f t="array" ref="M196">CubicInterpolation($B$4:$B$14,$G$4:$G$14,L196)*H196</f>
        <v>359.73932279275238</v>
      </c>
      <c r="N196">
        <f t="shared" si="76"/>
        <v>-15.39864587679498</v>
      </c>
      <c r="O196">
        <f t="shared" si="68"/>
        <v>-1.5696886724561649</v>
      </c>
      <c r="P196">
        <f t="shared" si="69"/>
        <v>3130.3099747233314</v>
      </c>
      <c r="Q196">
        <f t="shared" si="70"/>
        <v>2862.7909461235531</v>
      </c>
      <c r="R196">
        <f t="shared" si="71"/>
        <v>39.147070279048165</v>
      </c>
      <c r="S196">
        <f t="shared" si="72"/>
        <v>141.40451743767258</v>
      </c>
      <c r="T196">
        <f t="shared" si="73"/>
        <v>174.31195663315202</v>
      </c>
      <c r="U196">
        <f t="shared" si="74"/>
        <v>-14.352163236166147</v>
      </c>
      <c r="V196">
        <f t="shared" si="75"/>
        <v>-5.579758532533095</v>
      </c>
    </row>
    <row r="197" spans="4:22" x14ac:dyDescent="0.3">
      <c r="D197">
        <f t="shared" si="63"/>
        <v>13.49999999999997</v>
      </c>
      <c r="E197">
        <v>0</v>
      </c>
      <c r="F197">
        <v>50</v>
      </c>
      <c r="H197">
        <f t="shared" si="49"/>
        <v>0.89583821169824673</v>
      </c>
      <c r="I197">
        <f t="shared" si="64"/>
        <v>267.71154011455587</v>
      </c>
      <c r="J197">
        <f t="shared" si="65"/>
        <v>327.97331723484541</v>
      </c>
      <c r="K197">
        <f t="shared" si="66"/>
        <v>223.11296758022067</v>
      </c>
      <c r="L197">
        <f t="shared" si="67"/>
        <v>0.68027780266179561</v>
      </c>
      <c r="M197" cm="1">
        <f t="array" ref="M197">CubicInterpolation($B$4:$B$14,$G$4:$G$14,L197)*H197</f>
        <v>354.40252776932067</v>
      </c>
      <c r="N197">
        <f t="shared" si="76"/>
        <v>-15.293899682558767</v>
      </c>
      <c r="O197">
        <f t="shared" si="68"/>
        <v>-1.559011180688967</v>
      </c>
      <c r="P197">
        <f t="shared" si="69"/>
        <v>3144.3784439144761</v>
      </c>
      <c r="Q197">
        <f t="shared" si="70"/>
        <v>2880.1940684127617</v>
      </c>
      <c r="R197">
        <f t="shared" si="71"/>
        <v>38.951646497812163</v>
      </c>
      <c r="S197">
        <f t="shared" si="72"/>
        <v>139.9648663852247</v>
      </c>
      <c r="T197">
        <f t="shared" si="73"/>
        <v>173.75048915102025</v>
      </c>
      <c r="U197">
        <f t="shared" si="74"/>
        <v>-14.266004425303645</v>
      </c>
      <c r="V197">
        <f t="shared" si="75"/>
        <v>-5.5122123723046057</v>
      </c>
    </row>
    <row r="198" spans="4:22" x14ac:dyDescent="0.3">
      <c r="D198">
        <f t="shared" si="63"/>
        <v>13.599999999999969</v>
      </c>
      <c r="E198">
        <v>0</v>
      </c>
      <c r="F198">
        <v>50</v>
      </c>
      <c r="H198">
        <f t="shared" si="49"/>
        <v>0.89454890517488261</v>
      </c>
      <c r="I198">
        <f t="shared" si="64"/>
        <v>267.62102799663</v>
      </c>
      <c r="J198">
        <f t="shared" si="65"/>
        <v>327.91786936525114</v>
      </c>
      <c r="K198">
        <f t="shared" si="66"/>
        <v>221.78474709156748</v>
      </c>
      <c r="L198">
        <f t="shared" si="67"/>
        <v>0.67634236438799455</v>
      </c>
      <c r="M198" cm="1">
        <f t="array" ref="M198">CubicInterpolation($B$4:$B$14,$G$4:$G$14,L198)*H198</f>
        <v>349.23156638898979</v>
      </c>
      <c r="N198">
        <f t="shared" si="76"/>
        <v>-15.192273764596413</v>
      </c>
      <c r="O198">
        <f t="shared" si="68"/>
        <v>-1.5486517598976974</v>
      </c>
      <c r="P198">
        <f t="shared" si="69"/>
        <v>3158.3033851338446</v>
      </c>
      <c r="Q198">
        <f t="shared" si="70"/>
        <v>2897.5413874006017</v>
      </c>
      <c r="R198">
        <f t="shared" si="71"/>
        <v>38.754511189769637</v>
      </c>
      <c r="S198">
        <f t="shared" si="72"/>
        <v>138.53395800215122</v>
      </c>
      <c r="T198">
        <f t="shared" si="73"/>
        <v>173.19589060577837</v>
      </c>
      <c r="U198">
        <f t="shared" si="74"/>
        <v>-14.18227356541496</v>
      </c>
      <c r="V198">
        <f t="shared" si="75"/>
        <v>-5.4468613580828835</v>
      </c>
    </row>
    <row r="199" spans="4:22" x14ac:dyDescent="0.3">
      <c r="D199">
        <f t="shared" si="63"/>
        <v>13.699999999999969</v>
      </c>
      <c r="E199">
        <v>0</v>
      </c>
      <c r="F199">
        <v>50</v>
      </c>
      <c r="H199">
        <f t="shared" si="49"/>
        <v>0.89327420640145261</v>
      </c>
      <c r="I199">
        <f t="shared" si="64"/>
        <v>267.53144320844592</v>
      </c>
      <c r="J199">
        <f t="shared" si="65"/>
        <v>327.86298034568273</v>
      </c>
      <c r="K199">
        <f t="shared" si="66"/>
        <v>220.46969326571818</v>
      </c>
      <c r="L199">
        <f t="shared" si="67"/>
        <v>0.67244460790683258</v>
      </c>
      <c r="M199" cm="1">
        <f t="array" ref="M199">CubicInterpolation($B$4:$B$14,$G$4:$G$14,L199)*H199</f>
        <v>344.21975835173475</v>
      </c>
      <c r="N199">
        <f t="shared" si="76"/>
        <v>-15.093635341108138</v>
      </c>
      <c r="O199">
        <f t="shared" si="68"/>
        <v>-1.5385968747306971</v>
      </c>
      <c r="P199">
        <f t="shared" si="69"/>
        <v>3172.0856602390827</v>
      </c>
      <c r="Q199">
        <f t="shared" si="70"/>
        <v>2914.8335787768533</v>
      </c>
      <c r="R199">
        <f t="shared" si="71"/>
        <v>38.555653036474794</v>
      </c>
      <c r="S199">
        <f t="shared" si="72"/>
        <v>137.11154410261531</v>
      </c>
      <c r="T199">
        <f t="shared" si="73"/>
        <v>172.647936919259</v>
      </c>
      <c r="U199">
        <f t="shared" si="74"/>
        <v>-14.100868042530985</v>
      </c>
      <c r="V199">
        <f t="shared" si="75"/>
        <v>-5.3836185096528686</v>
      </c>
    </row>
    <row r="200" spans="4:22" x14ac:dyDescent="0.3">
      <c r="D200">
        <f t="shared" si="63"/>
        <v>13.799999999999969</v>
      </c>
      <c r="E200">
        <v>0</v>
      </c>
      <c r="F200">
        <v>50</v>
      </c>
      <c r="H200">
        <f t="shared" si="49"/>
        <v>0.89201399380335955</v>
      </c>
      <c r="I200">
        <f t="shared" si="64"/>
        <v>267.44278030583035</v>
      </c>
      <c r="J200">
        <f t="shared" si="65"/>
        <v>327.80864712036293</v>
      </c>
      <c r="K200">
        <f t="shared" si="66"/>
        <v>219.16751176866623</v>
      </c>
      <c r="L200">
        <f t="shared" si="67"/>
        <v>0.66858368043047245</v>
      </c>
      <c r="M200" cm="1">
        <f t="array" ref="M200">CubicInterpolation($B$4:$B$14,$G$4:$G$14,L200)*H200</f>
        <v>339.36074073712945</v>
      </c>
      <c r="N200">
        <f t="shared" si="76"/>
        <v>-14.99785802834964</v>
      </c>
      <c r="O200">
        <f t="shared" si="68"/>
        <v>-1.5288336420336024</v>
      </c>
      <c r="P200">
        <f t="shared" si="69"/>
        <v>3185.7261067953245</v>
      </c>
      <c r="Q200">
        <f t="shared" si="70"/>
        <v>2932.07129626911</v>
      </c>
      <c r="R200">
        <f t="shared" si="71"/>
        <v>38.3550605959922</v>
      </c>
      <c r="S200">
        <f t="shared" si="72"/>
        <v>135.69738702221801</v>
      </c>
      <c r="T200">
        <f t="shared" si="73"/>
        <v>172.10641292587221</v>
      </c>
      <c r="U200">
        <f t="shared" si="74"/>
        <v>-14.021690137465367</v>
      </c>
      <c r="V200">
        <f t="shared" si="75"/>
        <v>-5.3224008800012648</v>
      </c>
    </row>
    <row r="201" spans="4:22" x14ac:dyDescent="0.3">
      <c r="D201">
        <f t="shared" si="63"/>
        <v>13.899999999999968</v>
      </c>
      <c r="E201">
        <v>0</v>
      </c>
      <c r="F201">
        <v>50</v>
      </c>
      <c r="H201">
        <f t="shared" si="49"/>
        <v>0.89076814879446542</v>
      </c>
      <c r="I201">
        <f t="shared" si="64"/>
        <v>267.35503399583638</v>
      </c>
      <c r="J201">
        <f t="shared" si="65"/>
        <v>327.75486672134565</v>
      </c>
      <c r="K201">
        <f t="shared" si="66"/>
        <v>217.87792162622961</v>
      </c>
      <c r="L201">
        <f t="shared" si="67"/>
        <v>0.66475876866679007</v>
      </c>
      <c r="M201" cm="1">
        <f t="array" ref="M201">CubicInterpolation($B$4:$B$14,$G$4:$G$14,L201)*H201</f>
        <v>334.64844938680551</v>
      </c>
      <c r="N201">
        <f t="shared" si="76"/>
        <v>-14.904821466191985</v>
      </c>
      <c r="O201">
        <f t="shared" si="68"/>
        <v>-1.5193497926801207</v>
      </c>
      <c r="P201">
        <f t="shared" si="69"/>
        <v>3199.2255391020963</v>
      </c>
      <c r="Q201">
        <f t="shared" si="70"/>
        <v>2949.255172513223</v>
      </c>
      <c r="R201">
        <f t="shared" si="71"/>
        <v>38.152722307972134</v>
      </c>
      <c r="S201">
        <f t="shared" si="72"/>
        <v>134.29125911321819</v>
      </c>
      <c r="T201">
        <f t="shared" si="73"/>
        <v>171.5711119563895</v>
      </c>
      <c r="U201">
        <f t="shared" si="74"/>
        <v>-13.944646741501533</v>
      </c>
      <c r="V201">
        <f t="shared" si="75"/>
        <v>-5.263129315700696</v>
      </c>
    </row>
    <row r="202" spans="4:22" x14ac:dyDescent="0.3">
      <c r="D202">
        <f t="shared" si="63"/>
        <v>13.999999999999968</v>
      </c>
      <c r="E202">
        <v>0</v>
      </c>
      <c r="F202">
        <v>50</v>
      </c>
      <c r="H202">
        <f t="shared" si="49"/>
        <v>0.88953655566465517</v>
      </c>
      <c r="I202">
        <f t="shared" si="64"/>
        <v>267.26819913038707</v>
      </c>
      <c r="J202">
        <f t="shared" si="65"/>
        <v>327.70163626474238</v>
      </c>
      <c r="K202">
        <f t="shared" si="66"/>
        <v>216.60065461103017</v>
      </c>
      <c r="L202">
        <f t="shared" si="67"/>
        <v>0.66096909701129369</v>
      </c>
      <c r="M202" cm="1">
        <f t="array" ref="M202">CubicInterpolation($B$4:$B$14,$G$4:$G$14,L202)*H202</f>
        <v>330.07710159236967</v>
      </c>
      <c r="N202">
        <f t="shared" si="76"/>
        <v>-14.814410969875004</v>
      </c>
      <c r="O202">
        <f t="shared" si="68"/>
        <v>-1.5101336360728852</v>
      </c>
      <c r="P202">
        <f t="shared" si="69"/>
        <v>3212.5847491712207</v>
      </c>
      <c r="Q202">
        <f t="shared" si="70"/>
        <v>2966.3858198833727</v>
      </c>
      <c r="R202">
        <f t="shared" si="71"/>
        <v>37.948626498800188</v>
      </c>
      <c r="S202">
        <f t="shared" si="72"/>
        <v>132.89294226926984</v>
      </c>
      <c r="T202">
        <f t="shared" si="73"/>
        <v>171.04183544660441</v>
      </c>
      <c r="U202">
        <f t="shared" si="74"/>
        <v>-13.869649092054285</v>
      </c>
      <c r="V202">
        <f t="shared" si="75"/>
        <v>-5.2057282341311888</v>
      </c>
    </row>
    <row r="203" spans="4:22" x14ac:dyDescent="0.3">
      <c r="D203">
        <f t="shared" si="63"/>
        <v>14.099999999999968</v>
      </c>
      <c r="E203">
        <v>0</v>
      </c>
      <c r="F203">
        <v>50</v>
      </c>
      <c r="H203">
        <f t="shared" si="49"/>
        <v>0.88831910147271131</v>
      </c>
      <c r="I203">
        <f t="shared" si="64"/>
        <v>267.18227070021931</v>
      </c>
      <c r="J203">
        <f t="shared" si="65"/>
        <v>327.64895294712619</v>
      </c>
      <c r="K203">
        <f t="shared" si="66"/>
        <v>215.33545466532547</v>
      </c>
      <c r="L203">
        <f t="shared" si="67"/>
        <v>0.65721392584481986</v>
      </c>
      <c r="M203" cm="1">
        <f t="array" ref="M203">CubicInterpolation($B$4:$B$14,$G$4:$G$14,L203)*H203</f>
        <v>325.64117998503133</v>
      </c>
      <c r="N203">
        <f t="shared" si="76"/>
        <v>-14.726517205876686</v>
      </c>
      <c r="O203">
        <f t="shared" si="68"/>
        <v>-1.5011740271026182</v>
      </c>
      <c r="P203">
        <f t="shared" si="69"/>
        <v>3225.8045076585636</v>
      </c>
      <c r="Q203">
        <f t="shared" si="70"/>
        <v>2983.4638312841585</v>
      </c>
      <c r="R203">
        <f t="shared" si="71"/>
        <v>37.742761386839831</v>
      </c>
      <c r="S203">
        <f t="shared" si="72"/>
        <v>131.50222747759204</v>
      </c>
      <c r="T203">
        <f t="shared" si="73"/>
        <v>170.51839256911282</v>
      </c>
      <c r="U203">
        <f t="shared" si="74"/>
        <v>-13.796612526715833</v>
      </c>
      <c r="V203">
        <f t="shared" si="75"/>
        <v>-5.1501254162058832</v>
      </c>
    </row>
    <row r="204" spans="4:22" x14ac:dyDescent="0.3">
      <c r="D204">
        <f t="shared" si="63"/>
        <v>14.199999999999967</v>
      </c>
      <c r="E204">
        <v>0</v>
      </c>
      <c r="F204">
        <v>50</v>
      </c>
      <c r="H204">
        <f t="shared" si="49"/>
        <v>0.88711567594417795</v>
      </c>
      <c r="I204">
        <f t="shared" si="64"/>
        <v>267.0972438291102</v>
      </c>
      <c r="J204">
        <f t="shared" si="65"/>
        <v>327.5968140421034</v>
      </c>
      <c r="K204">
        <f t="shared" si="66"/>
        <v>214.08207735718128</v>
      </c>
      <c r="L204">
        <f t="shared" si="67"/>
        <v>0.65349254992958206</v>
      </c>
      <c r="M204" cm="1">
        <f t="array" ref="M204">CubicInterpolation($B$4:$B$14,$G$4:$G$14,L204)*H204</f>
        <v>321.33541753245424</v>
      </c>
      <c r="N204">
        <f t="shared" si="76"/>
        <v>-14.641035890005682</v>
      </c>
      <c r="O204">
        <f t="shared" si="68"/>
        <v>-1.4924603353726484</v>
      </c>
      <c r="P204">
        <f t="shared" si="69"/>
        <v>3238.885564752276</v>
      </c>
      <c r="Q204">
        <f t="shared" si="70"/>
        <v>3000.4897809069439</v>
      </c>
      <c r="R204">
        <f t="shared" si="71"/>
        <v>37.535115087777058</v>
      </c>
      <c r="S204">
        <f t="shared" si="72"/>
        <v>130.11891439665354</v>
      </c>
      <c r="T204">
        <f t="shared" si="73"/>
        <v>170.00059988659598</v>
      </c>
      <c r="U204">
        <f t="shared" si="74"/>
        <v>-13.725456254237093</v>
      </c>
      <c r="V204">
        <f t="shared" si="75"/>
        <v>-5.0962518133877879</v>
      </c>
    </row>
    <row r="205" spans="4:22" x14ac:dyDescent="0.3">
      <c r="D205">
        <f t="shared" si="63"/>
        <v>14.299999999999967</v>
      </c>
      <c r="E205">
        <v>0</v>
      </c>
      <c r="F205">
        <v>50</v>
      </c>
      <c r="H205">
        <f t="shared" si="49"/>
        <v>0.88592617137395313</v>
      </c>
      <c r="I205">
        <f t="shared" si="64"/>
        <v>267.01311376837003</v>
      </c>
      <c r="J205">
        <f t="shared" si="65"/>
        <v>327.54521689704319</v>
      </c>
      <c r="K205">
        <f t="shared" si="66"/>
        <v>212.84028936767268</v>
      </c>
      <c r="L205">
        <f t="shared" si="67"/>
        <v>0.64980429689673791</v>
      </c>
      <c r="M205" cm="1">
        <f t="array" ref="M205">CubicInterpolation($B$4:$B$14,$G$4:$G$14,L205)*H205</f>
        <v>317.15478355671013</v>
      </c>
      <c r="N205">
        <f t="shared" si="76"/>
        <v>-14.557867505991046</v>
      </c>
      <c r="O205">
        <f t="shared" si="68"/>
        <v>-1.4839824165128488</v>
      </c>
      <c r="P205">
        <f t="shared" si="69"/>
        <v>3251.8286510199887</v>
      </c>
      <c r="Q205">
        <f t="shared" si="70"/>
        <v>3017.4642249525295</v>
      </c>
      <c r="R205">
        <f t="shared" si="71"/>
        <v>37.325675620072026</v>
      </c>
      <c r="S205">
        <f t="shared" si="72"/>
        <v>128.74281095760588</v>
      </c>
      <c r="T205">
        <f t="shared" si="73"/>
        <v>169.48828102511629</v>
      </c>
      <c r="U205">
        <f t="shared" si="74"/>
        <v>-13.65610314112276</v>
      </c>
      <c r="V205">
        <f t="shared" si="75"/>
        <v>-5.0440413678921292</v>
      </c>
    </row>
    <row r="206" spans="4:22" x14ac:dyDescent="0.3">
      <c r="D206">
        <f t="shared" si="63"/>
        <v>14.399999999999967</v>
      </c>
      <c r="E206">
        <v>0</v>
      </c>
      <c r="F206">
        <v>50</v>
      </c>
      <c r="H206">
        <f t="shared" si="49"/>
        <v>0.88475048253332333</v>
      </c>
      <c r="I206">
        <f t="shared" si="64"/>
        <v>266.92987589158776</v>
      </c>
      <c r="J206">
        <f t="shared" si="65"/>
        <v>327.49415892995705</v>
      </c>
      <c r="K206">
        <f t="shared" si="66"/>
        <v>211.60986800698058</v>
      </c>
      <c r="L206">
        <f t="shared" si="67"/>
        <v>0.64614852581916959</v>
      </c>
      <c r="M206" cm="1">
        <f t="array" ref="M206">CubicInterpolation($B$4:$B$14,$G$4:$G$14,L206)*H206</f>
        <v>313.09447069472736</v>
      </c>
      <c r="N206">
        <f t="shared" si="76"/>
        <v>-14.476917042994641</v>
      </c>
      <c r="O206">
        <f t="shared" si="68"/>
        <v>-1.4757305854224914</v>
      </c>
      <c r="P206">
        <f t="shared" si="69"/>
        <v>3264.6344782172609</v>
      </c>
      <c r="Q206">
        <f t="shared" si="70"/>
        <v>3034.387702322088</v>
      </c>
      <c r="R206">
        <f t="shared" si="71"/>
        <v>37.114430910539596</v>
      </c>
      <c r="S206">
        <f t="shared" si="72"/>
        <v>127.3737329878379</v>
      </c>
      <c r="T206">
        <f t="shared" si="73"/>
        <v>168.9812663660523</v>
      </c>
      <c r="U206">
        <f t="shared" si="74"/>
        <v>-13.588479512635276</v>
      </c>
      <c r="V206">
        <f t="shared" si="75"/>
        <v>-4.9934308450643519</v>
      </c>
    </row>
    <row r="207" spans="4:22" x14ac:dyDescent="0.3">
      <c r="D207">
        <f t="shared" si="63"/>
        <v>14.499999999999966</v>
      </c>
      <c r="E207">
        <v>0</v>
      </c>
      <c r="F207">
        <v>50</v>
      </c>
      <c r="H207">
        <f t="shared" si="49"/>
        <v>0.88358850658121335</v>
      </c>
      <c r="I207">
        <f t="shared" si="64"/>
        <v>266.8475256896138</v>
      </c>
      <c r="J207">
        <f t="shared" si="65"/>
        <v>327.44363762651858</v>
      </c>
      <c r="K207">
        <f t="shared" si="66"/>
        <v>210.39060075741577</v>
      </c>
      <c r="L207">
        <f t="shared" si="67"/>
        <v>0.64252462586366321</v>
      </c>
      <c r="M207" cm="1">
        <f t="array" ref="M207">CubicInterpolation($B$4:$B$14,$G$4:$G$14,L207)*H207</f>
        <v>309.14988272944424</v>
      </c>
      <c r="N207">
        <f t="shared" si="76"/>
        <v>-14.398093750605607</v>
      </c>
      <c r="O207">
        <f t="shared" si="68"/>
        <v>-1.4676955912951688</v>
      </c>
      <c r="P207">
        <f t="shared" si="69"/>
        <v>3277.3037400594103</v>
      </c>
      <c r="Q207">
        <f t="shared" si="70"/>
        <v>3051.2607352781606</v>
      </c>
      <c r="R207">
        <f t="shared" si="71"/>
        <v>36.901368800043286</v>
      </c>
      <c r="S207">
        <f t="shared" si="72"/>
        <v>126.01150385515</v>
      </c>
      <c r="T207">
        <f t="shared" si="73"/>
        <v>168.47939275540446</v>
      </c>
      <c r="U207">
        <f t="shared" si="74"/>
        <v>-13.522514967103801</v>
      </c>
      <c r="V207">
        <f t="shared" si="75"/>
        <v>-4.9443596770139928</v>
      </c>
    </row>
    <row r="208" spans="4:22" x14ac:dyDescent="0.3">
      <c r="D208">
        <f t="shared" si="63"/>
        <v>14.599999999999966</v>
      </c>
      <c r="E208">
        <v>0</v>
      </c>
      <c r="F208">
        <v>50</v>
      </c>
      <c r="H208">
        <f t="shared" si="49"/>
        <v>0.88244014297940554</v>
      </c>
      <c r="I208">
        <f t="shared" si="64"/>
        <v>266.76605876576826</v>
      </c>
      <c r="J208">
        <f t="shared" si="65"/>
        <v>327.39365053721747</v>
      </c>
      <c r="K208">
        <f t="shared" si="66"/>
        <v>209.18228484155296</v>
      </c>
      <c r="L208">
        <f t="shared" si="67"/>
        <v>0.63893201501711328</v>
      </c>
      <c r="M208" cm="1">
        <f t="array" ref="M208">CubicInterpolation($B$4:$B$14,$G$4:$G$14,L208)*H208</f>
        <v>305.31662322600522</v>
      </c>
      <c r="N208">
        <f t="shared" si="76"/>
        <v>-14.321310910002417</v>
      </c>
      <c r="O208">
        <f t="shared" si="68"/>
        <v>-1.4598685942917855</v>
      </c>
      <c r="P208">
        <f t="shared" si="69"/>
        <v>3289.8371129587258</v>
      </c>
      <c r="Q208">
        <f t="shared" si="70"/>
        <v>3068.0838300773958</v>
      </c>
      <c r="R208">
        <f t="shared" si="71"/>
        <v>36.686477049343729</v>
      </c>
      <c r="S208">
        <f t="shared" si="72"/>
        <v>124.65595413116304</v>
      </c>
      <c r="T208">
        <f t="shared" si="73"/>
        <v>167.98250322930053</v>
      </c>
      <c r="U208">
        <f t="shared" si="74"/>
        <v>-13.458142202533235</v>
      </c>
      <c r="V208">
        <f t="shared" si="75"/>
        <v>-4.896769816659563</v>
      </c>
    </row>
    <row r="209" spans="4:22" x14ac:dyDescent="0.3">
      <c r="D209">
        <f t="shared" si="63"/>
        <v>14.699999999999966</v>
      </c>
      <c r="E209">
        <v>0</v>
      </c>
      <c r="F209">
        <v>50</v>
      </c>
      <c r="H209">
        <f t="shared" si="49"/>
        <v>0.8813052934115273</v>
      </c>
      <c r="I209">
        <f t="shared" si="64"/>
        <v>266.68547083126202</v>
      </c>
      <c r="J209">
        <f t="shared" si="65"/>
        <v>327.34419527463916</v>
      </c>
      <c r="K209">
        <f t="shared" si="66"/>
        <v>207.98472681379357</v>
      </c>
      <c r="L209">
        <f t="shared" si="67"/>
        <v>0.63537013888178484</v>
      </c>
      <c r="M209" cm="1">
        <f t="array" ref="M209">CubicInterpolation($B$4:$B$14,$G$4:$G$14,L209)*H209</f>
        <v>301.59048491291003</v>
      </c>
      <c r="N209">
        <f t="shared" si="76"/>
        <v>-14.246485620075902</v>
      </c>
      <c r="O209">
        <f t="shared" si="68"/>
        <v>-1.452241143738624</v>
      </c>
      <c r="P209">
        <f t="shared" si="69"/>
        <v>3302.2352567289181</v>
      </c>
      <c r="Q209">
        <f t="shared" si="70"/>
        <v>3084.8574775765915</v>
      </c>
      <c r="R209">
        <f t="shared" si="71"/>
        <v>36.4697433450863</v>
      </c>
      <c r="S209">
        <f t="shared" si="72"/>
        <v>123.30692127268119</v>
      </c>
      <c r="T209">
        <f t="shared" si="73"/>
        <v>167.49044675461687</v>
      </c>
      <c r="U209">
        <f t="shared" si="74"/>
        <v>-13.395296854588569</v>
      </c>
      <c r="V209">
        <f t="shared" si="75"/>
        <v>-4.8506056014150447</v>
      </c>
    </row>
    <row r="210" spans="4:22" x14ac:dyDescent="0.3">
      <c r="D210">
        <f t="shared" si="63"/>
        <v>14.799999999999965</v>
      </c>
      <c r="E210">
        <v>0</v>
      </c>
      <c r="F210">
        <v>50</v>
      </c>
      <c r="H210">
        <f t="shared" si="49"/>
        <v>0.88018386170559815</v>
      </c>
      <c r="I210">
        <f t="shared" si="64"/>
        <v>266.60575770081942</v>
      </c>
      <c r="J210">
        <f t="shared" si="65"/>
        <v>327.29526951086422</v>
      </c>
      <c r="K210">
        <f t="shared" si="66"/>
        <v>206.79774217380282</v>
      </c>
      <c r="L210">
        <f t="shared" si="67"/>
        <v>0.63183846953503975</v>
      </c>
      <c r="M210" cm="1">
        <f t="array" ref="M210">CubicInterpolation($B$4:$B$14,$G$4:$G$14,L210)*H210</f>
        <v>297.96743975305628</v>
      </c>
      <c r="N210">
        <f t="shared" si="76"/>
        <v>-14.173538597408978</v>
      </c>
      <c r="O210">
        <f t="shared" si="68"/>
        <v>-1.4448051577379182</v>
      </c>
      <c r="P210">
        <f t="shared" si="69"/>
        <v>3314.4988152585433</v>
      </c>
      <c r="Q210">
        <f t="shared" si="70"/>
        <v>3101.5821538135078</v>
      </c>
      <c r="R210">
        <f t="shared" si="71"/>
        <v>36.251155305940259</v>
      </c>
      <c r="S210">
        <f t="shared" si="72"/>
        <v>121.96424931982511</v>
      </c>
      <c r="T210">
        <f t="shared" si="73"/>
        <v>167.00307798371313</v>
      </c>
      <c r="U210">
        <f t="shared" si="74"/>
        <v>-13.333917345109356</v>
      </c>
      <c r="V210">
        <f t="shared" si="75"/>
        <v>-4.8058136258113384</v>
      </c>
    </row>
    <row r="211" spans="4:22" x14ac:dyDescent="0.3">
      <c r="D211">
        <f t="shared" si="63"/>
        <v>14.899999999999965</v>
      </c>
      <c r="E211">
        <v>0</v>
      </c>
      <c r="F211">
        <v>50</v>
      </c>
      <c r="H211">
        <f t="shared" si="49"/>
        <v>0.87907575375995373</v>
      </c>
      <c r="I211">
        <f t="shared" si="64"/>
        <v>266.52691528849232</v>
      </c>
      <c r="J211">
        <f t="shared" si="65"/>
        <v>327.2468709749815</v>
      </c>
      <c r="K211">
        <f t="shared" si="66"/>
        <v>205.62115500038027</v>
      </c>
      <c r="L211">
        <f t="shared" si="67"/>
        <v>0.62833650444926725</v>
      </c>
      <c r="M211" cm="1">
        <f t="array" ref="M211">CubicInterpolation($B$4:$B$14,$G$4:$G$14,L211)*H211</f>
        <v>294.44362965418208</v>
      </c>
      <c r="N211">
        <f t="shared" si="76"/>
        <v>-14.102393989100841</v>
      </c>
      <c r="O211">
        <f t="shared" si="68"/>
        <v>-1.4375529040877513</v>
      </c>
      <c r="P211">
        <f t="shared" si="69"/>
        <v>3326.6284171550265</v>
      </c>
      <c r="Q211">
        <f t="shared" si="70"/>
        <v>3118.2583205638111</v>
      </c>
      <c r="R211">
        <f t="shared" si="71"/>
        <v>36.030700488913716</v>
      </c>
      <c r="S211">
        <f t="shared" si="72"/>
        <v>120.62778860984022</v>
      </c>
      <c r="T211">
        <f t="shared" si="73"/>
        <v>166.52025702235181</v>
      </c>
      <c r="U211">
        <f t="shared" si="74"/>
        <v>-13.273944740380015</v>
      </c>
      <c r="V211">
        <f t="shared" si="75"/>
        <v>-4.7623426224039456</v>
      </c>
    </row>
    <row r="212" spans="4:22" x14ac:dyDescent="0.3">
      <c r="D212">
        <f t="shared" si="63"/>
        <v>14.999999999999964</v>
      </c>
      <c r="E212">
        <v>0</v>
      </c>
      <c r="F212">
        <v>50</v>
      </c>
      <c r="H212">
        <f t="shared" si="49"/>
        <v>0.87798087747236497</v>
      </c>
      <c r="I212">
        <f t="shared" si="64"/>
        <v>266.44893960365482</v>
      </c>
      <c r="J212">
        <f t="shared" si="65"/>
        <v>327.19899745070813</v>
      </c>
      <c r="K212">
        <f t="shared" si="66"/>
        <v>204.45479760442939</v>
      </c>
      <c r="L212">
        <f t="shared" si="67"/>
        <v>0.62486376546807754</v>
      </c>
      <c r="M212" cm="1">
        <f t="array" ref="M212">CubicInterpolation($B$4:$B$14,$G$4:$G$14,L212)*H212</f>
        <v>291.01535777235694</v>
      </c>
      <c r="N212">
        <f t="shared" si="76"/>
        <v>-14.03297919750403</v>
      </c>
      <c r="O212">
        <f t="shared" si="68"/>
        <v>-1.4304769824163128</v>
      </c>
      <c r="P212">
        <f t="shared" si="69"/>
        <v>3338.6246763607969</v>
      </c>
      <c r="Q212">
        <f t="shared" si="70"/>
        <v>3134.8864258754256</v>
      </c>
      <c r="R212">
        <f t="shared" si="71"/>
        <v>35.808366395833005</v>
      </c>
      <c r="S212">
        <f t="shared" si="72"/>
        <v>119.29739550556576</v>
      </c>
      <c r="T212">
        <f t="shared" si="73"/>
        <v>166.04184920994106</v>
      </c>
      <c r="U212">
        <f t="shared" si="74"/>
        <v>-13.215322618441983</v>
      </c>
      <c r="V212">
        <f t="shared" si="75"/>
        <v>-4.7201433503736503</v>
      </c>
    </row>
    <row r="213" spans="4:22" x14ac:dyDescent="0.3">
      <c r="D213">
        <f t="shared" si="63"/>
        <v>15.099999999999964</v>
      </c>
      <c r="E213">
        <v>0</v>
      </c>
      <c r="F213">
        <v>50</v>
      </c>
      <c r="H213">
        <f t="shared" si="49"/>
        <v>0.87689914267219737</v>
      </c>
      <c r="I213">
        <f t="shared" si="64"/>
        <v>266.37182674717076</v>
      </c>
      <c r="J213">
        <f t="shared" si="65"/>
        <v>327.15164677411178</v>
      </c>
      <c r="K213">
        <f t="shared" si="66"/>
        <v>203.29851019978781</v>
      </c>
      <c r="L213">
        <f t="shared" si="67"/>
        <v>0.6214197978350976</v>
      </c>
      <c r="M213" cm="1">
        <f t="array" ref="M213">CubicInterpolation($B$4:$B$14,$G$4:$G$14,L213)*H213</f>
        <v>287.6790803659411</v>
      </c>
      <c r="N213">
        <f t="shared" si="76"/>
        <v>-13.965224716019756</v>
      </c>
      <c r="O213">
        <f t="shared" si="68"/>
        <v>-1.4235703074434001</v>
      </c>
      <c r="P213">
        <f t="shared" si="69"/>
        <v>3350.4881927429565</v>
      </c>
      <c r="Q213">
        <f t="shared" si="70"/>
        <v>3151.4669045814876</v>
      </c>
      <c r="R213">
        <f t="shared" si="71"/>
        <v>35.584140479999817</v>
      </c>
      <c r="S213">
        <f t="shared" si="72"/>
        <v>117.97293213762467</v>
      </c>
      <c r="T213">
        <f t="shared" si="73"/>
        <v>165.56772491130218</v>
      </c>
      <c r="U213">
        <f t="shared" si="74"/>
        <v>-13.157996944793663</v>
      </c>
      <c r="V213">
        <f t="shared" si="75"/>
        <v>-4.6791684912738232</v>
      </c>
    </row>
    <row r="214" spans="4:22" x14ac:dyDescent="0.3">
      <c r="D214">
        <f t="shared" si="63"/>
        <v>15.199999999999964</v>
      </c>
      <c r="E214">
        <v>0</v>
      </c>
      <c r="F214">
        <v>50</v>
      </c>
      <c r="H214">
        <f t="shared" ref="H214:H277" si="77">$H$20*(1-(P214/44300))^4.256</f>
        <v>0.87583046105544937</v>
      </c>
      <c r="I214">
        <f t="shared" si="64"/>
        <v>266.29557290772419</v>
      </c>
      <c r="J214">
        <f t="shared" si="65"/>
        <v>327.1048168314303</v>
      </c>
      <c r="K214">
        <f t="shared" si="66"/>
        <v>202.15214059076851</v>
      </c>
      <c r="L214">
        <f t="shared" si="67"/>
        <v>0.61800416927197155</v>
      </c>
      <c r="M214" cm="1">
        <f t="array" ref="M214">CubicInterpolation($B$4:$B$14,$G$4:$G$14,L214)*H214</f>
        <v>284.43139916084533</v>
      </c>
      <c r="N214">
        <f t="shared" si="76"/>
        <v>-13.899063975165731</v>
      </c>
      <c r="O214">
        <f t="shared" si="68"/>
        <v>-1.4168260932890653</v>
      </c>
      <c r="P214">
        <f t="shared" si="69"/>
        <v>3362.2195526578107</v>
      </c>
      <c r="Q214">
        <f t="shared" si="70"/>
        <v>3168.0001787930137</v>
      </c>
      <c r="R214">
        <f t="shared" si="71"/>
        <v>35.358010153051261</v>
      </c>
      <c r="S214">
        <f t="shared" si="72"/>
        <v>116.65426615946289</v>
      </c>
      <c r="T214">
        <f t="shared" si="73"/>
        <v>165.09775931921982</v>
      </c>
      <c r="U214">
        <f t="shared" si="74"/>
        <v>-13.101915955877235</v>
      </c>
      <c r="V214">
        <f t="shared" si="75"/>
        <v>-4.6393725514210784</v>
      </c>
    </row>
    <row r="215" spans="4:22" x14ac:dyDescent="0.3">
      <c r="D215">
        <f t="shared" si="63"/>
        <v>15.299999999999963</v>
      </c>
      <c r="E215">
        <v>0</v>
      </c>
      <c r="F215">
        <v>50</v>
      </c>
      <c r="H215">
        <f t="shared" si="77"/>
        <v>0.87477474612252715</v>
      </c>
      <c r="I215">
        <f t="shared" si="64"/>
        <v>266.2201743583052</v>
      </c>
      <c r="J215">
        <f t="shared" si="65"/>
        <v>327.05850555698294</v>
      </c>
      <c r="K215">
        <f t="shared" si="66"/>
        <v>201.01554387534415</v>
      </c>
      <c r="L215">
        <f t="shared" si="67"/>
        <v>0.61461646910241108</v>
      </c>
      <c r="M215" cm="1">
        <f t="array" ref="M215">CubicInterpolation($B$4:$B$14,$G$4:$G$14,L215)*H215</f>
        <v>281.26905419104747</v>
      </c>
      <c r="N215">
        <f t="shared" si="76"/>
        <v>-13.834433198190878</v>
      </c>
      <c r="O215">
        <f t="shared" si="68"/>
        <v>-1.4102378387554411</v>
      </c>
      <c r="P215">
        <f t="shared" si="69"/>
        <v>3373.8193294915054</v>
      </c>
      <c r="Q215">
        <f t="shared" si="70"/>
        <v>3184.4866583723287</v>
      </c>
      <c r="R215">
        <f t="shared" si="71"/>
        <v>35.129962792006616</v>
      </c>
      <c r="S215">
        <f t="shared" si="72"/>
        <v>115.34127051442935</v>
      </c>
      <c r="T215">
        <f t="shared" si="73"/>
        <v>164.63183226708509</v>
      </c>
      <c r="U215">
        <f t="shared" si="74"/>
        <v>-13.047030049795886</v>
      </c>
      <c r="V215">
        <f t="shared" si="75"/>
        <v>-4.600711770468676</v>
      </c>
    </row>
    <row r="216" spans="4:22" x14ac:dyDescent="0.3">
      <c r="D216">
        <f t="shared" ref="D216:D228" si="78">D215+0.1</f>
        <v>15.399999999999963</v>
      </c>
      <c r="E216">
        <v>0</v>
      </c>
      <c r="F216">
        <v>50</v>
      </c>
      <c r="H216">
        <f t="shared" si="77"/>
        <v>0.87373191311862164</v>
      </c>
      <c r="I216">
        <f t="shared" ref="I216:I228" si="79">$I$20 - 6.5*P216/1000</f>
        <v>266.14562745284343</v>
      </c>
      <c r="J216">
        <f t="shared" ref="J216:J228" si="80">(I216*287*1.4)^0.5</f>
        <v>327.01271093116929</v>
      </c>
      <c r="K216">
        <f t="shared" ref="K216:K228" si="81">(S216^2+T216^2)^0.5</f>
        <v>199.88858216298112</v>
      </c>
      <c r="L216">
        <f t="shared" ref="L216:L228" si="82">K216/J216</f>
        <v>0.61125630741935999</v>
      </c>
      <c r="M216" cm="1">
        <f t="array" ref="M216">CubicInterpolation($B$4:$B$14,$G$4:$G$14,L216)*H216</f>
        <v>278.18891708115467</v>
      </c>
      <c r="N216">
        <f t="shared" si="76"/>
        <v>-13.771271265569757</v>
      </c>
      <c r="O216">
        <f t="shared" ref="O216:O228" si="83">N216/$G$17</f>
        <v>-1.4037993135137365</v>
      </c>
      <c r="P216">
        <f t="shared" ref="P216:P228" si="84">0.5*(S215+S216)*(D215-D214)+P215</f>
        <v>3385.2880841779343</v>
      </c>
      <c r="Q216">
        <f t="shared" ref="Q216:Q228" si="85">0.5*(T215+T216)*(D215-D214)+Q215</f>
        <v>3200.9267413882326</v>
      </c>
      <c r="R216">
        <f t="shared" ref="R216:R228" si="86">DEGREES(ATAN((P216-P215)/(Q216-Q215)))</f>
        <v>34.899985746515995</v>
      </c>
      <c r="S216">
        <f t="shared" ref="S216:S228" si="87">S215+(U214+U215)*0.5*(D215-D214)</f>
        <v>114.0338232141457</v>
      </c>
      <c r="T216">
        <f t="shared" ref="T216:T228" si="88">T215+(V214+V215)*0.5*(D215-D214)</f>
        <v>164.16982805099059</v>
      </c>
      <c r="U216">
        <f t="shared" ref="U216:U228" si="89">(-$G$17*F216-SIN(RADIANS((R216)))*M216)/F216</f>
        <v>-12.993291683750918</v>
      </c>
      <c r="V216">
        <f t="shared" ref="V216:V228" si="90">(-COS(RADIANS(R216))*M216)/F216</f>
        <v>-4.5631440357363768</v>
      </c>
    </row>
    <row r="217" spans="4:22" x14ac:dyDescent="0.3">
      <c r="D217">
        <f t="shared" si="78"/>
        <v>15.499999999999963</v>
      </c>
      <c r="E217">
        <v>0</v>
      </c>
      <c r="F217">
        <v>50</v>
      </c>
      <c r="H217">
        <f t="shared" si="77"/>
        <v>0.87270187897655915</v>
      </c>
      <c r="I217">
        <f t="shared" si="79"/>
        <v>266.0719286229824</v>
      </c>
      <c r="J217">
        <f t="shared" si="80"/>
        <v>326.96743097855222</v>
      </c>
      <c r="K217">
        <f t="shared" si="81"/>
        <v>198.77112430619985</v>
      </c>
      <c r="L217">
        <f t="shared" si="82"/>
        <v>0.60792331429254332</v>
      </c>
      <c r="M217" cm="1">
        <f t="array" ref="M217">CubicInterpolation($B$4:$B$14,$G$4:$G$14,L217)*H217</f>
        <v>275.18798474039289</v>
      </c>
      <c r="N217">
        <f t="shared" si="76"/>
        <v>-13.709519587762005</v>
      </c>
      <c r="O217">
        <f t="shared" si="83"/>
        <v>-1.3975045451337416</v>
      </c>
      <c r="P217">
        <f t="shared" si="84"/>
        <v>3396.626365695015</v>
      </c>
      <c r="Q217">
        <f t="shared" si="85"/>
        <v>3217.320814553816</v>
      </c>
      <c r="R217">
        <f t="shared" si="86"/>
        <v>34.66806634633668</v>
      </c>
      <c r="S217">
        <f t="shared" si="87"/>
        <v>112.73180712746836</v>
      </c>
      <c r="T217">
        <f t="shared" si="88"/>
        <v>163.71163526068034</v>
      </c>
      <c r="U217">
        <f t="shared" si="89"/>
        <v>-12.940655277728776</v>
      </c>
      <c r="V217">
        <f t="shared" si="90"/>
        <v>-4.5266288019032936</v>
      </c>
    </row>
    <row r="218" spans="4:22" x14ac:dyDescent="0.3">
      <c r="D218">
        <f t="shared" si="78"/>
        <v>15.599999999999962</v>
      </c>
      <c r="E218">
        <v>0</v>
      </c>
      <c r="F218">
        <v>50</v>
      </c>
      <c r="H218">
        <f t="shared" si="77"/>
        <v>0.87168456226200985</v>
      </c>
      <c r="I218">
        <f t="shared" si="79"/>
        <v>265.99907437498763</v>
      </c>
      <c r="J218">
        <f t="shared" si="80"/>
        <v>326.92266376601975</v>
      </c>
      <c r="K218">
        <f t="shared" si="81"/>
        <v>197.66304564500038</v>
      </c>
      <c r="L218">
        <f t="shared" si="82"/>
        <v>0.60461713901385816</v>
      </c>
      <c r="M218" cm="1">
        <f t="array" ref="M218">CubicInterpolation($B$4:$B$14,$G$4:$G$14,L218)*H218</f>
        <v>272.26337343976309</v>
      </c>
      <c r="N218">
        <f t="shared" si="76"/>
        <v>-13.649121985666435</v>
      </c>
      <c r="O218">
        <f t="shared" si="83"/>
        <v>-1.3913478068976997</v>
      </c>
      <c r="P218">
        <f t="shared" si="84"/>
        <v>3407.8347115403581</v>
      </c>
      <c r="Q218">
        <f t="shared" si="85"/>
        <v>3233.6692536477899</v>
      </c>
      <c r="R218">
        <f t="shared" si="86"/>
        <v>34.434191909013869</v>
      </c>
      <c r="S218">
        <f t="shared" si="87"/>
        <v>111.43510977939438</v>
      </c>
      <c r="T218">
        <f t="shared" si="88"/>
        <v>163.25714661879834</v>
      </c>
      <c r="U218">
        <f t="shared" si="89"/>
        <v>-12.889077124000147</v>
      </c>
      <c r="V218">
        <f t="shared" si="90"/>
        <v>-4.491127015703178</v>
      </c>
    </row>
    <row r="219" spans="4:22" x14ac:dyDescent="0.3">
      <c r="D219">
        <f t="shared" si="78"/>
        <v>15.699999999999962</v>
      </c>
      <c r="E219">
        <v>0</v>
      </c>
      <c r="F219">
        <v>50</v>
      </c>
      <c r="H219">
        <f t="shared" si="77"/>
        <v>0.87067988312093469</v>
      </c>
      <c r="I219">
        <f t="shared" si="79"/>
        <v>265.92706128678259</v>
      </c>
      <c r="J219">
        <f t="shared" si="80"/>
        <v>326.87840740102308</v>
      </c>
      <c r="K219">
        <f t="shared" si="81"/>
        <v>196.56422776335137</v>
      </c>
      <c r="L219">
        <f t="shared" si="82"/>
        <v>0.60133744937823674</v>
      </c>
      <c r="M219" cm="1">
        <f t="array" ref="M219">CubicInterpolation($B$4:$B$14,$G$4:$G$14,L219)*H219</f>
        <v>269.41231324626307</v>
      </c>
      <c r="N219">
        <f t="shared" si="76"/>
        <v>-13.59002457824611</v>
      </c>
      <c r="O219">
        <f t="shared" si="83"/>
        <v>-1.3853236063451693</v>
      </c>
      <c r="P219">
        <f t="shared" si="84"/>
        <v>3418.9136481872933</v>
      </c>
      <c r="Q219">
        <f t="shared" si="85"/>
        <v>3249.9724239201255</v>
      </c>
      <c r="R219">
        <f t="shared" si="86"/>
        <v>34.198349747802347</v>
      </c>
      <c r="S219">
        <f t="shared" si="87"/>
        <v>110.14362315930794</v>
      </c>
      <c r="T219">
        <f t="shared" si="88"/>
        <v>162.80625882791801</v>
      </c>
      <c r="U219">
        <f t="shared" si="89"/>
        <v>-12.83851530203121</v>
      </c>
      <c r="V219">
        <f t="shared" si="90"/>
        <v>-4.4566010452859519</v>
      </c>
    </row>
    <row r="220" spans="4:22" x14ac:dyDescent="0.3">
      <c r="D220">
        <f t="shared" si="78"/>
        <v>15.799999999999962</v>
      </c>
      <c r="E220">
        <v>0</v>
      </c>
      <c r="F220">
        <v>50</v>
      </c>
      <c r="H220">
        <f t="shared" si="77"/>
        <v>0.86968776322917307</v>
      </c>
      <c r="I220">
        <f t="shared" si="79"/>
        <v>265.85588600510596</v>
      </c>
      <c r="J220">
        <f t="shared" si="80"/>
        <v>326.83466002988661</v>
      </c>
      <c r="K220">
        <f t="shared" si="81"/>
        <v>195.47455825699561</v>
      </c>
      <c r="L220">
        <f t="shared" si="82"/>
        <v>0.5980839309977739</v>
      </c>
      <c r="M220" cm="1">
        <f t="array" ref="M220">CubicInterpolation($B$4:$B$14,$G$4:$G$14,L220)*H220</f>
        <v>266.63214279004609</v>
      </c>
      <c r="N220">
        <f t="shared" si="76"/>
        <v>-13.532175676836912</v>
      </c>
      <c r="O220">
        <f t="shared" si="83"/>
        <v>-1.3794266744991754</v>
      </c>
      <c r="P220">
        <f t="shared" si="84"/>
        <v>3429.8636915221591</v>
      </c>
      <c r="Q220">
        <f t="shared" si="85"/>
        <v>3266.2306804827649</v>
      </c>
      <c r="R220">
        <f t="shared" si="86"/>
        <v>33.960527179809702</v>
      </c>
      <c r="S220">
        <f t="shared" si="87"/>
        <v>108.85724353800637</v>
      </c>
      <c r="T220">
        <f t="shared" si="88"/>
        <v>162.35887242486857</v>
      </c>
      <c r="U220">
        <f t="shared" si="89"/>
        <v>-12.788929598432819</v>
      </c>
      <c r="V220">
        <f t="shared" si="90"/>
        <v>-4.4230146139375908</v>
      </c>
    </row>
    <row r="221" spans="4:22" x14ac:dyDescent="0.3">
      <c r="D221">
        <f t="shared" si="78"/>
        <v>15.899999999999961</v>
      </c>
      <c r="E221">
        <v>0</v>
      </c>
      <c r="F221">
        <v>50</v>
      </c>
      <c r="H221">
        <f t="shared" si="77"/>
        <v>0.86870812574406475</v>
      </c>
      <c r="I221">
        <f t="shared" si="79"/>
        <v>265.78554524278587</v>
      </c>
      <c r="J221">
        <f t="shared" si="80"/>
        <v>326.79141983618752</v>
      </c>
      <c r="K221">
        <f t="shared" si="81"/>
        <v>194.39393051187346</v>
      </c>
      <c r="L221">
        <f t="shared" si="82"/>
        <v>0.59485628664705559</v>
      </c>
      <c r="M221" cm="1">
        <f t="array" ref="M221">CubicInterpolation($B$4:$B$14,$G$4:$G$14,L221)*H221</f>
        <v>263.9203043421922</v>
      </c>
      <c r="N221">
        <f t="shared" si="76"/>
        <v>-13.475525685691602</v>
      </c>
      <c r="O221">
        <f t="shared" si="83"/>
        <v>-1.373651955727992</v>
      </c>
      <c r="P221">
        <f t="shared" si="84"/>
        <v>3440.6853472637085</v>
      </c>
      <c r="Q221">
        <f t="shared" si="85"/>
        <v>3282.4443686861036</v>
      </c>
      <c r="R221">
        <f t="shared" si="86"/>
        <v>33.720711534399975</v>
      </c>
      <c r="S221">
        <f t="shared" si="87"/>
        <v>107.57587129298318</v>
      </c>
      <c r="T221">
        <f t="shared" si="88"/>
        <v>161.91489164190739</v>
      </c>
      <c r="U221">
        <f t="shared" si="89"/>
        <v>-12.740281431605709</v>
      </c>
      <c r="V221">
        <f t="shared" si="90"/>
        <v>-4.3903327378704384</v>
      </c>
    </row>
    <row r="222" spans="4:22" x14ac:dyDescent="0.3">
      <c r="D222">
        <f t="shared" si="78"/>
        <v>15.999999999999961</v>
      </c>
      <c r="E222">
        <v>0</v>
      </c>
      <c r="F222">
        <v>50</v>
      </c>
      <c r="H222">
        <f t="shared" si="77"/>
        <v>0.86774089525802078</v>
      </c>
      <c r="I222">
        <f t="shared" si="79"/>
        <v>265.71603577612467</v>
      </c>
      <c r="J222">
        <f t="shared" si="80"/>
        <v>326.74868503920089</v>
      </c>
      <c r="K222">
        <f t="shared" si="81"/>
        <v>193.32224349251319</v>
      </c>
      <c r="L222">
        <f t="shared" si="82"/>
        <v>0.59165423563776487</v>
      </c>
      <c r="M222" cm="1">
        <f t="array" ref="M222">CubicInterpolation($B$4:$B$14,$G$4:$G$14,L222)*H222</f>
        <v>261.27433918242002</v>
      </c>
      <c r="N222">
        <f t="shared" si="76"/>
        <v>-13.420027008340446</v>
      </c>
      <c r="O222">
        <f t="shared" si="83"/>
        <v>-1.3679945981998416</v>
      </c>
      <c r="P222">
        <f t="shared" si="84"/>
        <v>3451.3791113654315</v>
      </c>
      <c r="Q222">
        <f t="shared" si="85"/>
        <v>3298.6138244819149</v>
      </c>
      <c r="R222">
        <f t="shared" si="86"/>
        <v>33.478890161826584</v>
      </c>
      <c r="S222">
        <f t="shared" si="87"/>
        <v>106.29941074148125</v>
      </c>
      <c r="T222">
        <f t="shared" si="88"/>
        <v>161.47422427431698</v>
      </c>
      <c r="U222">
        <f t="shared" si="89"/>
        <v>-12.692533780759577</v>
      </c>
      <c r="V222">
        <f t="shared" si="90"/>
        <v>-4.3585216678208694</v>
      </c>
    </row>
    <row r="223" spans="4:22" x14ac:dyDescent="0.3">
      <c r="D223">
        <f t="shared" si="78"/>
        <v>16.099999999999962</v>
      </c>
      <c r="E223">
        <v>0</v>
      </c>
      <c r="F223">
        <v>50</v>
      </c>
      <c r="H223">
        <f t="shared" si="77"/>
        <v>0.86678599775394549</v>
      </c>
      <c r="I223">
        <f t="shared" si="79"/>
        <v>265.64735444238988</v>
      </c>
      <c r="J223">
        <f t="shared" si="80"/>
        <v>326.70645389240821</v>
      </c>
      <c r="K223">
        <f t="shared" si="81"/>
        <v>192.25940153977965</v>
      </c>
      <c r="L223">
        <f t="shared" si="82"/>
        <v>0.58847751322076725</v>
      </c>
      <c r="M223" cm="1">
        <f t="array" ref="M223">CubicInterpolation($B$4:$B$14,$G$4:$G$14,L223)*H223</f>
        <v>258.69188323758186</v>
      </c>
      <c r="N223">
        <f t="shared" si="76"/>
        <v>-13.365633959383963</v>
      </c>
      <c r="O223">
        <f t="shared" si="83"/>
        <v>-1.3624499448913316</v>
      </c>
      <c r="P223">
        <f t="shared" si="84"/>
        <v>3461.9454704015488</v>
      </c>
      <c r="Q223">
        <f t="shared" si="85"/>
        <v>3314.7393747733322</v>
      </c>
      <c r="R223">
        <f t="shared" si="86"/>
        <v>33.235050442137954</v>
      </c>
      <c r="S223">
        <f t="shared" si="87"/>
        <v>105.027769980863</v>
      </c>
      <c r="T223">
        <f t="shared" si="88"/>
        <v>161.03678155403242</v>
      </c>
      <c r="U223">
        <f t="shared" si="89"/>
        <v>-12.645651119013005</v>
      </c>
      <c r="V223">
        <f t="shared" si="90"/>
        <v>-4.3275488342066089</v>
      </c>
    </row>
    <row r="224" spans="4:22" x14ac:dyDescent="0.3">
      <c r="D224">
        <f t="shared" si="78"/>
        <v>16.199999999999964</v>
      </c>
      <c r="E224">
        <v>0</v>
      </c>
      <c r="F224">
        <v>50</v>
      </c>
      <c r="H224">
        <f t="shared" si="77"/>
        <v>0.86584336056243372</v>
      </c>
      <c r="I224">
        <f t="shared" si="79"/>
        <v>265.57949813740697</v>
      </c>
      <c r="J224">
        <f t="shared" si="80"/>
        <v>326.66472468206621</v>
      </c>
      <c r="K224">
        <f t="shared" si="81"/>
        <v>191.20531417741191</v>
      </c>
      <c r="L224">
        <f t="shared" si="82"/>
        <v>0.58532587001399305</v>
      </c>
      <c r="M224" cm="1">
        <f t="array" ref="M224">CubicInterpolation($B$4:$B$14,$G$4:$G$14,L224)*H224</f>
        <v>256.17066297317552</v>
      </c>
      <c r="N224">
        <f t="shared" si="76"/>
        <v>-13.312302681357338</v>
      </c>
      <c r="O224">
        <f t="shared" si="83"/>
        <v>-1.3570135251128783</v>
      </c>
      <c r="P224">
        <f t="shared" si="84"/>
        <v>3472.3849019373861</v>
      </c>
      <c r="Q224">
        <f t="shared" si="85"/>
        <v>3330.8213377524808</v>
      </c>
      <c r="R224">
        <f t="shared" si="86"/>
        <v>32.98917979432877</v>
      </c>
      <c r="S224">
        <f t="shared" si="87"/>
        <v>103.76086073587435</v>
      </c>
      <c r="T224">
        <f t="shared" si="88"/>
        <v>160.60247802893105</v>
      </c>
      <c r="U224">
        <f t="shared" si="89"/>
        <v>-12.599599350297007</v>
      </c>
      <c r="V224">
        <f t="shared" si="90"/>
        <v>-4.2973827956174695</v>
      </c>
    </row>
    <row r="225" spans="4:22" x14ac:dyDescent="0.3">
      <c r="D225">
        <f t="shared" si="78"/>
        <v>16.299999999999965</v>
      </c>
      <c r="E225">
        <v>0</v>
      </c>
      <c r="F225">
        <v>50</v>
      </c>
      <c r="H225">
        <f t="shared" si="77"/>
        <v>0.8649129123206627</v>
      </c>
      <c r="I225">
        <f t="shared" si="79"/>
        <v>265.51246381324876</v>
      </c>
      <c r="J225">
        <f t="shared" si="80"/>
        <v>326.62349572583315</v>
      </c>
      <c r="K225">
        <f t="shared" si="81"/>
        <v>190.15989592681774</v>
      </c>
      <c r="L225">
        <f t="shared" si="82"/>
        <v>0.58219907145454541</v>
      </c>
      <c r="M225" cm="1">
        <f t="array" ref="M225">CubicInterpolation($B$4:$B$14,$G$4:$G$14,L225)*H225</f>
        <v>253.70849152137836</v>
      </c>
      <c r="N225">
        <f t="shared" si="76"/>
        <v>-13.259991066335225</v>
      </c>
      <c r="O225">
        <f t="shared" si="83"/>
        <v>-1.3516810465173521</v>
      </c>
      <c r="P225">
        <f t="shared" si="84"/>
        <v>3482.6978748848005</v>
      </c>
      <c r="Q225">
        <f t="shared" si="85"/>
        <v>3346.8600232262997</v>
      </c>
      <c r="R225">
        <f t="shared" si="86"/>
        <v>32.741265685778295</v>
      </c>
      <c r="S225">
        <f t="shared" si="87"/>
        <v>102.49859821240882</v>
      </c>
      <c r="T225">
        <f t="shared" si="88"/>
        <v>160.17123144743982</v>
      </c>
      <c r="U225">
        <f t="shared" si="89"/>
        <v>-12.554345749809819</v>
      </c>
      <c r="V225">
        <f t="shared" si="90"/>
        <v>-4.267993190425929</v>
      </c>
    </row>
    <row r="226" spans="4:22" x14ac:dyDescent="0.3">
      <c r="D226">
        <f t="shared" si="78"/>
        <v>16.399999999999967</v>
      </c>
      <c r="E226">
        <v>0</v>
      </c>
      <c r="F226">
        <v>50</v>
      </c>
      <c r="H226">
        <f t="shared" si="77"/>
        <v>0.86399458293290254</v>
      </c>
      <c r="I226">
        <f t="shared" si="79"/>
        <v>265.44624847601858</v>
      </c>
      <c r="J226">
        <f t="shared" si="80"/>
        <v>326.58276537145105</v>
      </c>
      <c r="K226">
        <f t="shared" si="81"/>
        <v>189.12306612962649</v>
      </c>
      <c r="L226">
        <f t="shared" si="82"/>
        <v>0.57909689727356051</v>
      </c>
      <c r="M226" cm="1">
        <f t="array" ref="M226">CubicInterpolation($B$4:$B$14,$G$4:$G$14,L226)*H226</f>
        <v>251.30326503028417</v>
      </c>
      <c r="N226">
        <f t="shared" si="76"/>
        <v>-13.208658681965369</v>
      </c>
      <c r="O226">
        <f t="shared" si="83"/>
        <v>-1.3464483875601803</v>
      </c>
      <c r="P226">
        <f t="shared" si="84"/>
        <v>3492.8848498432912</v>
      </c>
      <c r="Q226">
        <f t="shared" si="85"/>
        <v>3362.8557329310788</v>
      </c>
      <c r="R226">
        <f t="shared" si="86"/>
        <v>32.491295641947943</v>
      </c>
      <c r="S226">
        <f t="shared" si="87"/>
        <v>101.24090095740347</v>
      </c>
      <c r="T226">
        <f t="shared" si="88"/>
        <v>159.74296264813765</v>
      </c>
      <c r="U226">
        <f t="shared" si="89"/>
        <v>-12.509858907783213</v>
      </c>
      <c r="V226">
        <f t="shared" si="90"/>
        <v>-4.239350691322449</v>
      </c>
    </row>
    <row r="227" spans="4:22" x14ac:dyDescent="0.3">
      <c r="D227">
        <f t="shared" si="78"/>
        <v>16.499999999999968</v>
      </c>
      <c r="E227">
        <v>0</v>
      </c>
      <c r="F227">
        <v>50</v>
      </c>
      <c r="H227">
        <f t="shared" si="77"/>
        <v>0.86308830353257993</v>
      </c>
      <c r="I227">
        <f t="shared" si="79"/>
        <v>265.38084918372198</v>
      </c>
      <c r="J227">
        <f t="shared" si="80"/>
        <v>326.5425319954806</v>
      </c>
      <c r="K227">
        <f t="shared" si="81"/>
        <v>188.09474877753348</v>
      </c>
      <c r="L227">
        <f t="shared" si="82"/>
        <v>0.57601914099244123</v>
      </c>
      <c r="M227" cm="1">
        <f t="array" ref="M227">CubicInterpolation($B$4:$B$14,$G$4:$G$14,L227)*H227</f>
        <v>248.95295922009672</v>
      </c>
      <c r="N227">
        <f t="shared" si="76"/>
        <v>-13.158266701644079</v>
      </c>
      <c r="O227">
        <f t="shared" si="83"/>
        <v>-1.3413115903816595</v>
      </c>
      <c r="P227">
        <f t="shared" si="84"/>
        <v>3502.9462794273877</v>
      </c>
      <c r="Q227">
        <f t="shared" si="85"/>
        <v>3378.8087608361884</v>
      </c>
      <c r="R227">
        <f t="shared" si="86"/>
        <v>32.239257256364269</v>
      </c>
      <c r="S227">
        <f t="shared" si="87"/>
        <v>99.987690724523802</v>
      </c>
      <c r="T227">
        <f t="shared" si="88"/>
        <v>159.31759545405023</v>
      </c>
      <c r="U227">
        <f t="shared" si="89"/>
        <v>-12.466108676341392</v>
      </c>
      <c r="V227">
        <f t="shared" si="90"/>
        <v>-4.2114269625913305</v>
      </c>
    </row>
    <row r="228" spans="4:22" x14ac:dyDescent="0.3">
      <c r="D228">
        <f t="shared" si="78"/>
        <v>16.599999999999969</v>
      </c>
      <c r="E228">
        <v>0</v>
      </c>
      <c r="F228">
        <v>50</v>
      </c>
      <c r="H228">
        <f t="shared" si="77"/>
        <v>0.86219400644582211</v>
      </c>
      <c r="I228">
        <f t="shared" si="79"/>
        <v>265.31626304422423</v>
      </c>
      <c r="J228">
        <f t="shared" si="80"/>
        <v>326.50279400208706</v>
      </c>
      <c r="K228">
        <f t="shared" si="81"/>
        <v>187.07487234899872</v>
      </c>
      <c r="L228">
        <f t="shared" si="82"/>
        <v>0.57296560943917352</v>
      </c>
      <c r="M228" cm="1">
        <f t="array" ref="M228">CubicInterpolation($B$4:$B$14,$G$4:$G$14,L228)*H228</f>
        <v>246.65562613302768</v>
      </c>
      <c r="N228">
        <f t="shared" si="76"/>
        <v>-13.108777838564919</v>
      </c>
      <c r="O228">
        <f t="shared" si="83"/>
        <v>-1.3362668540840894</v>
      </c>
      <c r="P228">
        <f t="shared" si="84"/>
        <v>3512.8826085808801</v>
      </c>
      <c r="Q228">
        <f t="shared" si="85"/>
        <v>3394.7193934374591</v>
      </c>
      <c r="R228">
        <f t="shared" si="86"/>
        <v>31.985138200888496</v>
      </c>
      <c r="S228">
        <f t="shared" si="87"/>
        <v>98.738892345317552</v>
      </c>
      <c r="T228">
        <f t="shared" si="88"/>
        <v>158.89505657135453</v>
      </c>
      <c r="U228">
        <f t="shared" si="89"/>
        <v>-12.423066119246707</v>
      </c>
      <c r="V228">
        <f t="shared" si="90"/>
        <v>-4.1841946199567879</v>
      </c>
    </row>
    <row r="229" spans="4:22" x14ac:dyDescent="0.3">
      <c r="D229">
        <f t="shared" ref="D229:D292" si="91">D228+0.1</f>
        <v>16.699999999999971</v>
      </c>
      <c r="E229">
        <v>0</v>
      </c>
      <c r="F229">
        <v>50</v>
      </c>
      <c r="H229">
        <f t="shared" si="77"/>
        <v>0.86131162515642645</v>
      </c>
      <c r="I229">
        <f t="shared" ref="I229:I292" si="92">$I$20 - 6.5*P229/1000</f>
        <v>265.25248721329024</v>
      </c>
      <c r="J229">
        <f t="shared" ref="J229:J292" si="93">(I229*287*1.4)^0.5</f>
        <v>326.46354982187523</v>
      </c>
      <c r="K229">
        <f t="shared" ref="K229:K292" si="94">(S229^2+T229^2)^0.5</f>
        <v>186.06336965239012</v>
      </c>
      <c r="L229">
        <f t="shared" ref="L229:L292" si="95">K229/J229</f>
        <v>0.56993612228351331</v>
      </c>
      <c r="M229" cm="1">
        <f t="array" ref="M229">CubicInterpolation($B$4:$B$14,$G$4:$G$14,L229)*H229</f>
        <v>244.40939106455849</v>
      </c>
      <c r="N229">
        <f t="shared" ref="N229:N292" si="96">-((U229^2+V229^2)^0.5)</f>
        <v>-13.060156283390491</v>
      </c>
      <c r="O229">
        <f t="shared" ref="O229:O292" si="97">N229/$G$17</f>
        <v>-1.3313105283782354</v>
      </c>
      <c r="P229">
        <f t="shared" ref="P229:P292" si="98">0.5*(S228+S229)*(D228-D227)+P228</f>
        <v>3522.6942748784231</v>
      </c>
      <c r="Q229">
        <f t="shared" ref="Q229:Q292" si="99">0.5*(T228+T229)*(D228-D227)+Q228</f>
        <v>3410.5879100406382</v>
      </c>
      <c r="R229">
        <f t="shared" ref="R229:R292" si="100">DEGREES(ATAN((P229-P228)/(Q229-Q228)))</f>
        <v>31.728926236274383</v>
      </c>
      <c r="S229">
        <f t="shared" ref="S229:S292" si="101">S228+(U227+U228)*0.5*(D228-D227)</f>
        <v>97.494433605538134</v>
      </c>
      <c r="T229">
        <f t="shared" ref="T229:T292" si="102">T228+(V227+V228)*0.5*(D228-D227)</f>
        <v>158.47527549222713</v>
      </c>
      <c r="U229">
        <f t="shared" ref="U229:U292" si="103">(-$G$17*F229-SIN(RADIANS((R229)))*M229)/F229</f>
        <v>-12.380703464340714</v>
      </c>
      <c r="V229">
        <f t="shared" ref="V229:V292" si="104">(-COS(RADIANS(R229))*M229)/F229</f>
        <v>-4.1576271928404029</v>
      </c>
    </row>
    <row r="230" spans="4:22" x14ac:dyDescent="0.3">
      <c r="D230">
        <f t="shared" si="91"/>
        <v>16.799999999999972</v>
      </c>
      <c r="E230">
        <v>0</v>
      </c>
      <c r="F230">
        <v>50</v>
      </c>
      <c r="H230">
        <f t="shared" si="77"/>
        <v>0.86044109427219018</v>
      </c>
      <c r="I230">
        <f t="shared" si="92"/>
        <v>265.18951889270238</v>
      </c>
      <c r="J230">
        <f t="shared" si="93"/>
        <v>326.42479791077119</v>
      </c>
      <c r="K230">
        <f t="shared" si="94"/>
        <v>185.06017767518574</v>
      </c>
      <c r="L230">
        <f t="shared" si="95"/>
        <v>0.5669305115899077</v>
      </c>
      <c r="M230" cm="1">
        <f t="array" ref="M230">CubicInterpolation($B$4:$B$14,$G$4:$G$14,L230)*H230</f>
        <v>242.21244966456413</v>
      </c>
      <c r="N230">
        <f t="shared" si="96"/>
        <v>-13.012367645314038</v>
      </c>
      <c r="O230">
        <f t="shared" si="97"/>
        <v>-1.326439107575335</v>
      </c>
      <c r="P230">
        <f t="shared" si="98"/>
        <v>3532.3817088150181</v>
      </c>
      <c r="Q230">
        <f t="shared" si="99"/>
        <v>3426.4145830353291</v>
      </c>
      <c r="R230">
        <f t="shared" si="100"/>
        <v>31.47060922301997</v>
      </c>
      <c r="S230">
        <f t="shared" si="101"/>
        <v>96.25424512635874</v>
      </c>
      <c r="T230">
        <f t="shared" si="102"/>
        <v>158.05818440158725</v>
      </c>
      <c r="U230">
        <f t="shared" si="103"/>
        <v>-12.338994058502141</v>
      </c>
      <c r="V230">
        <f t="shared" si="104"/>
        <v>-4.1316990888815299</v>
      </c>
    </row>
    <row r="231" spans="4:22" x14ac:dyDescent="0.3">
      <c r="D231">
        <f t="shared" si="91"/>
        <v>16.899999999999974</v>
      </c>
      <c r="E231">
        <v>0</v>
      </c>
      <c r="F231">
        <v>50</v>
      </c>
      <c r="H231">
        <f t="shared" si="77"/>
        <v>0.8595823494925483</v>
      </c>
      <c r="I231">
        <f t="shared" si="92"/>
        <v>265.127355328455</v>
      </c>
      <c r="J231">
        <f t="shared" si="93"/>
        <v>326.38653674894925</v>
      </c>
      <c r="K231">
        <f t="shared" si="94"/>
        <v>184.06523743887499</v>
      </c>
      <c r="L231">
        <f t="shared" si="95"/>
        <v>0.56394862138708468</v>
      </c>
      <c r="M231" cm="1">
        <f t="array" ref="M231">CubicInterpolation($B$4:$B$14,$G$4:$G$14,L231)*H231</f>
        <v>240.06306519757479</v>
      </c>
      <c r="N231">
        <f t="shared" si="96"/>
        <v>-12.965378896293766</v>
      </c>
      <c r="O231">
        <f t="shared" si="97"/>
        <v>-1.3216492249025245</v>
      </c>
      <c r="P231">
        <f t="shared" si="98"/>
        <v>3541.9453340838472</v>
      </c>
      <c r="Q231">
        <f t="shared" si="99"/>
        <v>3442.1996781597836</v>
      </c>
      <c r="R231">
        <f t="shared" si="100"/>
        <v>31.210175132526217</v>
      </c>
      <c r="S231">
        <f t="shared" si="101"/>
        <v>95.018260250216585</v>
      </c>
      <c r="T231">
        <f t="shared" si="102"/>
        <v>157.64371808750116</v>
      </c>
      <c r="U231">
        <f t="shared" si="103"/>
        <v>-12.297912324956052</v>
      </c>
      <c r="V231">
        <f t="shared" si="104"/>
        <v>-4.106385560581689</v>
      </c>
    </row>
    <row r="232" spans="4:22" x14ac:dyDescent="0.3">
      <c r="D232">
        <f t="shared" si="91"/>
        <v>16.999999999999975</v>
      </c>
      <c r="E232">
        <v>0</v>
      </c>
      <c r="F232">
        <v>50</v>
      </c>
      <c r="H232">
        <f t="shared" si="77"/>
        <v>0.85873532757746318</v>
      </c>
      <c r="I232">
        <f t="shared" si="92"/>
        <v>265.06599380902105</v>
      </c>
      <c r="J232">
        <f t="shared" si="93"/>
        <v>326.34876483980241</v>
      </c>
      <c r="K232">
        <f t="shared" si="94"/>
        <v>183.0784938592189</v>
      </c>
      <c r="L232">
        <f t="shared" si="95"/>
        <v>0.56099030725330978</v>
      </c>
      <c r="M232" cm="1">
        <f t="array" ref="M232">CubicInterpolation($B$4:$B$14,$G$4:$G$14,L232)*H232</f>
        <v>237.95956595216435</v>
      </c>
      <c r="N232">
        <f t="shared" si="96"/>
        <v>-12.919158318255265</v>
      </c>
      <c r="O232">
        <f t="shared" si="97"/>
        <v>-1.3169376471208221</v>
      </c>
      <c r="P232">
        <f t="shared" si="98"/>
        <v>3551.3855678429104</v>
      </c>
      <c r="Q232">
        <f t="shared" si="99"/>
        <v>3457.9434547569103</v>
      </c>
      <c r="R232">
        <f t="shared" si="100"/>
        <v>30.947612058544774</v>
      </c>
      <c r="S232">
        <f t="shared" si="101"/>
        <v>93.786414931043652</v>
      </c>
      <c r="T232">
        <f t="shared" si="102"/>
        <v>157.23181385502798</v>
      </c>
      <c r="U232">
        <f t="shared" si="103"/>
        <v>-12.257433722777126</v>
      </c>
      <c r="V232">
        <f t="shared" si="104"/>
        <v>-4.0816626739443187</v>
      </c>
    </row>
    <row r="233" spans="4:22" x14ac:dyDescent="0.3">
      <c r="D233">
        <f t="shared" si="91"/>
        <v>17.099999999999977</v>
      </c>
      <c r="E233">
        <v>0</v>
      </c>
      <c r="F233">
        <v>50</v>
      </c>
      <c r="H233">
        <f t="shared" si="77"/>
        <v>0.85789996631751908</v>
      </c>
      <c r="I233">
        <f t="shared" si="92"/>
        <v>265.00543166368914</v>
      </c>
      <c r="J233">
        <f t="shared" si="93"/>
        <v>326.31148070895432</v>
      </c>
      <c r="K233">
        <f t="shared" si="94"/>
        <v>182.09989561155183</v>
      </c>
      <c r="L233">
        <f t="shared" si="95"/>
        <v>0.55805543591637052</v>
      </c>
      <c r="M233" cm="1">
        <f t="array" ref="M233">CubicInterpolation($B$4:$B$14,$G$4:$G$14,L233)*H233</f>
        <v>235.9003427901184</v>
      </c>
      <c r="N233">
        <f t="shared" si="96"/>
        <v>-12.873675453073819</v>
      </c>
      <c r="O233">
        <f t="shared" si="97"/>
        <v>-1.3123012694264851</v>
      </c>
      <c r="P233">
        <f t="shared" si="98"/>
        <v>3560.7028209708956</v>
      </c>
      <c r="Q233">
        <f t="shared" si="99"/>
        <v>3473.646166021827</v>
      </c>
      <c r="R233">
        <f t="shared" si="100"/>
        <v>30.682908228951188</v>
      </c>
      <c r="S233">
        <f t="shared" si="101"/>
        <v>92.558647628656971</v>
      </c>
      <c r="T233">
        <f t="shared" si="102"/>
        <v>156.82241144330166</v>
      </c>
      <c r="U233">
        <f t="shared" si="103"/>
        <v>-12.217534708444305</v>
      </c>
      <c r="V233">
        <f t="shared" si="104"/>
        <v>-4.0575072789872042</v>
      </c>
    </row>
    <row r="234" spans="4:22" x14ac:dyDescent="0.3">
      <c r="D234">
        <f t="shared" si="91"/>
        <v>17.199999999999978</v>
      </c>
      <c r="E234">
        <v>0</v>
      </c>
      <c r="F234">
        <v>50</v>
      </c>
      <c r="H234">
        <f t="shared" si="77"/>
        <v>0.85707620450516941</v>
      </c>
      <c r="I234">
        <f t="shared" si="92"/>
        <v>264.94566626096753</v>
      </c>
      <c r="J234">
        <f t="shared" si="93"/>
        <v>326.27468290331194</v>
      </c>
      <c r="K234">
        <f t="shared" si="94"/>
        <v>181.12939500082479</v>
      </c>
      <c r="L234">
        <f t="shared" si="95"/>
        <v>0.55514388486740351</v>
      </c>
      <c r="M234" cm="1">
        <f t="array" ref="M234">CubicInterpolation($B$4:$B$14,$G$4:$G$14,L234)*H234</f>
        <v>233.88384682664011</v>
      </c>
      <c r="N234">
        <f t="shared" si="96"/>
        <v>-12.828901055156694</v>
      </c>
      <c r="O234">
        <f t="shared" si="97"/>
        <v>-1.3077371106173998</v>
      </c>
      <c r="P234">
        <f t="shared" si="98"/>
        <v>3569.8974983126832</v>
      </c>
      <c r="Q234">
        <f t="shared" si="99"/>
        <v>3489.3080592412748</v>
      </c>
      <c r="R234">
        <f t="shared" si="100"/>
        <v>30.416052017809779</v>
      </c>
      <c r="S234">
        <f t="shared" si="101"/>
        <v>91.334899207095887</v>
      </c>
      <c r="T234">
        <f t="shared" si="102"/>
        <v>156.41545294565509</v>
      </c>
      <c r="U234">
        <f t="shared" si="103"/>
        <v>-12.178192699308338</v>
      </c>
      <c r="V234">
        <f t="shared" si="104"/>
        <v>-4.0338969820154791</v>
      </c>
    </row>
    <row r="235" spans="4:22" x14ac:dyDescent="0.3">
      <c r="D235">
        <f t="shared" si="91"/>
        <v>17.299999999999979</v>
      </c>
      <c r="E235">
        <v>0</v>
      </c>
      <c r="F235">
        <v>50</v>
      </c>
      <c r="H235">
        <f t="shared" si="77"/>
        <v>0.85626398190709874</v>
      </c>
      <c r="I235">
        <f t="shared" si="92"/>
        <v>264.88669500705328</v>
      </c>
      <c r="J235">
        <f t="shared" si="93"/>
        <v>326.23836999015612</v>
      </c>
      <c r="K235">
        <f t="shared" si="94"/>
        <v>180.16694783610913</v>
      </c>
      <c r="L235">
        <f t="shared" si="95"/>
        <v>0.55225554198773574</v>
      </c>
      <c r="M235" cm="1">
        <f t="array" ref="M235">CubicInterpolation($B$4:$B$14,$G$4:$G$14,L235)*H235</f>
        <v>231.90858723342356</v>
      </c>
      <c r="N235">
        <f t="shared" si="96"/>
        <v>-12.784807046460706</v>
      </c>
      <c r="O235">
        <f t="shared" si="97"/>
        <v>-1.3032423085077172</v>
      </c>
      <c r="P235">
        <f t="shared" si="98"/>
        <v>3578.9699989148735</v>
      </c>
      <c r="Q235">
        <f t="shared" si="99"/>
        <v>3504.929376025188</v>
      </c>
      <c r="R235">
        <f t="shared" si="100"/>
        <v>30.147031957765545</v>
      </c>
      <c r="S235">
        <f t="shared" si="101"/>
        <v>90.115112836708235</v>
      </c>
      <c r="T235">
        <f t="shared" si="102"/>
        <v>156.01088273260495</v>
      </c>
      <c r="U235">
        <f t="shared" si="103"/>
        <v>-12.139386038847622</v>
      </c>
      <c r="V235">
        <f t="shared" si="104"/>
        <v>-4.0108101195472656</v>
      </c>
    </row>
    <row r="236" spans="4:22" x14ac:dyDescent="0.3">
      <c r="D236">
        <f t="shared" si="91"/>
        <v>17.399999999999981</v>
      </c>
      <c r="E236">
        <v>0</v>
      </c>
      <c r="F236">
        <v>50</v>
      </c>
      <c r="H236">
        <f t="shared" si="77"/>
        <v>0.855463239237646</v>
      </c>
      <c r="I236">
        <f t="shared" si="92"/>
        <v>264.82851534436395</v>
      </c>
      <c r="J236">
        <f t="shared" si="93"/>
        <v>326.20254055627072</v>
      </c>
      <c r="K236">
        <f t="shared" si="94"/>
        <v>179.21251330929687</v>
      </c>
      <c r="L236">
        <f t="shared" si="95"/>
        <v>0.54939030518795817</v>
      </c>
      <c r="M236" cm="1">
        <f t="array" ref="M236">CubicInterpolation($B$4:$B$14,$G$4:$G$14,L236)*H236</f>
        <v>229.97312915693971</v>
      </c>
      <c r="N236">
        <f t="shared" si="96"/>
        <v>-12.741366473787869</v>
      </c>
      <c r="O236">
        <f t="shared" si="97"/>
        <v>-1.2988141155747062</v>
      </c>
      <c r="P236">
        <f t="shared" si="98"/>
        <v>3587.9207162516991</v>
      </c>
      <c r="Q236">
        <f t="shared" si="99"/>
        <v>3520.5103525306949</v>
      </c>
      <c r="R236">
        <f t="shared" si="100"/>
        <v>29.875836752742586</v>
      </c>
      <c r="S236">
        <f t="shared" si="101"/>
        <v>88.899233899800421</v>
      </c>
      <c r="T236">
        <f t="shared" si="102"/>
        <v>155.60864737752681</v>
      </c>
      <c r="U236">
        <f t="shared" si="103"/>
        <v>-12.101093963591831</v>
      </c>
      <c r="V236">
        <f t="shared" si="104"/>
        <v>-3.9882257337927678</v>
      </c>
    </row>
    <row r="237" spans="4:22" x14ac:dyDescent="0.3">
      <c r="D237">
        <f t="shared" si="91"/>
        <v>17.499999999999982</v>
      </c>
      <c r="E237">
        <v>0</v>
      </c>
      <c r="F237">
        <v>50</v>
      </c>
      <c r="H237">
        <f t="shared" si="77"/>
        <v>0.85467391813325744</v>
      </c>
      <c r="I237">
        <f t="shared" si="92"/>
        <v>264.7711247501291</v>
      </c>
      <c r="J237">
        <f t="shared" si="93"/>
        <v>326.16719320710638</v>
      </c>
      <c r="K237">
        <f t="shared" si="94"/>
        <v>178.26605387774742</v>
      </c>
      <c r="L237">
        <f t="shared" si="95"/>
        <v>0.54654808205849759</v>
      </c>
      <c r="M237" cm="1">
        <f t="array" ref="M237">CubicInterpolation($B$4:$B$14,$G$4:$G$14,L237)*H237</f>
        <v>228.07609174477017</v>
      </c>
      <c r="N237">
        <f t="shared" si="96"/>
        <v>-12.698553468213436</v>
      </c>
      <c r="O237">
        <f t="shared" si="97"/>
        <v>-1.2944498948229801</v>
      </c>
      <c r="P237">
        <f t="shared" si="98"/>
        <v>3596.750038441673</v>
      </c>
      <c r="Q237">
        <f t="shared" si="99"/>
        <v>3536.0512196788145</v>
      </c>
      <c r="R237">
        <f t="shared" si="100"/>
        <v>29.602455290961981</v>
      </c>
      <c r="S237">
        <f t="shared" si="101"/>
        <v>87.687209899678436</v>
      </c>
      <c r="T237">
        <f t="shared" si="102"/>
        <v>155.20869558485981</v>
      </c>
      <c r="U237">
        <f t="shared" si="103"/>
        <v>-12.063296571602853</v>
      </c>
      <c r="V237">
        <f t="shared" si="104"/>
        <v>-3.9661235495922664</v>
      </c>
    </row>
    <row r="238" spans="4:22" x14ac:dyDescent="0.3">
      <c r="D238">
        <f t="shared" si="91"/>
        <v>17.599999999999984</v>
      </c>
      <c r="E238">
        <v>0</v>
      </c>
      <c r="F238">
        <v>50</v>
      </c>
      <c r="H238">
        <f t="shared" si="77"/>
        <v>0.8538959611279261</v>
      </c>
      <c r="I238">
        <f t="shared" si="92"/>
        <v>264.71452073504048</v>
      </c>
      <c r="J238">
        <f t="shared" si="93"/>
        <v>326.13232656598035</v>
      </c>
      <c r="K238">
        <f t="shared" si="94"/>
        <v>177.32753515064798</v>
      </c>
      <c r="L238">
        <f t="shared" si="95"/>
        <v>0.54372878953099602</v>
      </c>
      <c r="M238" cm="1">
        <f t="array" ref="M238">CubicInterpolation($B$4:$B$14,$G$4:$G$14,L238)*H238</f>
        <v>226.21614627326969</v>
      </c>
      <c r="N238">
        <f t="shared" si="96"/>
        <v>-12.656343206509149</v>
      </c>
      <c r="O238">
        <f t="shared" si="97"/>
        <v>-1.2901471158521047</v>
      </c>
      <c r="P238">
        <f t="shared" si="98"/>
        <v>3605.4583484553032</v>
      </c>
      <c r="Q238">
        <f t="shared" si="99"/>
        <v>3551.5522033640923</v>
      </c>
      <c r="R238">
        <f t="shared" si="100"/>
        <v>29.326876658280099</v>
      </c>
      <c r="S238">
        <f t="shared" si="101"/>
        <v>86.478990372918688</v>
      </c>
      <c r="T238">
        <f t="shared" si="102"/>
        <v>154.81097812069055</v>
      </c>
      <c r="U238">
        <f t="shared" si="103"/>
        <v>-12.025974792408693</v>
      </c>
      <c r="V238">
        <f t="shared" si="104"/>
        <v>-3.9444839527244864</v>
      </c>
    </row>
    <row r="239" spans="4:22" x14ac:dyDescent="0.3">
      <c r="D239">
        <f t="shared" si="91"/>
        <v>17.699999999999985</v>
      </c>
      <c r="E239">
        <v>0</v>
      </c>
      <c r="F239">
        <v>50</v>
      </c>
      <c r="H239">
        <f t="shared" si="77"/>
        <v>0.85312931162957784</v>
      </c>
      <c r="I239">
        <f t="shared" si="92"/>
        <v>264.6587008419578</v>
      </c>
      <c r="J239">
        <f t="shared" si="93"/>
        <v>326.0979392733089</v>
      </c>
      <c r="K239">
        <f t="shared" si="94"/>
        <v>176.39692577886638</v>
      </c>
      <c r="L239">
        <f t="shared" si="95"/>
        <v>0.54093235354984792</v>
      </c>
      <c r="M239" cm="1">
        <f t="array" ref="M239">CubicInterpolation($B$4:$B$14,$G$4:$G$14,L239)*H239</f>
        <v>224.39201437025508</v>
      </c>
      <c r="N239">
        <f t="shared" si="96"/>
        <v>-12.614711874432226</v>
      </c>
      <c r="O239">
        <f t="shared" si="97"/>
        <v>-1.285903351114396</v>
      </c>
      <c r="P239">
        <f t="shared" si="98"/>
        <v>3614.0460243141852</v>
      </c>
      <c r="Q239">
        <f t="shared" si="99"/>
        <v>3567.0135246574059</v>
      </c>
      <c r="R239">
        <f t="shared" si="100"/>
        <v>29.049090151835706</v>
      </c>
      <c r="S239">
        <f t="shared" si="101"/>
        <v>85.274526804718093</v>
      </c>
      <c r="T239">
        <f t="shared" si="102"/>
        <v>154.41544774557471</v>
      </c>
      <c r="U239">
        <f t="shared" si="103"/>
        <v>-11.989110358291798</v>
      </c>
      <c r="V239">
        <f t="shared" si="104"/>
        <v>-3.9232879695023271</v>
      </c>
    </row>
    <row r="240" spans="4:22" x14ac:dyDescent="0.3">
      <c r="D240">
        <f t="shared" si="91"/>
        <v>17.799999999999986</v>
      </c>
      <c r="E240">
        <v>0</v>
      </c>
      <c r="F240">
        <v>50</v>
      </c>
      <c r="H240">
        <f t="shared" si="77"/>
        <v>0.85237391389737727</v>
      </c>
      <c r="I240">
        <f t="shared" si="92"/>
        <v>264.60366264466842</v>
      </c>
      <c r="J240">
        <f t="shared" si="93"/>
        <v>326.0640299858722</v>
      </c>
      <c r="K240">
        <f t="shared" si="94"/>
        <v>175.47419734808949</v>
      </c>
      <c r="L240">
        <f t="shared" si="95"/>
        <v>0.53815870875328531</v>
      </c>
      <c r="M240" cm="1">
        <f t="array" ref="M240">CubicInterpolation($B$4:$B$14,$G$4:$G$14,L240)*H240</f>
        <v>222.60246632680773</v>
      </c>
      <c r="N240">
        <f t="shared" si="96"/>
        <v>-12.57363663176036</v>
      </c>
      <c r="O240">
        <f t="shared" si="97"/>
        <v>-1.2817162723506992</v>
      </c>
      <c r="P240">
        <f t="shared" si="98"/>
        <v>3622.5134392817804</v>
      </c>
      <c r="Q240">
        <f t="shared" si="99"/>
        <v>3582.4354000021581</v>
      </c>
      <c r="R240">
        <f t="shared" si="100"/>
        <v>28.769085294029594</v>
      </c>
      <c r="S240">
        <f t="shared" si="101"/>
        <v>84.073772547183054</v>
      </c>
      <c r="T240">
        <f t="shared" si="102"/>
        <v>154.02205914946336</v>
      </c>
      <c r="U240">
        <f t="shared" si="103"/>
        <v>-11.952685776841742</v>
      </c>
      <c r="V240">
        <f t="shared" si="104"/>
        <v>-3.9025172475763799</v>
      </c>
    </row>
    <row r="241" spans="4:22" x14ac:dyDescent="0.3">
      <c r="D241">
        <f t="shared" si="91"/>
        <v>17.899999999999988</v>
      </c>
      <c r="E241">
        <v>0</v>
      </c>
      <c r="F241">
        <v>50</v>
      </c>
      <c r="H241">
        <f t="shared" si="77"/>
        <v>0.85162971301990942</v>
      </c>
      <c r="I241">
        <f t="shared" si="92"/>
        <v>264.54940374669991</v>
      </c>
      <c r="J241">
        <f t="shared" si="93"/>
        <v>326.0305973761113</v>
      </c>
      <c r="K241">
        <f t="shared" si="94"/>
        <v>174.55932427505158</v>
      </c>
      <c r="L241">
        <f t="shared" si="95"/>
        <v>0.5354077981634302</v>
      </c>
      <c r="M241" cm="1">
        <f t="array" ref="M241">CubicInterpolation($B$4:$B$14,$G$4:$G$14,L241)*H241</f>
        <v>220.84631949263007</v>
      </c>
      <c r="N241">
        <f t="shared" si="96"/>
        <v>-12.533095578957388</v>
      </c>
      <c r="O241">
        <f t="shared" si="97"/>
        <v>-1.2775836471923943</v>
      </c>
      <c r="P241">
        <f t="shared" si="98"/>
        <v>3630.8609620461611</v>
      </c>
      <c r="Q241">
        <f t="shared" si="99"/>
        <v>3597.8180414040621</v>
      </c>
      <c r="R241">
        <f t="shared" si="100"/>
        <v>28.486851846806147</v>
      </c>
      <c r="S241">
        <f t="shared" si="101"/>
        <v>82.876682740426361</v>
      </c>
      <c r="T241">
        <f t="shared" si="102"/>
        <v>153.63076888860942</v>
      </c>
      <c r="U241">
        <f t="shared" si="103"/>
        <v>-11.916684304684246</v>
      </c>
      <c r="V241">
        <f t="shared" si="104"/>
        <v>-3.8821540378729691</v>
      </c>
    </row>
    <row r="242" spans="4:22" x14ac:dyDescent="0.3">
      <c r="D242">
        <f t="shared" si="91"/>
        <v>17.999999999999989</v>
      </c>
      <c r="E242">
        <v>0</v>
      </c>
      <c r="F242">
        <v>50</v>
      </c>
      <c r="H242">
        <f t="shared" si="77"/>
        <v>0.85089665489421185</v>
      </c>
      <c r="I242">
        <f t="shared" si="92"/>
        <v>264.49592178018247</v>
      </c>
      <c r="J242">
        <f t="shared" si="93"/>
        <v>325.99764013145449</v>
      </c>
      <c r="K242">
        <f t="shared" si="94"/>
        <v>173.65228370666901</v>
      </c>
      <c r="L242">
        <f t="shared" si="95"/>
        <v>0.53267957288477885</v>
      </c>
      <c r="M242" cm="1">
        <f t="array" ref="M242">CubicInterpolation($B$4:$B$14,$G$4:$G$14,L242)*H242</f>
        <v>219.12243674973851</v>
      </c>
      <c r="N242">
        <f t="shared" si="96"/>
        <v>-12.493067725364089</v>
      </c>
      <c r="O242">
        <f t="shared" si="97"/>
        <v>-1.2735033359188672</v>
      </c>
      <c r="P242">
        <f t="shared" si="98"/>
        <v>3639.0889568950001</v>
      </c>
      <c r="Q242">
        <f t="shared" si="99"/>
        <v>3613.1616566147095</v>
      </c>
      <c r="R242">
        <f t="shared" si="100"/>
        <v>28.202379826261549</v>
      </c>
      <c r="S242">
        <f t="shared" si="101"/>
        <v>81.68321423635004</v>
      </c>
      <c r="T242">
        <f t="shared" si="102"/>
        <v>153.24153532433695</v>
      </c>
      <c r="U242">
        <f t="shared" si="103"/>
        <v>-11.881089922307673</v>
      </c>
      <c r="V242">
        <f t="shared" si="104"/>
        <v>-3.8621811775954855</v>
      </c>
    </row>
    <row r="243" spans="4:22" x14ac:dyDescent="0.3">
      <c r="D243">
        <f t="shared" si="91"/>
        <v>18.099999999999991</v>
      </c>
      <c r="E243">
        <v>0</v>
      </c>
      <c r="F243">
        <v>50</v>
      </c>
      <c r="H243">
        <f t="shared" si="77"/>
        <v>0.85017468620562298</v>
      </c>
      <c r="I243">
        <f t="shared" si="92"/>
        <v>264.44321440476006</v>
      </c>
      <c r="J243">
        <f t="shared" si="93"/>
        <v>325.96515695367287</v>
      </c>
      <c r="K243">
        <f t="shared" si="94"/>
        <v>172.75305542190867</v>
      </c>
      <c r="L243">
        <f t="shared" si="95"/>
        <v>0.52997399181060578</v>
      </c>
      <c r="M243" cm="1">
        <f t="array" ref="M243">CubicInterpolation($B$4:$B$14,$G$4:$G$14,L243)*H243</f>
        <v>217.42972505958093</v>
      </c>
      <c r="N243">
        <f t="shared" si="96"/>
        <v>-12.453532958812584</v>
      </c>
      <c r="O243">
        <f t="shared" si="97"/>
        <v>-1.2694732883601003</v>
      </c>
      <c r="P243">
        <f t="shared" si="98"/>
        <v>3647.1977838830676</v>
      </c>
      <c r="Q243">
        <f t="shared" si="99"/>
        <v>3628.4664493091045</v>
      </c>
      <c r="R243">
        <f t="shared" si="100"/>
        <v>27.915659517559291</v>
      </c>
      <c r="S243">
        <f t="shared" si="101"/>
        <v>80.493325525000429</v>
      </c>
      <c r="T243">
        <f t="shared" si="102"/>
        <v>152.85431856356351</v>
      </c>
      <c r="U243">
        <f t="shared" si="103"/>
        <v>-11.845887309910159</v>
      </c>
      <c r="V243">
        <f t="shared" si="104"/>
        <v>-3.8425820742231069</v>
      </c>
    </row>
    <row r="244" spans="4:22" x14ac:dyDescent="0.3">
      <c r="D244">
        <f t="shared" si="91"/>
        <v>18.199999999999992</v>
      </c>
      <c r="E244">
        <v>0</v>
      </c>
      <c r="F244">
        <v>50</v>
      </c>
      <c r="H244">
        <f t="shared" si="77"/>
        <v>0.84946375440842159</v>
      </c>
      <c r="I244">
        <f t="shared" si="92"/>
        <v>264.39127930654882</v>
      </c>
      <c r="J244">
        <f t="shared" si="93"/>
        <v>325.93314655826475</v>
      </c>
      <c r="K244">
        <f t="shared" si="94"/>
        <v>171.86162173622608</v>
      </c>
      <c r="L244">
        <f t="shared" si="95"/>
        <v>0.52729102133680539</v>
      </c>
      <c r="M244" cm="1">
        <f t="array" ref="M244">CubicInterpolation($B$4:$B$14,$G$4:$G$14,L244)*H244</f>
        <v>215.76713407895872</v>
      </c>
      <c r="N244">
        <f t="shared" si="96"/>
        <v>-12.414472016570263</v>
      </c>
      <c r="O244">
        <f t="shared" si="97"/>
        <v>-1.2654915409347873</v>
      </c>
      <c r="P244">
        <f t="shared" si="98"/>
        <v>3655.1877989924874</v>
      </c>
      <c r="Q244">
        <f t="shared" si="99"/>
        <v>3643.7326192573314</v>
      </c>
      <c r="R244">
        <f t="shared" si="100"/>
        <v>27.626681490162685</v>
      </c>
      <c r="S244">
        <f t="shared" si="101"/>
        <v>79.30697666338952</v>
      </c>
      <c r="T244">
        <f t="shared" si="102"/>
        <v>152.46908040097259</v>
      </c>
      <c r="U244">
        <f t="shared" si="103"/>
        <v>-11.811061824197106</v>
      </c>
      <c r="V244">
        <f t="shared" si="104"/>
        <v>-3.8233406904433567</v>
      </c>
    </row>
    <row r="245" spans="4:22" x14ac:dyDescent="0.3">
      <c r="D245">
        <f t="shared" si="91"/>
        <v>18.299999999999994</v>
      </c>
      <c r="E245">
        <v>0</v>
      </c>
      <c r="F245">
        <v>50</v>
      </c>
      <c r="H245">
        <f t="shared" si="77"/>
        <v>0.84876380770722204</v>
      </c>
      <c r="I245">
        <f t="shared" si="92"/>
        <v>264.34011419714102</v>
      </c>
      <c r="J245">
        <f t="shared" si="93"/>
        <v>325.9016076738672</v>
      </c>
      <c r="K245">
        <f t="shared" si="94"/>
        <v>170.97796740842119</v>
      </c>
      <c r="L245">
        <f t="shared" si="95"/>
        <v>0.52463063508272245</v>
      </c>
      <c r="M245" cm="1">
        <f t="array" ref="M245">CubicInterpolation($B$4:$B$14,$G$4:$G$14,L245)*H245</f>
        <v>214.13365484040295</v>
      </c>
      <c r="N245">
        <f t="shared" si="96"/>
        <v>-12.375866457523017</v>
      </c>
      <c r="O245">
        <f t="shared" si="97"/>
        <v>-1.2615562138147824</v>
      </c>
      <c r="P245">
        <f t="shared" si="98"/>
        <v>3663.059354285991</v>
      </c>
      <c r="Q245">
        <f t="shared" si="99"/>
        <v>3658.9603624905171</v>
      </c>
      <c r="R245">
        <f t="shared" si="100"/>
        <v>27.335436613360638</v>
      </c>
      <c r="S245">
        <f t="shared" si="101"/>
        <v>78.124129206684145</v>
      </c>
      <c r="T245">
        <f t="shared" si="102"/>
        <v>152.08578426273925</v>
      </c>
      <c r="U245">
        <f t="shared" si="103"/>
        <v>-11.776599476061151</v>
      </c>
      <c r="V245">
        <f t="shared" si="104"/>
        <v>-3.8044415299593624</v>
      </c>
    </row>
    <row r="246" spans="4:22" x14ac:dyDescent="0.3">
      <c r="D246">
        <f t="shared" si="91"/>
        <v>18.399999999999995</v>
      </c>
      <c r="E246">
        <v>0</v>
      </c>
      <c r="F246">
        <v>50</v>
      </c>
      <c r="H246">
        <f t="shared" si="77"/>
        <v>0.84807479503910443</v>
      </c>
      <c r="I246">
        <f t="shared" si="92"/>
        <v>264.28971681265284</v>
      </c>
      <c r="J246">
        <f t="shared" si="93"/>
        <v>325.87053904169352</v>
      </c>
      <c r="K246">
        <f t="shared" si="94"/>
        <v>170.1020795497667</v>
      </c>
      <c r="L246">
        <f t="shared" si="95"/>
        <v>0.52199281361854866</v>
      </c>
      <c r="M246" cm="1">
        <f t="array" ref="M246">CubicInterpolation($B$4:$B$14,$G$4:$G$14,L246)*H246</f>
        <v>212.52831849291024</v>
      </c>
      <c r="N246">
        <f t="shared" si="96"/>
        <v>-12.337698635515649</v>
      </c>
      <c r="O246">
        <f t="shared" si="97"/>
        <v>-1.2576655082075074</v>
      </c>
      <c r="P246">
        <f t="shared" si="98"/>
        <v>3670.8127980534091</v>
      </c>
      <c r="Q246">
        <f t="shared" si="99"/>
        <v>3674.1498714612403</v>
      </c>
      <c r="R246">
        <f t="shared" si="100"/>
        <v>27.041916072117797</v>
      </c>
      <c r="S246">
        <f t="shared" si="101"/>
        <v>76.944746141671217</v>
      </c>
      <c r="T246">
        <f t="shared" si="102"/>
        <v>151.7043951517191</v>
      </c>
      <c r="U246">
        <f t="shared" si="103"/>
        <v>-11.742486909084359</v>
      </c>
      <c r="V246">
        <f t="shared" si="104"/>
        <v>-3.7858696241137433</v>
      </c>
    </row>
    <row r="247" spans="4:22" x14ac:dyDescent="0.3">
      <c r="D247">
        <f t="shared" si="91"/>
        <v>18.499999999999996</v>
      </c>
      <c r="E247">
        <v>0</v>
      </c>
      <c r="F247">
        <v>50</v>
      </c>
      <c r="H247">
        <f t="shared" si="77"/>
        <v>0.8473966660564517</v>
      </c>
      <c r="I247">
        <f t="shared" si="92"/>
        <v>264.2400849128145</v>
      </c>
      <c r="J247">
        <f t="shared" si="93"/>
        <v>325.83993941499688</v>
      </c>
      <c r="K247">
        <f t="shared" si="94"/>
        <v>169.2339475352731</v>
      </c>
      <c r="L247">
        <f t="shared" si="95"/>
        <v>0.5193775441988806</v>
      </c>
      <c r="M247" cm="1">
        <f t="array" ref="M247">CubicInterpolation($B$4:$B$14,$G$4:$G$14,L247)*H247</f>
        <v>210.95019509917438</v>
      </c>
      <c r="N247">
        <f t="shared" si="96"/>
        <v>-12.299951673767762</v>
      </c>
      <c r="O247">
        <f t="shared" si="97"/>
        <v>-1.2538177037479878</v>
      </c>
      <c r="P247">
        <f t="shared" si="98"/>
        <v>3678.4484749516137</v>
      </c>
      <c r="Q247">
        <f t="shared" si="99"/>
        <v>3689.3013351985273</v>
      </c>
      <c r="R247">
        <f t="shared" si="100"/>
        <v>26.74611138319462</v>
      </c>
      <c r="S247">
        <f t="shared" si="101"/>
        <v>75.768791822413931</v>
      </c>
      <c r="T247">
        <f t="shared" si="102"/>
        <v>151.32487959401544</v>
      </c>
      <c r="U247">
        <f t="shared" si="103"/>
        <v>-11.708711378800739</v>
      </c>
      <c r="V247">
        <f t="shared" si="104"/>
        <v>-3.7676105192767064</v>
      </c>
    </row>
    <row r="248" spans="4:22" x14ac:dyDescent="0.3">
      <c r="D248">
        <f t="shared" si="91"/>
        <v>18.599999999999998</v>
      </c>
      <c r="E248">
        <v>0</v>
      </c>
      <c r="F248">
        <v>50</v>
      </c>
      <c r="H248">
        <f t="shared" si="77"/>
        <v>0.84672937111046809</v>
      </c>
      <c r="I248">
        <f t="shared" si="92"/>
        <v>264.19121628010208</v>
      </c>
      <c r="J248">
        <f t="shared" si="93"/>
        <v>325.80980755855865</v>
      </c>
      <c r="K248">
        <f t="shared" si="94"/>
        <v>168.37356291696324</v>
      </c>
      <c r="L248">
        <f t="shared" si="95"/>
        <v>0.51678482050206853</v>
      </c>
      <c r="M248" cm="1">
        <f t="array" ref="M248">CubicInterpolation($B$4:$B$14,$G$4:$G$14,L248)*H248</f>
        <v>209.39839248567509</v>
      </c>
      <c r="N248">
        <f t="shared" si="96"/>
        <v>-12.262609440293106</v>
      </c>
      <c r="O248">
        <f t="shared" si="97"/>
        <v>-1.250011155993181</v>
      </c>
      <c r="P248">
        <f t="shared" si="98"/>
        <v>3685.9667261381355</v>
      </c>
      <c r="Q248">
        <f t="shared" si="99"/>
        <v>3704.4149394575707</v>
      </c>
      <c r="R248">
        <f t="shared" si="100"/>
        <v>26.448014411579855</v>
      </c>
      <c r="S248">
        <f t="shared" si="101"/>
        <v>74.596231908019661</v>
      </c>
      <c r="T248">
        <f t="shared" si="102"/>
        <v>150.94720558684591</v>
      </c>
      <c r="U248">
        <f t="shared" si="103"/>
        <v>-11.675260732667262</v>
      </c>
      <c r="V248">
        <f t="shared" si="104"/>
        <v>-3.7496502649451879</v>
      </c>
    </row>
    <row r="249" spans="4:22" x14ac:dyDescent="0.3">
      <c r="D249">
        <f t="shared" si="91"/>
        <v>18.7</v>
      </c>
      <c r="E249">
        <v>0</v>
      </c>
      <c r="F249">
        <v>50</v>
      </c>
      <c r="H249">
        <f t="shared" si="77"/>
        <v>0.84607286123535463</v>
      </c>
      <c r="I249">
        <f t="shared" si="92"/>
        <v>264.14310871890871</v>
      </c>
      <c r="J249">
        <f t="shared" si="93"/>
        <v>325.78014224820015</v>
      </c>
      <c r="K249">
        <f t="shared" si="94"/>
        <v>167.52091933903577</v>
      </c>
      <c r="L249">
        <f t="shared" si="95"/>
        <v>0.51421464237500281</v>
      </c>
      <c r="M249" cm="1">
        <f t="array" ref="M249">CubicInterpolation($B$4:$B$14,$G$4:$G$14,L249)*H249</f>
        <v>207.87205514219116</v>
      </c>
      <c r="N249">
        <f t="shared" si="96"/>
        <v>-12.225656524250368</v>
      </c>
      <c r="O249">
        <f t="shared" si="97"/>
        <v>-1.2462442940112506</v>
      </c>
      <c r="P249">
        <f t="shared" si="98"/>
        <v>3693.3678893986589</v>
      </c>
      <c r="Q249">
        <f t="shared" si="99"/>
        <v>3719.4908668642947</v>
      </c>
      <c r="R249">
        <f t="shared" si="100"/>
        <v>26.147617387194387</v>
      </c>
      <c r="S249">
        <f t="shared" si="101"/>
        <v>73.427033302446247</v>
      </c>
      <c r="T249">
        <f t="shared" si="102"/>
        <v>150.5713425476348</v>
      </c>
      <c r="U249">
        <f t="shared" si="103"/>
        <v>-11.642123390689619</v>
      </c>
      <c r="V249">
        <f t="shared" si="104"/>
        <v>-3.7319754025051179</v>
      </c>
    </row>
    <row r="250" spans="4:22" x14ac:dyDescent="0.3">
      <c r="D250">
        <f t="shared" si="91"/>
        <v>18.8</v>
      </c>
      <c r="E250">
        <v>0</v>
      </c>
      <c r="F250">
        <v>50</v>
      </c>
      <c r="H250">
        <f t="shared" si="77"/>
        <v>0.84542708813312106</v>
      </c>
      <c r="I250">
        <f t="shared" si="92"/>
        <v>264.09576005475412</v>
      </c>
      <c r="J250">
        <f t="shared" si="93"/>
        <v>325.75094227031821</v>
      </c>
      <c r="K250">
        <f t="shared" si="94"/>
        <v>166.67601245480506</v>
      </c>
      <c r="L250">
        <f t="shared" si="95"/>
        <v>0.51166701558300376</v>
      </c>
      <c r="M250" cm="1">
        <f t="array" ref="M250">CubicInterpolation($B$4:$B$14,$G$4:$G$14,L250)*H250</f>
        <v>206.37036316749703</v>
      </c>
      <c r="N250">
        <f t="shared" si="96"/>
        <v>-12.189078213159867</v>
      </c>
      <c r="O250">
        <f t="shared" si="97"/>
        <v>-1.2425156180591097</v>
      </c>
      <c r="P250">
        <f t="shared" si="98"/>
        <v>3700.6522992685955</v>
      </c>
      <c r="Q250">
        <f t="shared" si="99"/>
        <v>3734.5292970548899</v>
      </c>
      <c r="R250">
        <f t="shared" si="100"/>
        <v>25.844912921871128</v>
      </c>
      <c r="S250">
        <f t="shared" si="101"/>
        <v>72.261164096278392</v>
      </c>
      <c r="T250">
        <f t="shared" si="102"/>
        <v>150.19726126426227</v>
      </c>
      <c r="U250">
        <f t="shared" si="103"/>
        <v>-11.609288326655182</v>
      </c>
      <c r="V250">
        <f t="shared" si="104"/>
        <v>-3.7145729546094843</v>
      </c>
    </row>
    <row r="251" spans="4:22" x14ac:dyDescent="0.3">
      <c r="D251">
        <f t="shared" si="91"/>
        <v>18.900000000000002</v>
      </c>
      <c r="E251">
        <v>0</v>
      </c>
      <c r="F251">
        <v>50</v>
      </c>
      <c r="H251">
        <f t="shared" si="77"/>
        <v>0.84479200415900946</v>
      </c>
      <c r="I251">
        <f t="shared" si="92"/>
        <v>264.04916813353191</v>
      </c>
      <c r="J251">
        <f t="shared" si="93"/>
        <v>325.72220642144299</v>
      </c>
      <c r="K251">
        <f t="shared" si="94"/>
        <v>165.83883984531118</v>
      </c>
      <c r="L251">
        <f t="shared" si="95"/>
        <v>0.50914195156450859</v>
      </c>
      <c r="M251" cm="1">
        <f t="array" ref="M251">CubicInterpolation($B$4:$B$14,$G$4:$G$14,L251)*H251</f>
        <v>204.89253125818809</v>
      </c>
      <c r="N251">
        <f t="shared" si="96"/>
        <v>-12.152860470923793</v>
      </c>
      <c r="O251">
        <f t="shared" si="97"/>
        <v>-1.2388236973418749</v>
      </c>
      <c r="P251">
        <f t="shared" si="98"/>
        <v>3707.8202871489302</v>
      </c>
      <c r="Q251">
        <f t="shared" si="99"/>
        <v>3749.5304068104233</v>
      </c>
      <c r="R251">
        <f t="shared" si="100"/>
        <v>25.539894026601008</v>
      </c>
      <c r="S251">
        <f t="shared" si="101"/>
        <v>71.098593510411135</v>
      </c>
      <c r="T251">
        <f t="shared" si="102"/>
        <v>149.82493384640654</v>
      </c>
      <c r="U251">
        <f t="shared" si="103"/>
        <v>-11.576745049927984</v>
      </c>
      <c r="V251">
        <f t="shared" si="104"/>
        <v>-3.6974304151275112</v>
      </c>
    </row>
    <row r="252" spans="4:22" x14ac:dyDescent="0.3">
      <c r="D252">
        <f t="shared" si="91"/>
        <v>19.000000000000004</v>
      </c>
      <c r="E252">
        <v>0</v>
      </c>
      <c r="F252">
        <v>50</v>
      </c>
      <c r="H252">
        <f t="shared" si="77"/>
        <v>0.84416756230750989</v>
      </c>
      <c r="I252">
        <f t="shared" si="92"/>
        <v>264.00333082079254</v>
      </c>
      <c r="J252">
        <f t="shared" si="93"/>
        <v>325.69393350781718</v>
      </c>
      <c r="K252">
        <f t="shared" si="94"/>
        <v>165.00940093950084</v>
      </c>
      <c r="L252">
        <f t="shared" si="95"/>
        <v>0.50663946719026109</v>
      </c>
      <c r="M252" cm="1">
        <f t="array" ref="M252">CubicInterpolation($B$4:$B$14,$G$4:$G$14,L252)*H252</f>
        <v>203.43780773774625</v>
      </c>
      <c r="N252">
        <f t="shared" si="96"/>
        <v>-12.116989916591116</v>
      </c>
      <c r="O252">
        <f t="shared" si="97"/>
        <v>-1.2351671678482279</v>
      </c>
      <c r="P252">
        <f t="shared" si="98"/>
        <v>3714.8721814165301</v>
      </c>
      <c r="Q252">
        <f t="shared" si="99"/>
        <v>3764.49437018664</v>
      </c>
      <c r="R252">
        <f t="shared" si="100"/>
        <v>25.232554129033058</v>
      </c>
      <c r="S252">
        <f t="shared" si="101"/>
        <v>69.939291841581962</v>
      </c>
      <c r="T252">
        <f t="shared" si="102"/>
        <v>149.45433367791969</v>
      </c>
      <c r="U252">
        <f t="shared" si="103"/>
        <v>-11.544483587763237</v>
      </c>
      <c r="V252">
        <f t="shared" si="104"/>
        <v>-3.6805357396221625</v>
      </c>
    </row>
    <row r="253" spans="4:22" x14ac:dyDescent="0.3">
      <c r="D253">
        <f t="shared" si="91"/>
        <v>19.100000000000005</v>
      </c>
      <c r="E253">
        <v>0</v>
      </c>
      <c r="F253">
        <v>50</v>
      </c>
      <c r="H253">
        <f t="shared" si="77"/>
        <v>0.8435537161989447</v>
      </c>
      <c r="I253">
        <f t="shared" si="92"/>
        <v>263.95824600106084</v>
      </c>
      <c r="J253">
        <f t="shared" si="93"/>
        <v>325.6661223449965</v>
      </c>
      <c r="K253">
        <f t="shared" si="94"/>
        <v>164.18769693588584</v>
      </c>
      <c r="L253">
        <f t="shared" si="95"/>
        <v>0.5041595845267336</v>
      </c>
      <c r="M253" cm="1">
        <f t="array" ref="M253">CubicInterpolation($B$4:$B$14,$G$4:$G$14,L253)*H253</f>
        <v>202.00547362312355</v>
      </c>
      <c r="N253">
        <f t="shared" si="96"/>
        <v>-12.081453803812154</v>
      </c>
      <c r="O253">
        <f t="shared" si="97"/>
        <v>-1.2315447302560809</v>
      </c>
      <c r="P253">
        <f t="shared" si="98"/>
        <v>3721.8083075290942</v>
      </c>
      <c r="Q253">
        <f t="shared" si="99"/>
        <v>3779.4213586390451</v>
      </c>
      <c r="R253">
        <f t="shared" si="100"/>
        <v>24.92288709122138</v>
      </c>
      <c r="S253">
        <f t="shared" si="101"/>
        <v>68.783230409697381</v>
      </c>
      <c r="T253">
        <f t="shared" si="102"/>
        <v>149.08543537018221</v>
      </c>
      <c r="U253">
        <f t="shared" si="103"/>
        <v>-11.512494468102252</v>
      </c>
      <c r="V253">
        <f t="shared" si="104"/>
        <v>-3.663877336314934</v>
      </c>
    </row>
    <row r="254" spans="4:22" x14ac:dyDescent="0.3">
      <c r="D254">
        <f t="shared" si="91"/>
        <v>19.200000000000006</v>
      </c>
      <c r="E254">
        <v>0</v>
      </c>
      <c r="F254">
        <v>50</v>
      </c>
      <c r="H254">
        <f t="shared" si="77"/>
        <v>0.84295042006660514</v>
      </c>
      <c r="I254">
        <f t="shared" si="92"/>
        <v>263.91391157718795</v>
      </c>
      <c r="J254">
        <f t="shared" si="93"/>
        <v>325.63877175747069</v>
      </c>
      <c r="K254">
        <f t="shared" si="94"/>
        <v>163.37373072559214</v>
      </c>
      <c r="L254">
        <f t="shared" si="95"/>
        <v>0.5017023306035242</v>
      </c>
      <c r="M254" cm="1">
        <f t="array" ref="M254">CubicInterpolation($B$4:$B$14,$G$4:$G$14,L254)*H254</f>
        <v>200.59484172626875</v>
      </c>
      <c r="N254">
        <f t="shared" si="96"/>
        <v>-12.046240000930002</v>
      </c>
      <c r="O254">
        <f t="shared" si="97"/>
        <v>-1.2279551479031601</v>
      </c>
      <c r="P254">
        <f t="shared" si="98"/>
        <v>3728.6289881249245</v>
      </c>
      <c r="Q254">
        <f t="shared" si="99"/>
        <v>3794.3115411433737</v>
      </c>
      <c r="R254">
        <f t="shared" si="100"/>
        <v>24.610887227592169</v>
      </c>
      <c r="S254">
        <f t="shared" si="101"/>
        <v>67.630381506904087</v>
      </c>
      <c r="T254">
        <f t="shared" si="102"/>
        <v>148.71821471638535</v>
      </c>
      <c r="U254">
        <f t="shared" si="103"/>
        <v>-11.480768702809954</v>
      </c>
      <c r="V254">
        <f t="shared" si="104"/>
        <v>-3.6474440574990967</v>
      </c>
    </row>
    <row r="255" spans="4:22" x14ac:dyDescent="0.3">
      <c r="D255">
        <f t="shared" si="91"/>
        <v>19.300000000000008</v>
      </c>
      <c r="E255">
        <v>0</v>
      </c>
      <c r="F255">
        <v>50</v>
      </c>
      <c r="H255">
        <f t="shared" si="77"/>
        <v>0.84235762874441944</v>
      </c>
      <c r="I255">
        <f t="shared" si="92"/>
        <v>263.87032546973501</v>
      </c>
      <c r="J255">
        <f t="shared" si="93"/>
        <v>325.61188057830373</v>
      </c>
      <c r="K255">
        <f t="shared" si="94"/>
        <v>162.56750681671721</v>
      </c>
      <c r="L255">
        <f t="shared" si="95"/>
        <v>0.49926773718449347</v>
      </c>
      <c r="M255" cm="1">
        <f t="array" ref="M255">CubicInterpolation($B$4:$B$14,$G$4:$G$14,L255)*H255</f>
        <v>198.99816313185605</v>
      </c>
      <c r="N255">
        <f t="shared" si="96"/>
        <v>-12.008571661500174</v>
      </c>
      <c r="O255">
        <f t="shared" si="97"/>
        <v>-1.2241153579510879</v>
      </c>
      <c r="P255">
        <f t="shared" si="98"/>
        <v>3735.3345431176876</v>
      </c>
      <c r="Q255">
        <f t="shared" si="99"/>
        <v>3809.1650843115281</v>
      </c>
      <c r="R255">
        <f t="shared" si="100"/>
        <v>24.29654932313899</v>
      </c>
      <c r="S255">
        <f t="shared" si="101"/>
        <v>66.480718348358465</v>
      </c>
      <c r="T255">
        <f t="shared" si="102"/>
        <v>148.35264864669463</v>
      </c>
      <c r="U255">
        <f t="shared" si="103"/>
        <v>-11.447593566638327</v>
      </c>
      <c r="V255">
        <f t="shared" si="104"/>
        <v>-3.6274501902088021</v>
      </c>
    </row>
    <row r="256" spans="4:22" x14ac:dyDescent="0.3">
      <c r="D256">
        <f t="shared" si="91"/>
        <v>19.400000000000009</v>
      </c>
      <c r="E256">
        <v>0</v>
      </c>
      <c r="F256">
        <v>50</v>
      </c>
      <c r="H256">
        <f t="shared" si="77"/>
        <v>0.84177529727878908</v>
      </c>
      <c r="I256">
        <f t="shared" si="92"/>
        <v>263.82748558869548</v>
      </c>
      <c r="J256">
        <f t="shared" si="93"/>
        <v>325.58544763170516</v>
      </c>
      <c r="K256">
        <f t="shared" si="94"/>
        <v>161.76923834542967</v>
      </c>
      <c r="L256">
        <f t="shared" si="95"/>
        <v>0.49685647660892801</v>
      </c>
      <c r="M256" cm="1">
        <f t="array" ref="M256">CubicInterpolation($B$4:$B$14,$G$4:$G$14,L256)*H256</f>
        <v>196.95031240371287</v>
      </c>
      <c r="N256">
        <f t="shared" si="96"/>
        <v>-11.964991143304324</v>
      </c>
      <c r="O256">
        <f t="shared" si="97"/>
        <v>-1.219672899419401</v>
      </c>
      <c r="P256">
        <f t="shared" si="98"/>
        <v>3741.92529404685</v>
      </c>
      <c r="Q256">
        <f t="shared" si="99"/>
        <v>3823.9821619405784</v>
      </c>
      <c r="R256">
        <f t="shared" si="100"/>
        <v>23.979868854019241</v>
      </c>
      <c r="S256">
        <f t="shared" si="101"/>
        <v>65.33430023488603</v>
      </c>
      <c r="T256">
        <f t="shared" si="102"/>
        <v>147.98890393430923</v>
      </c>
      <c r="U256">
        <f t="shared" si="103"/>
        <v>-11.410873742965489</v>
      </c>
      <c r="V256">
        <f t="shared" si="104"/>
        <v>-3.5990239623336358</v>
      </c>
    </row>
    <row r="257" spans="4:22" x14ac:dyDescent="0.3">
      <c r="D257">
        <f t="shared" si="91"/>
        <v>19.500000000000011</v>
      </c>
      <c r="E257">
        <v>0</v>
      </c>
      <c r="F257">
        <v>50</v>
      </c>
      <c r="H257">
        <f t="shared" si="77"/>
        <v>0.84120337970526116</v>
      </c>
      <c r="I257">
        <f t="shared" si="92"/>
        <v>263.78538974363653</v>
      </c>
      <c r="J257">
        <f t="shared" si="93"/>
        <v>325.55947167759251</v>
      </c>
      <c r="K257">
        <f t="shared" si="94"/>
        <v>160.97961146671821</v>
      </c>
      <c r="L257">
        <f t="shared" si="95"/>
        <v>0.49447067424331997</v>
      </c>
      <c r="M257" cm="1">
        <f t="array" ref="M257">CubicInterpolation($B$4:$B$14,$G$4:$G$14,L257)*H257</f>
        <v>194.9355921015437</v>
      </c>
      <c r="N257">
        <f t="shared" si="96"/>
        <v>-11.922007405113964</v>
      </c>
      <c r="O257">
        <f t="shared" si="97"/>
        <v>-1.2152912747312909</v>
      </c>
      <c r="P257">
        <f t="shared" si="98"/>
        <v>3748.4015779020647</v>
      </c>
      <c r="Q257">
        <f t="shared" si="99"/>
        <v>3838.762986148628</v>
      </c>
      <c r="R257">
        <f t="shared" si="100"/>
        <v>23.660843094236508</v>
      </c>
      <c r="S257">
        <f t="shared" si="101"/>
        <v>64.191376869405829</v>
      </c>
      <c r="T257">
        <f t="shared" si="102"/>
        <v>147.62758022668211</v>
      </c>
      <c r="U257">
        <f t="shared" si="103"/>
        <v>-11.374638457716639</v>
      </c>
      <c r="V257">
        <f t="shared" si="104"/>
        <v>-3.5709747302138481</v>
      </c>
    </row>
    <row r="258" spans="4:22" x14ac:dyDescent="0.3">
      <c r="D258">
        <f t="shared" si="91"/>
        <v>19.600000000000012</v>
      </c>
      <c r="E258">
        <v>0</v>
      </c>
      <c r="F258">
        <v>50</v>
      </c>
      <c r="H258">
        <f t="shared" si="77"/>
        <v>0.8406418286353835</v>
      </c>
      <c r="I258">
        <f t="shared" si="92"/>
        <v>263.74403561324471</v>
      </c>
      <c r="J258">
        <f t="shared" si="93"/>
        <v>325.53395139278746</v>
      </c>
      <c r="K258">
        <f t="shared" si="94"/>
        <v>160.19909326612844</v>
      </c>
      <c r="L258">
        <f t="shared" si="95"/>
        <v>0.4921117830589446</v>
      </c>
      <c r="M258" cm="1">
        <f t="array" ref="M258">CubicInterpolation($B$4:$B$14,$G$4:$G$14,L258)*H258</f>
        <v>192.95481723443265</v>
      </c>
      <c r="N258">
        <f t="shared" si="96"/>
        <v>-11.879627050626283</v>
      </c>
      <c r="O258">
        <f t="shared" si="97"/>
        <v>-1.210971157046512</v>
      </c>
      <c r="P258">
        <f t="shared" si="98"/>
        <v>3754.7637518085035</v>
      </c>
      <c r="Q258">
        <f t="shared" si="99"/>
        <v>3853.5078191745652</v>
      </c>
      <c r="R258">
        <f t="shared" si="100"/>
        <v>23.339471978045296</v>
      </c>
      <c r="S258">
        <f t="shared" si="101"/>
        <v>63.052101259371703</v>
      </c>
      <c r="T258">
        <f t="shared" si="102"/>
        <v>147.26908029205472</v>
      </c>
      <c r="U258">
        <f t="shared" si="103"/>
        <v>-11.33888961592163</v>
      </c>
      <c r="V258">
        <f t="shared" si="104"/>
        <v>-3.5433206374693684</v>
      </c>
    </row>
    <row r="259" spans="4:22" x14ac:dyDescent="0.3">
      <c r="D259">
        <f t="shared" si="91"/>
        <v>19.700000000000014</v>
      </c>
      <c r="E259">
        <v>0</v>
      </c>
      <c r="F259">
        <v>50</v>
      </c>
      <c r="H259">
        <f t="shared" si="77"/>
        <v>0.84009059657312046</v>
      </c>
      <c r="I259">
        <f t="shared" si="92"/>
        <v>263.70342084225729</v>
      </c>
      <c r="J259">
        <f t="shared" si="93"/>
        <v>325.50888543082658</v>
      </c>
      <c r="K259">
        <f t="shared" si="94"/>
        <v>159.42766584379862</v>
      </c>
      <c r="L259">
        <f t="shared" si="95"/>
        <v>0.48977976632738757</v>
      </c>
      <c r="M259" cm="1">
        <f t="array" ref="M259">CubicInterpolation($B$4:$B$14,$G$4:$G$14,L259)*H259</f>
        <v>191.00762141450224</v>
      </c>
      <c r="N259">
        <f t="shared" si="96"/>
        <v>-11.837840924742366</v>
      </c>
      <c r="O259">
        <f t="shared" si="97"/>
        <v>-1.2067116131235847</v>
      </c>
      <c r="P259">
        <f t="shared" si="98"/>
        <v>3761.0121781142566</v>
      </c>
      <c r="Q259">
        <f t="shared" si="99"/>
        <v>3868.2169414653517</v>
      </c>
      <c r="R259">
        <f t="shared" si="100"/>
        <v>23.015756120314983</v>
      </c>
      <c r="S259">
        <f t="shared" si="101"/>
        <v>61.916424855689776</v>
      </c>
      <c r="T259">
        <f t="shared" si="102"/>
        <v>146.91336552367056</v>
      </c>
      <c r="U259">
        <f t="shared" si="103"/>
        <v>-11.303619428345305</v>
      </c>
      <c r="V259">
        <f t="shared" si="104"/>
        <v>-3.5160582444890993</v>
      </c>
    </row>
    <row r="260" spans="4:22" x14ac:dyDescent="0.3">
      <c r="D260">
        <f t="shared" si="91"/>
        <v>19.800000000000015</v>
      </c>
      <c r="E260">
        <v>0</v>
      </c>
      <c r="F260">
        <v>50</v>
      </c>
      <c r="H260">
        <f t="shared" si="77"/>
        <v>0.839549636799657</v>
      </c>
      <c r="I260">
        <f t="shared" si="92"/>
        <v>263.66354310687308</v>
      </c>
      <c r="J260">
        <f t="shared" si="93"/>
        <v>325.48427246234434</v>
      </c>
      <c r="K260">
        <f t="shared" si="94"/>
        <v>158.66531095212042</v>
      </c>
      <c r="L260">
        <f t="shared" si="95"/>
        <v>0.48747458595092824</v>
      </c>
      <c r="M260" cm="1">
        <f t="array" ref="M260">CubicInterpolation($B$4:$B$14,$G$4:$G$14,L260)*H260</f>
        <v>189.09363956256243</v>
      </c>
      <c r="N260">
        <f t="shared" si="96"/>
        <v>-11.796639853094089</v>
      </c>
      <c r="O260">
        <f t="shared" si="97"/>
        <v>-1.2025117077567877</v>
      </c>
      <c r="P260">
        <f t="shared" si="98"/>
        <v>3767.1472143272149</v>
      </c>
      <c r="Q260">
        <f t="shared" si="99"/>
        <v>3882.8906295705142</v>
      </c>
      <c r="R260">
        <f t="shared" si="100"/>
        <v>22.689695797512165</v>
      </c>
      <c r="S260">
        <f t="shared" si="101"/>
        <v>60.78429940347641</v>
      </c>
      <c r="T260">
        <f t="shared" si="102"/>
        <v>146.56039657957263</v>
      </c>
      <c r="U260">
        <f t="shared" si="103"/>
        <v>-11.268820082283446</v>
      </c>
      <c r="V260">
        <f t="shared" si="104"/>
        <v>-3.4891841133326613</v>
      </c>
    </row>
    <row r="261" spans="4:22" x14ac:dyDescent="0.3">
      <c r="D261">
        <f t="shared" si="91"/>
        <v>19.900000000000016</v>
      </c>
      <c r="E261">
        <v>0</v>
      </c>
      <c r="F261">
        <v>50</v>
      </c>
      <c r="H261">
        <f t="shared" si="77"/>
        <v>0.83901890336418239</v>
      </c>
      <c r="I261">
        <f t="shared" si="92"/>
        <v>263.62440011440287</v>
      </c>
      <c r="J261">
        <f t="shared" si="93"/>
        <v>325.4601111748828</v>
      </c>
      <c r="K261">
        <f t="shared" si="94"/>
        <v>157.91201116029779</v>
      </c>
      <c r="L261">
        <f t="shared" si="95"/>
        <v>0.48519620604272862</v>
      </c>
      <c r="M261" cm="1">
        <f t="array" ref="M261">CubicInterpolation($B$4:$B$14,$G$4:$G$14,L261)*H261</f>
        <v>187.21251076795389</v>
      </c>
      <c r="N261">
        <f t="shared" si="96"/>
        <v>-11.756014728525246</v>
      </c>
      <c r="O261">
        <f t="shared" si="97"/>
        <v>-1.1983705125917681</v>
      </c>
      <c r="P261">
        <f t="shared" si="98"/>
        <v>3773.169213168786</v>
      </c>
      <c r="Q261">
        <f t="shared" si="99"/>
        <v>3897.5291561225772</v>
      </c>
      <c r="R261">
        <f t="shared" si="100"/>
        <v>22.361291904822558</v>
      </c>
      <c r="S261">
        <f t="shared" si="101"/>
        <v>59.655677427944958</v>
      </c>
      <c r="T261">
        <f t="shared" si="102"/>
        <v>146.21013446168152</v>
      </c>
      <c r="U261">
        <f t="shared" si="103"/>
        <v>-11.234483823755658</v>
      </c>
      <c r="V261">
        <f t="shared" si="104"/>
        <v>-3.4626948336627872</v>
      </c>
    </row>
    <row r="262" spans="4:22" x14ac:dyDescent="0.3">
      <c r="D262">
        <f t="shared" si="91"/>
        <v>20.000000000000018</v>
      </c>
      <c r="E262">
        <v>0</v>
      </c>
      <c r="F262">
        <v>50</v>
      </c>
      <c r="H262">
        <f t="shared" si="77"/>
        <v>0.83849835107263926</v>
      </c>
      <c r="I262">
        <f t="shared" si="92"/>
        <v>263.58598960276316</v>
      </c>
      <c r="J262">
        <f t="shared" si="93"/>
        <v>325.43640027260352</v>
      </c>
      <c r="K262">
        <f t="shared" si="94"/>
        <v>157.16774983281601</v>
      </c>
      <c r="L262">
        <f t="shared" si="95"/>
        <v>0.48294459286411606</v>
      </c>
      <c r="M262" cm="1">
        <f t="array" ref="M262">CubicInterpolation($B$4:$B$14,$G$4:$G$14,L262)*H262</f>
        <v>185.36387826821701</v>
      </c>
      <c r="N262">
        <f t="shared" si="96"/>
        <v>-11.71595651113614</v>
      </c>
      <c r="O262">
        <f t="shared" si="97"/>
        <v>-1.1942871061300855</v>
      </c>
      <c r="P262">
        <f t="shared" si="98"/>
        <v>3779.0785226518155</v>
      </c>
      <c r="Q262">
        <f t="shared" si="99"/>
        <v>3912.132789871378</v>
      </c>
      <c r="R262">
        <f t="shared" si="100"/>
        <v>22.030545975832638</v>
      </c>
      <c r="S262">
        <f t="shared" si="101"/>
        <v>58.530512232642984</v>
      </c>
      <c r="T262">
        <f t="shared" si="102"/>
        <v>145.86254051433176</v>
      </c>
      <c r="U262">
        <f t="shared" si="103"/>
        <v>-11.200602957399569</v>
      </c>
      <c r="V262">
        <f t="shared" si="104"/>
        <v>-3.4365870222541033</v>
      </c>
    </row>
    <row r="263" spans="4:22" x14ac:dyDescent="0.3">
      <c r="D263">
        <f t="shared" si="91"/>
        <v>20.100000000000019</v>
      </c>
      <c r="E263">
        <v>0</v>
      </c>
      <c r="F263">
        <v>50</v>
      </c>
      <c r="H263">
        <f t="shared" si="77"/>
        <v>0.83798793547660566</v>
      </c>
      <c r="I263">
        <f t="shared" si="92"/>
        <v>263.54830933997215</v>
      </c>
      <c r="J263">
        <f t="shared" si="93"/>
        <v>325.41313847600071</v>
      </c>
      <c r="K263">
        <f t="shared" si="94"/>
        <v>156.43251110457129</v>
      </c>
      <c r="L263">
        <f t="shared" si="95"/>
        <v>0.48071971475149344</v>
      </c>
      <c r="M263" cm="1">
        <f t="array" ref="M263">CubicInterpolation($B$4:$B$14,$G$4:$G$14,L263)*H263</f>
        <v>183.54738942119408</v>
      </c>
      <c r="N263">
        <f t="shared" si="96"/>
        <v>-11.676456228090819</v>
      </c>
      <c r="O263">
        <f t="shared" si="97"/>
        <v>-1.1902605737095635</v>
      </c>
      <c r="P263">
        <f t="shared" si="98"/>
        <v>3784.8754861581269</v>
      </c>
      <c r="Q263">
        <f t="shared" si="99"/>
        <v>3926.7017957181715</v>
      </c>
      <c r="R263">
        <f t="shared" si="100"/>
        <v>21.697460199314218</v>
      </c>
      <c r="S263">
        <f t="shared" si="101"/>
        <v>57.408757893585204</v>
      </c>
      <c r="T263">
        <f t="shared" si="102"/>
        <v>145.51757642153589</v>
      </c>
      <c r="U263">
        <f t="shared" si="103"/>
        <v>-11.167169846135916</v>
      </c>
      <c r="V263">
        <f t="shared" si="104"/>
        <v>-3.4108573224445498</v>
      </c>
    </row>
    <row r="264" spans="4:22" x14ac:dyDescent="0.3">
      <c r="D264">
        <f t="shared" si="91"/>
        <v>20.200000000000021</v>
      </c>
      <c r="E264">
        <v>0</v>
      </c>
      <c r="F264">
        <v>50</v>
      </c>
      <c r="H264">
        <f t="shared" si="77"/>
        <v>0.83748761286232931</v>
      </c>
      <c r="I264">
        <f t="shared" si="92"/>
        <v>263.51135712364936</v>
      </c>
      <c r="J264">
        <f t="shared" si="93"/>
        <v>325.39032452161558</v>
      </c>
      <c r="K264">
        <f t="shared" si="94"/>
        <v>155.70627985552014</v>
      </c>
      <c r="L264">
        <f t="shared" si="95"/>
        <v>0.47852154204166147</v>
      </c>
      <c r="M264" cm="1">
        <f t="array" ref="M264">CubicInterpolation($B$4:$B$14,$G$4:$G$14,L264)*H264</f>
        <v>181.76269567657158</v>
      </c>
      <c r="N264">
        <f t="shared" si="96"/>
        <v>-11.637504973397418</v>
      </c>
      <c r="O264">
        <f t="shared" si="97"/>
        <v>-1.1862900074818978</v>
      </c>
      <c r="P264">
        <f t="shared" si="98"/>
        <v>3790.5604425154766</v>
      </c>
      <c r="Q264">
        <f t="shared" si="99"/>
        <v>3941.2364347494636</v>
      </c>
      <c r="R264">
        <f t="shared" si="100"/>
        <v>21.36203743536732</v>
      </c>
      <c r="S264">
        <f t="shared" si="101"/>
        <v>56.290369253408414</v>
      </c>
      <c r="T264">
        <f t="shared" si="102"/>
        <v>145.17520420430097</v>
      </c>
      <c r="U264">
        <f t="shared" si="103"/>
        <v>-11.134176910805506</v>
      </c>
      <c r="V264">
        <f t="shared" si="104"/>
        <v>-3.3855024035931764</v>
      </c>
    </row>
    <row r="265" spans="4:22" x14ac:dyDescent="0.3">
      <c r="D265">
        <f t="shared" si="91"/>
        <v>20.300000000000022</v>
      </c>
      <c r="E265">
        <v>0</v>
      </c>
      <c r="F265">
        <v>50</v>
      </c>
      <c r="H265">
        <f t="shared" si="77"/>
        <v>0.8369973402399089</v>
      </c>
      <c r="I265">
        <f t="shared" si="92"/>
        <v>263.47513078051946</v>
      </c>
      <c r="J265">
        <f t="shared" si="93"/>
        <v>325.36795716175357</v>
      </c>
      <c r="K265">
        <f t="shared" si="94"/>
        <v>154.98904168485689</v>
      </c>
      <c r="L265">
        <f t="shared" si="95"/>
        <v>0.47635004699557915</v>
      </c>
      <c r="M265" cm="1">
        <f t="array" ref="M265">CubicInterpolation($B$4:$B$14,$G$4:$G$14,L265)*H265</f>
        <v>180.00945254696427</v>
      </c>
      <c r="N265">
        <f t="shared" si="96"/>
        <v>-11.599093907691978</v>
      </c>
      <c r="O265">
        <f t="shared" si="97"/>
        <v>-1.1823745063906195</v>
      </c>
      <c r="P265">
        <f t="shared" si="98"/>
        <v>3796.1337260739251</v>
      </c>
      <c r="Q265">
        <f t="shared" si="99"/>
        <v>3955.7369642705789</v>
      </c>
      <c r="R265">
        <f t="shared" si="100"/>
        <v>21.024281231457365</v>
      </c>
      <c r="S265">
        <f t="shared" si="101"/>
        <v>55.175301915561327</v>
      </c>
      <c r="T265">
        <f t="shared" si="102"/>
        <v>144.83538621799909</v>
      </c>
      <c r="U265">
        <f t="shared" si="103"/>
        <v>-11.101616629814172</v>
      </c>
      <c r="V265">
        <f t="shared" si="104"/>
        <v>-3.360518960531333</v>
      </c>
    </row>
    <row r="266" spans="4:22" x14ac:dyDescent="0.3">
      <c r="D266">
        <f t="shared" si="91"/>
        <v>20.400000000000023</v>
      </c>
      <c r="E266">
        <v>0</v>
      </c>
      <c r="F266">
        <v>50</v>
      </c>
      <c r="H266">
        <f t="shared" si="77"/>
        <v>0.83651707533262043</v>
      </c>
      <c r="I266">
        <f t="shared" si="92"/>
        <v>263.43962816591937</v>
      </c>
      <c r="J266">
        <f t="shared" si="93"/>
        <v>325.34603516420236</v>
      </c>
      <c r="K266">
        <f t="shared" si="94"/>
        <v>154.28078288472128</v>
      </c>
      <c r="L266">
        <f t="shared" si="95"/>
        <v>0.47420520372057295</v>
      </c>
      <c r="M266" cm="1">
        <f t="array" ref="M266">CubicInterpolation($B$4:$B$14,$G$4:$G$14,L266)*H266</f>
        <v>178.28731957862794</v>
      </c>
      <c r="N266">
        <f t="shared" si="96"/>
        <v>-11.561214258028459</v>
      </c>
      <c r="O266">
        <f t="shared" si="97"/>
        <v>-1.1785131761496899</v>
      </c>
      <c r="P266">
        <f t="shared" si="98"/>
        <v>3801.5956667816299</v>
      </c>
      <c r="Q266">
        <f t="shared" si="99"/>
        <v>3970.2036378389689</v>
      </c>
      <c r="R266">
        <f t="shared" si="100"/>
        <v>20.684195838343573</v>
      </c>
      <c r="S266">
        <f t="shared" si="101"/>
        <v>54.063512238530329</v>
      </c>
      <c r="T266">
        <f t="shared" si="102"/>
        <v>144.49808514979284</v>
      </c>
      <c r="U266">
        <f t="shared" si="103"/>
        <v>-11.069481538788368</v>
      </c>
      <c r="V266">
        <f t="shared" si="104"/>
        <v>-3.3359037130085172</v>
      </c>
    </row>
    <row r="267" spans="4:22" x14ac:dyDescent="0.3">
      <c r="D267">
        <f t="shared" si="91"/>
        <v>20.500000000000025</v>
      </c>
      <c r="E267">
        <v>0</v>
      </c>
      <c r="F267">
        <v>50</v>
      </c>
      <c r="H267">
        <f t="shared" si="77"/>
        <v>0.83604677656638737</v>
      </c>
      <c r="I267">
        <f t="shared" si="92"/>
        <v>263.40484716330957</v>
      </c>
      <c r="J267">
        <f t="shared" si="93"/>
        <v>325.32455731195233</v>
      </c>
      <c r="K267">
        <f t="shared" si="94"/>
        <v>153.58149041343833</v>
      </c>
      <c r="L267">
        <f t="shared" si="95"/>
        <v>0.47208698809100258</v>
      </c>
      <c r="M267" cm="1">
        <f t="array" ref="M267">CubicInterpolation($B$4:$B$14,$G$4:$G$14,L267)*H267</f>
        <v>176.59596032187511</v>
      </c>
      <c r="N267">
        <f t="shared" si="96"/>
        <v>-11.523857317675679</v>
      </c>
      <c r="O267">
        <f t="shared" si="97"/>
        <v>-1.174705129222801</v>
      </c>
      <c r="P267">
        <f t="shared" si="98"/>
        <v>3806.9465902600614</v>
      </c>
      <c r="Q267">
        <f t="shared" si="99"/>
        <v>3984.6367052972646</v>
      </c>
      <c r="R267">
        <f t="shared" si="100"/>
        <v>20.341786225861625</v>
      </c>
      <c r="S267">
        <f t="shared" si="101"/>
        <v>52.954957330100186</v>
      </c>
      <c r="T267">
        <f t="shared" si="102"/>
        <v>144.16326401611585</v>
      </c>
      <c r="U267">
        <f t="shared" si="103"/>
        <v>-11.037764230241855</v>
      </c>
      <c r="V267">
        <f t="shared" si="104"/>
        <v>-3.311653405134773</v>
      </c>
    </row>
    <row r="268" spans="4:22" x14ac:dyDescent="0.3">
      <c r="D268">
        <f t="shared" si="91"/>
        <v>20.600000000000026</v>
      </c>
      <c r="E268">
        <v>0</v>
      </c>
      <c r="F268">
        <v>50</v>
      </c>
      <c r="H268">
        <f t="shared" si="77"/>
        <v>0.83558640305938825</v>
      </c>
      <c r="I268">
        <f t="shared" si="92"/>
        <v>263.37078568378877</v>
      </c>
      <c r="J268">
        <f t="shared" si="93"/>
        <v>325.30352240291887</v>
      </c>
      <c r="K268">
        <f t="shared" si="94"/>
        <v>152.8911518682944</v>
      </c>
      <c r="L268">
        <f t="shared" si="95"/>
        <v>0.46999537766739702</v>
      </c>
      <c r="M268" cm="1">
        <f t="array" ref="M268">CubicInterpolation($B$4:$B$14,$G$4:$G$14,L268)*H268</f>
        <v>174.9350423012678</v>
      </c>
      <c r="N268">
        <f t="shared" si="96"/>
        <v>-11.487014445922879</v>
      </c>
      <c r="O268">
        <f t="shared" si="97"/>
        <v>-1.1709494848035555</v>
      </c>
      <c r="P268">
        <f t="shared" si="98"/>
        <v>3812.186817878649</v>
      </c>
      <c r="Q268">
        <f t="shared" si="99"/>
        <v>3999.036412806081</v>
      </c>
      <c r="R268">
        <f t="shared" si="100"/>
        <v>19.997058098540865</v>
      </c>
      <c r="S268">
        <f t="shared" si="101"/>
        <v>51.849595041648662</v>
      </c>
      <c r="T268">
        <f t="shared" si="102"/>
        <v>143.83088616020868</v>
      </c>
      <c r="U268">
        <f t="shared" si="103"/>
        <v>-11.006457353254962</v>
      </c>
      <c r="V268">
        <f t="shared" si="104"/>
        <v>-3.287764804821153</v>
      </c>
    </row>
    <row r="269" spans="4:22" x14ac:dyDescent="0.3">
      <c r="D269">
        <f t="shared" si="91"/>
        <v>20.700000000000028</v>
      </c>
      <c r="E269">
        <v>0</v>
      </c>
      <c r="F269">
        <v>50</v>
      </c>
      <c r="H269">
        <f t="shared" si="77"/>
        <v>0.83513591461180803</v>
      </c>
      <c r="I269">
        <f t="shared" si="92"/>
        <v>263.3374416656124</v>
      </c>
      <c r="J269">
        <f t="shared" si="93"/>
        <v>325.28292924966576</v>
      </c>
      <c r="K269">
        <f t="shared" si="94"/>
        <v>152.20975545785313</v>
      </c>
      <c r="L269">
        <f t="shared" si="95"/>
        <v>0.46793035161407731</v>
      </c>
      <c r="M269" cm="1">
        <f t="array" ref="M269">CubicInterpolation($B$4:$B$14,$G$4:$G$14,L269)*H269</f>
        <v>173.30423698565983</v>
      </c>
      <c r="N269">
        <f t="shared" si="96"/>
        <v>-11.450677067893793</v>
      </c>
      <c r="O269">
        <f t="shared" si="97"/>
        <v>-1.167245368796513</v>
      </c>
      <c r="P269">
        <f t="shared" si="98"/>
        <v>3817.316666828855</v>
      </c>
      <c r="Q269">
        <f t="shared" si="99"/>
        <v>4013.4030028765774</v>
      </c>
      <c r="R269">
        <f t="shared" si="100"/>
        <v>19.65001791100423</v>
      </c>
      <c r="S269">
        <f t="shared" si="101"/>
        <v>50.747383962473805</v>
      </c>
      <c r="T269">
        <f t="shared" si="102"/>
        <v>143.50091524971089</v>
      </c>
      <c r="U269">
        <f t="shared" si="103"/>
        <v>-10.975553613165957</v>
      </c>
      <c r="V269">
        <f t="shared" si="104"/>
        <v>-3.2642347032204162</v>
      </c>
    </row>
    <row r="270" spans="4:22" x14ac:dyDescent="0.3">
      <c r="D270">
        <f t="shared" si="91"/>
        <v>20.800000000000029</v>
      </c>
      <c r="E270">
        <v>0</v>
      </c>
      <c r="F270">
        <v>50</v>
      </c>
      <c r="H270">
        <f t="shared" si="77"/>
        <v>0.83469527169571844</v>
      </c>
      <c r="I270">
        <f t="shared" si="92"/>
        <v>263.30481307371502</v>
      </c>
      <c r="J270">
        <f t="shared" si="93"/>
        <v>325.26277667913172</v>
      </c>
      <c r="K270">
        <f t="shared" si="94"/>
        <v>151.53728997381688</v>
      </c>
      <c r="L270">
        <f t="shared" si="95"/>
        <v>0.46589189061528186</v>
      </c>
      <c r="M270" cm="1">
        <f t="array" ref="M270">CubicInterpolation($B$4:$B$14,$G$4:$G$14,L270)*H270</f>
        <v>171.70321975814682</v>
      </c>
      <c r="N270">
        <f t="shared" si="96"/>
        <v>-11.414836674372268</v>
      </c>
      <c r="O270">
        <f t="shared" si="97"/>
        <v>-1.1635919137994155</v>
      </c>
      <c r="P270">
        <f t="shared" si="98"/>
        <v>3822.3364501976862</v>
      </c>
      <c r="Q270">
        <f t="shared" si="99"/>
        <v>4027.7367144027785</v>
      </c>
      <c r="R270">
        <f t="shared" si="100"/>
        <v>19.300672883162171</v>
      </c>
      <c r="S270">
        <f t="shared" si="101"/>
        <v>49.648283414152743</v>
      </c>
      <c r="T270">
        <f t="shared" si="102"/>
        <v>143.17331527430881</v>
      </c>
      <c r="U270">
        <f t="shared" si="103"/>
        <v>-10.945045771277695</v>
      </c>
      <c r="V270">
        <f t="shared" si="104"/>
        <v>-3.2410599141685741</v>
      </c>
    </row>
    <row r="271" spans="4:22" x14ac:dyDescent="0.3">
      <c r="D271">
        <f t="shared" si="91"/>
        <v>20.900000000000031</v>
      </c>
      <c r="E271">
        <v>0</v>
      </c>
      <c r="F271">
        <v>50</v>
      </c>
      <c r="H271">
        <f t="shared" si="77"/>
        <v>0.8342644354450981</v>
      </c>
      <c r="I271">
        <f t="shared" si="92"/>
        <v>263.27289789923583</v>
      </c>
      <c r="J271">
        <f t="shared" si="93"/>
        <v>325.24306353235721</v>
      </c>
      <c r="K271">
        <f t="shared" si="94"/>
        <v>150.8737447624396</v>
      </c>
      <c r="L271">
        <f t="shared" si="95"/>
        <v>0.46387997678981935</v>
      </c>
      <c r="M271" cm="1">
        <f t="array" ref="M271">CubicInterpolation($B$4:$B$14,$G$4:$G$14,L271)*H271</f>
        <v>170.13166988599164</v>
      </c>
      <c r="N271">
        <f t="shared" si="96"/>
        <v>-11.379484821637698</v>
      </c>
      <c r="O271">
        <f t="shared" si="97"/>
        <v>-1.1599882590864115</v>
      </c>
      <c r="P271">
        <f t="shared" si="98"/>
        <v>3827.2464770406405</v>
      </c>
      <c r="Q271">
        <f t="shared" si="99"/>
        <v>4042.037782693666</v>
      </c>
      <c r="R271">
        <f t="shared" si="100"/>
        <v>18.949031015117395</v>
      </c>
      <c r="S271">
        <f t="shared" si="101"/>
        <v>48.552253444930543</v>
      </c>
      <c r="T271">
        <f t="shared" si="102"/>
        <v>142.84805054343934</v>
      </c>
      <c r="U271">
        <f t="shared" si="103"/>
        <v>-10.914926644577184</v>
      </c>
      <c r="V271">
        <f t="shared" si="104"/>
        <v>-3.2182372736300566</v>
      </c>
    </row>
    <row r="272" spans="4:22" x14ac:dyDescent="0.3">
      <c r="D272">
        <f t="shared" si="91"/>
        <v>21.000000000000032</v>
      </c>
      <c r="E272">
        <v>0</v>
      </c>
      <c r="F272">
        <v>50</v>
      </c>
      <c r="H272">
        <f t="shared" si="77"/>
        <v>0.83384336764597988</v>
      </c>
      <c r="I272">
        <f t="shared" si="92"/>
        <v>263.24169415904839</v>
      </c>
      <c r="J272">
        <f t="shared" si="93"/>
        <v>325.22378866421451</v>
      </c>
      <c r="K272">
        <f t="shared" si="94"/>
        <v>150.21910969549802</v>
      </c>
      <c r="L272">
        <f t="shared" si="95"/>
        <v>0.46189459360426899</v>
      </c>
      <c r="M272" cm="1">
        <f t="array" ref="M272">CubicInterpolation($B$4:$B$14,$G$4:$G$14,L272)*H272</f>
        <v>168.58927049057488</v>
      </c>
      <c r="N272">
        <f t="shared" si="96"/>
        <v>-11.344613131313125</v>
      </c>
      <c r="O272">
        <f t="shared" si="97"/>
        <v>-1.1564335505925714</v>
      </c>
      <c r="P272">
        <f t="shared" si="98"/>
        <v>3832.0470524540938</v>
      </c>
      <c r="Q272">
        <f t="shared" si="99"/>
        <v>4056.3064395050405</v>
      </c>
      <c r="R272">
        <f t="shared" si="100"/>
        <v>18.595101101792977</v>
      </c>
      <c r="S272">
        <f t="shared" si="101"/>
        <v>47.45925482413778</v>
      </c>
      <c r="T272">
        <f t="shared" si="102"/>
        <v>142.5250856840494</v>
      </c>
      <c r="U272">
        <f t="shared" si="103"/>
        <v>-10.885189105471177</v>
      </c>
      <c r="V272">
        <f t="shared" si="104"/>
        <v>-3.1957636391469539</v>
      </c>
    </row>
    <row r="273" spans="4:22" x14ac:dyDescent="0.3">
      <c r="D273">
        <f t="shared" si="91"/>
        <v>21.100000000000033</v>
      </c>
      <c r="E273">
        <v>0</v>
      </c>
      <c r="F273">
        <v>50</v>
      </c>
      <c r="H273">
        <f t="shared" si="77"/>
        <v>0.83343203072672922</v>
      </c>
      <c r="I273">
        <f t="shared" si="92"/>
        <v>263.21119989529359</v>
      </c>
      <c r="J273">
        <f t="shared" si="93"/>
        <v>325.20495094313821</v>
      </c>
      <c r="K273">
        <f t="shared" si="94"/>
        <v>149.57337514082943</v>
      </c>
      <c r="L273">
        <f t="shared" si="95"/>
        <v>0.45993572578475961</v>
      </c>
      <c r="M273" cm="1">
        <f t="array" ref="M273">CubicInterpolation($B$4:$B$14,$G$4:$G$14,L273)*H273</f>
        <v>167.07570851742668</v>
      </c>
      <c r="N273">
        <f t="shared" si="96"/>
        <v>-11.310213290225835</v>
      </c>
      <c r="O273">
        <f t="shared" si="97"/>
        <v>-1.1529269408996774</v>
      </c>
      <c r="P273">
        <f t="shared" si="98"/>
        <v>3836.7384776471326</v>
      </c>
      <c r="Q273">
        <f t="shared" si="99"/>
        <v>4070.5429130711636</v>
      </c>
      <c r="R273">
        <f t="shared" si="100"/>
        <v>18.238892747234463</v>
      </c>
      <c r="S273">
        <f t="shared" si="101"/>
        <v>46.369249036635345</v>
      </c>
      <c r="T273">
        <f t="shared" si="102"/>
        <v>142.20438563841054</v>
      </c>
      <c r="U273">
        <f t="shared" si="103"/>
        <v>-10.855826081537261</v>
      </c>
      <c r="V273">
        <f t="shared" si="104"/>
        <v>-3.1736358892942436</v>
      </c>
    </row>
    <row r="274" spans="4:22" x14ac:dyDescent="0.3">
      <c r="D274">
        <f t="shared" si="91"/>
        <v>21.200000000000035</v>
      </c>
      <c r="E274">
        <v>0</v>
      </c>
      <c r="F274">
        <v>50</v>
      </c>
      <c r="H274">
        <f t="shared" si="77"/>
        <v>0.83303038774844895</v>
      </c>
      <c r="I274">
        <f t="shared" si="92"/>
        <v>263.1814131749166</v>
      </c>
      <c r="J274">
        <f t="shared" si="93"/>
        <v>325.18654925085923</v>
      </c>
      <c r="K274">
        <f t="shared" si="94"/>
        <v>148.93653193244515</v>
      </c>
      <c r="L274">
        <f t="shared" si="95"/>
        <v>0.45800335922735469</v>
      </c>
      <c r="M274" cm="1">
        <f t="array" ref="M274">CubicInterpolation($B$4:$B$14,$G$4:$G$14,L274)*H274</f>
        <v>165.5906747063849</v>
      </c>
      <c r="N274">
        <f t="shared" si="96"/>
        <v>-11.276277050280095</v>
      </c>
      <c r="O274">
        <f t="shared" si="97"/>
        <v>-1.1494675892232513</v>
      </c>
      <c r="P274">
        <f t="shared" si="98"/>
        <v>3841.3210500128289</v>
      </c>
      <c r="Q274">
        <f t="shared" si="99"/>
        <v>4084.7474281361838</v>
      </c>
      <c r="R274">
        <f t="shared" si="100"/>
        <v>17.880416378535312</v>
      </c>
      <c r="S274">
        <f t="shared" si="101"/>
        <v>45.282198277284905</v>
      </c>
      <c r="T274">
        <f t="shared" si="102"/>
        <v>141.88591566198849</v>
      </c>
      <c r="U274">
        <f t="shared" si="103"/>
        <v>-10.82683055528987</v>
      </c>
      <c r="V274">
        <f t="shared" si="104"/>
        <v>-3.1518509231426548</v>
      </c>
    </row>
    <row r="275" spans="4:22" x14ac:dyDescent="0.3">
      <c r="D275">
        <f t="shared" si="91"/>
        <v>21.300000000000036</v>
      </c>
      <c r="E275">
        <v>0</v>
      </c>
      <c r="F275">
        <v>50</v>
      </c>
      <c r="H275">
        <f t="shared" si="77"/>
        <v>0.8326384023955099</v>
      </c>
      <c r="I275">
        <f t="shared" si="92"/>
        <v>263.15233208920671</v>
      </c>
      <c r="J275">
        <f t="shared" si="93"/>
        <v>325.16858248213839</v>
      </c>
      <c r="K275">
        <f t="shared" si="94"/>
        <v>148.30857134023006</v>
      </c>
      <c r="L275">
        <f t="shared" si="95"/>
        <v>0.45609748090708208</v>
      </c>
      <c r="M275" cm="1">
        <f t="array" ref="M275">CubicInterpolation($B$4:$B$14,$G$4:$G$14,L275)*H275</f>
        <v>164.13386356192672</v>
      </c>
      <c r="N275">
        <f t="shared" si="96"/>
        <v>-11.242796228344146</v>
      </c>
      <c r="O275">
        <f t="shared" si="97"/>
        <v>-1.1460546614010341</v>
      </c>
      <c r="P275">
        <f t="shared" si="98"/>
        <v>3845.7950631989652</v>
      </c>
      <c r="Q275">
        <f t="shared" si="99"/>
        <v>4098.9202059853515</v>
      </c>
      <c r="R275">
        <f t="shared" si="100"/>
        <v>17.519683259387921</v>
      </c>
      <c r="S275">
        <f t="shared" si="101"/>
        <v>44.198065445443532</v>
      </c>
      <c r="T275">
        <f t="shared" si="102"/>
        <v>141.56964132136665</v>
      </c>
      <c r="U275">
        <f t="shared" si="103"/>
        <v>-10.798195563963469</v>
      </c>
      <c r="V275">
        <f t="shared" si="104"/>
        <v>-3.1304056597299001</v>
      </c>
    </row>
    <row r="276" spans="4:22" x14ac:dyDescent="0.3">
      <c r="D276">
        <f t="shared" si="91"/>
        <v>21.400000000000038</v>
      </c>
      <c r="E276">
        <v>0</v>
      </c>
      <c r="F276">
        <v>50</v>
      </c>
      <c r="H276">
        <f t="shared" si="77"/>
        <v>0.83225603896620415</v>
      </c>
      <c r="I276">
        <f t="shared" si="92"/>
        <v>263.12395475334159</v>
      </c>
      <c r="J276">
        <f t="shared" si="93"/>
        <v>325.15104954450425</v>
      </c>
      <c r="K276">
        <f t="shared" si="94"/>
        <v>147.68948503923957</v>
      </c>
      <c r="L276">
        <f t="shared" si="95"/>
        <v>0.45421807878564124</v>
      </c>
      <c r="M276" cm="1">
        <f t="array" ref="M276">CubicInterpolation($B$4:$B$14,$G$4:$G$14,L276)*H276</f>
        <v>162.70497332371065</v>
      </c>
      <c r="N276">
        <f t="shared" si="96"/>
        <v>-11.209762706150395</v>
      </c>
      <c r="O276">
        <f t="shared" si="97"/>
        <v>-1.1426873298828129</v>
      </c>
      <c r="P276">
        <f t="shared" si="98"/>
        <v>3850.1608071782116</v>
      </c>
      <c r="Q276">
        <f t="shared" si="99"/>
        <v>4113.0614644760308</v>
      </c>
      <c r="R276">
        <f t="shared" si="100"/>
        <v>17.15670550319722</v>
      </c>
      <c r="S276">
        <f t="shared" si="101"/>
        <v>43.116814139480852</v>
      </c>
      <c r="T276">
        <f t="shared" si="102"/>
        <v>141.25552849222302</v>
      </c>
      <c r="U276">
        <f t="shared" si="103"/>
        <v>-10.769914199311543</v>
      </c>
      <c r="V276">
        <f t="shared" si="104"/>
        <v>-3.1092970375420612</v>
      </c>
    </row>
    <row r="277" spans="4:22" x14ac:dyDescent="0.3">
      <c r="D277">
        <f t="shared" si="91"/>
        <v>21.500000000000039</v>
      </c>
      <c r="E277">
        <v>0</v>
      </c>
      <c r="F277">
        <v>50</v>
      </c>
      <c r="H277">
        <f t="shared" si="77"/>
        <v>0.83188326236351784</v>
      </c>
      <c r="I277">
        <f t="shared" si="92"/>
        <v>263.09627930593462</v>
      </c>
      <c r="J277">
        <f t="shared" si="93"/>
        <v>325.13394935799079</v>
      </c>
      <c r="K277">
        <f t="shared" si="94"/>
        <v>147.07926507860648</v>
      </c>
      <c r="L277">
        <f t="shared" si="95"/>
        <v>0.45236514171783376</v>
      </c>
      <c r="M277" cm="1">
        <f t="array" ref="M277">CubicInterpolation($B$4:$B$14,$G$4:$G$14,L277)*H277</f>
        <v>161.30370593736683</v>
      </c>
      <c r="N277">
        <f t="shared" si="96"/>
        <v>-11.177168430208756</v>
      </c>
      <c r="O277">
        <f t="shared" si="97"/>
        <v>-1.1393647737215857</v>
      </c>
      <c r="P277">
        <f t="shared" si="98"/>
        <v>3854.4185683177516</v>
      </c>
      <c r="Q277">
        <f t="shared" si="99"/>
        <v>4127.1714180685103</v>
      </c>
      <c r="R277">
        <f t="shared" si="100"/>
        <v>16.791496085717608</v>
      </c>
      <c r="S277">
        <f t="shared" si="101"/>
        <v>42.038408651317084</v>
      </c>
      <c r="T277">
        <f t="shared" si="102"/>
        <v>140.94354335735943</v>
      </c>
      <c r="U277">
        <f t="shared" si="103"/>
        <v>-10.741979607421197</v>
      </c>
      <c r="V277">
        <f t="shared" si="104"/>
        <v>-3.088522014006446</v>
      </c>
    </row>
    <row r="278" spans="4:22" x14ac:dyDescent="0.3">
      <c r="D278">
        <f t="shared" si="91"/>
        <v>21.600000000000041</v>
      </c>
      <c r="E278">
        <v>0</v>
      </c>
      <c r="F278">
        <v>50</v>
      </c>
      <c r="H278">
        <f t="shared" ref="H278:H341" si="105">$H$20*(1-(P278/44300))^4.256</f>
        <v>0.83152003808602726</v>
      </c>
      <c r="I278">
        <f t="shared" si="92"/>
        <v>263.0693039085856</v>
      </c>
      <c r="J278">
        <f t="shared" si="93"/>
        <v>325.11728085487812</v>
      </c>
      <c r="K278">
        <f t="shared" si="94"/>
        <v>146.47790385007201</v>
      </c>
      <c r="L278">
        <f t="shared" si="95"/>
        <v>0.45053865935676002</v>
      </c>
      <c r="M278" cm="1">
        <f t="array" ref="M278">CubicInterpolation($B$4:$B$14,$G$4:$G$14,L278)*H278</f>
        <v>159.92976702556922</v>
      </c>
      <c r="N278">
        <f t="shared" si="96"/>
        <v>-11.145005411735228</v>
      </c>
      <c r="O278">
        <f t="shared" si="97"/>
        <v>-1.1360861785662821</v>
      </c>
      <c r="P278">
        <f t="shared" si="98"/>
        <v>3858.5686294483667</v>
      </c>
      <c r="Q278">
        <f t="shared" si="99"/>
        <v>4141.2502778566177</v>
      </c>
      <c r="R278">
        <f t="shared" si="100"/>
        <v>16.424068857218604</v>
      </c>
      <c r="S278">
        <f t="shared" si="101"/>
        <v>40.962813960980434</v>
      </c>
      <c r="T278">
        <f t="shared" si="102"/>
        <v>140.633652404782</v>
      </c>
      <c r="U278">
        <f t="shared" si="103"/>
        <v>-10.714384988545687</v>
      </c>
      <c r="V278">
        <f t="shared" si="104"/>
        <v>-3.0680775649964187</v>
      </c>
    </row>
    <row r="279" spans="4:22" x14ac:dyDescent="0.3">
      <c r="D279">
        <f t="shared" si="91"/>
        <v>21.700000000000042</v>
      </c>
      <c r="E279">
        <v>0</v>
      </c>
      <c r="F279">
        <v>50</v>
      </c>
      <c r="H279">
        <f t="shared" si="105"/>
        <v>0.83116633221890734</v>
      </c>
      <c r="I279">
        <f t="shared" si="92"/>
        <v>263.04302674543567</v>
      </c>
      <c r="J279">
        <f t="shared" si="93"/>
        <v>325.1010429794344</v>
      </c>
      <c r="K279">
        <f t="shared" si="94"/>
        <v>145.88539405615566</v>
      </c>
      <c r="L279">
        <f t="shared" si="95"/>
        <v>0.44873862205783277</v>
      </c>
      <c r="M279" cm="1">
        <f t="array" ref="M279">CubicInterpolation($B$4:$B$14,$G$4:$G$14,L279)*H279</f>
        <v>158.58286585941624</v>
      </c>
      <c r="N279">
        <f t="shared" si="96"/>
        <v>-11.113265726592607</v>
      </c>
      <c r="O279">
        <f t="shared" si="97"/>
        <v>-1.1328507366557192</v>
      </c>
      <c r="P279">
        <f t="shared" si="98"/>
        <v>3862.6112699329747</v>
      </c>
      <c r="Q279">
        <f t="shared" si="99"/>
        <v>4155.2982515981485</v>
      </c>
      <c r="R279">
        <f t="shared" si="100"/>
        <v>16.054438554080541</v>
      </c>
      <c r="S279">
        <f t="shared" si="101"/>
        <v>39.889995731182076</v>
      </c>
      <c r="T279">
        <f t="shared" si="102"/>
        <v>140.32582242583186</v>
      </c>
      <c r="U279">
        <f t="shared" si="103"/>
        <v>-10.687123596951258</v>
      </c>
      <c r="V279">
        <f t="shared" si="104"/>
        <v>-3.0479606843503628</v>
      </c>
    </row>
    <row r="280" spans="4:22" x14ac:dyDescent="0.3">
      <c r="D280">
        <f t="shared" si="91"/>
        <v>21.800000000000043</v>
      </c>
      <c r="E280">
        <v>0</v>
      </c>
      <c r="F280">
        <v>50</v>
      </c>
      <c r="H280">
        <f t="shared" si="105"/>
        <v>0.8308221114250578</v>
      </c>
      <c r="I280">
        <f t="shared" si="92"/>
        <v>263.01744602272487</v>
      </c>
      <c r="J280">
        <f t="shared" si="93"/>
        <v>325.08523468765981</v>
      </c>
      <c r="K280">
        <f t="shared" si="94"/>
        <v>145.30172867798046</v>
      </c>
      <c r="L280">
        <f t="shared" si="95"/>
        <v>0.44696502078165934</v>
      </c>
      <c r="M280" cm="1">
        <f t="array" ref="M280">CubicInterpolation($B$4:$B$14,$G$4:$G$14,L280)*H280</f>
        <v>157.26271533014679</v>
      </c>
      <c r="N280">
        <f t="shared" si="96"/>
        <v>-11.081941515246369</v>
      </c>
      <c r="O280">
        <f t="shared" si="97"/>
        <v>-1.1296576468141049</v>
      </c>
      <c r="P280">
        <f t="shared" si="98"/>
        <v>3866.5467657346294</v>
      </c>
      <c r="Q280">
        <f t="shared" si="99"/>
        <v>4169.3155437451087</v>
      </c>
      <c r="R280">
        <f t="shared" si="100"/>
        <v>15.682620809848267</v>
      </c>
      <c r="S280">
        <f t="shared" si="101"/>
        <v>38.81992030190721</v>
      </c>
      <c r="T280">
        <f t="shared" si="102"/>
        <v>140.02002051336453</v>
      </c>
      <c r="U280">
        <f t="shared" si="103"/>
        <v>-10.660188740781685</v>
      </c>
      <c r="V280">
        <f t="shared" si="104"/>
        <v>-3.0281683834047883</v>
      </c>
    </row>
    <row r="281" spans="4:22" x14ac:dyDescent="0.3">
      <c r="D281">
        <f t="shared" si="91"/>
        <v>21.900000000000045</v>
      </c>
      <c r="E281">
        <v>0</v>
      </c>
      <c r="F281">
        <v>50</v>
      </c>
      <c r="H281">
        <f t="shared" si="105"/>
        <v>0.83048734293634552</v>
      </c>
      <c r="I281">
        <f t="shared" si="92"/>
        <v>262.99255996835416</v>
      </c>
      <c r="J281">
        <f t="shared" si="93"/>
        <v>325.06985494703241</v>
      </c>
      <c r="K281">
        <f t="shared" si="94"/>
        <v>144.72690094277124</v>
      </c>
      <c r="L281">
        <f t="shared" si="95"/>
        <v>0.44521784699585065</v>
      </c>
      <c r="M281" cm="1">
        <f t="array" ref="M281">CubicInterpolation($B$4:$B$14,$G$4:$G$14,L281)*H281</f>
        <v>155.96903192121312</v>
      </c>
      <c r="N281">
        <f t="shared" si="96"/>
        <v>-11.051024982732633</v>
      </c>
      <c r="O281">
        <f t="shared" si="97"/>
        <v>-1.1265061144477708</v>
      </c>
      <c r="P281">
        <f t="shared" si="98"/>
        <v>3870.3753894839761</v>
      </c>
      <c r="Q281">
        <f t="shared" si="99"/>
        <v>4183.3023554737756</v>
      </c>
      <c r="R281">
        <f t="shared" si="100"/>
        <v>15.308632165647358</v>
      </c>
      <c r="S281">
        <f t="shared" si="101"/>
        <v>37.752554685020549</v>
      </c>
      <c r="T281">
        <f t="shared" si="102"/>
        <v>139.71621405997678</v>
      </c>
      <c r="U281">
        <f t="shared" si="103"/>
        <v>-10.633573781937034</v>
      </c>
      <c r="V281">
        <f t="shared" si="104"/>
        <v>-3.0086976905435496</v>
      </c>
    </row>
    <row r="282" spans="4:22" x14ac:dyDescent="0.3">
      <c r="D282">
        <f t="shared" si="91"/>
        <v>22.000000000000046</v>
      </c>
      <c r="E282">
        <v>0</v>
      </c>
      <c r="F282">
        <v>50</v>
      </c>
      <c r="H282">
        <f t="shared" si="105"/>
        <v>0.83016199454495232</v>
      </c>
      <c r="I282">
        <f t="shared" si="92"/>
        <v>262.96836683144988</v>
      </c>
      <c r="J282">
        <f t="shared" si="93"/>
        <v>325.05490273625554</v>
      </c>
      <c r="K282">
        <f t="shared" si="94"/>
        <v>144.16090429104503</v>
      </c>
      <c r="L282">
        <f t="shared" si="95"/>
        <v>0.44349709257581921</v>
      </c>
      <c r="M282" cm="1">
        <f t="array" ref="M282">CubicInterpolation($B$4:$B$14,$G$4:$G$14,L282)*H282</f>
        <v>154.70153568072894</v>
      </c>
      <c r="N282">
        <f t="shared" si="96"/>
        <v>-11.020508398640247</v>
      </c>
      <c r="O282">
        <f t="shared" si="97"/>
        <v>-1.1233953515433484</v>
      </c>
      <c r="P282">
        <f t="shared" si="98"/>
        <v>3874.0974105461714</v>
      </c>
      <c r="Q282">
        <f t="shared" si="99"/>
        <v>4197.2588847145889</v>
      </c>
      <c r="R282">
        <f t="shared" si="100"/>
        <v>14.932490079974295</v>
      </c>
      <c r="S282">
        <f t="shared" si="101"/>
        <v>36.6878665588846</v>
      </c>
      <c r="T282">
        <f t="shared" si="102"/>
        <v>139.41437075627937</v>
      </c>
      <c r="U282">
        <f t="shared" si="103"/>
        <v>-10.607272135968904</v>
      </c>
      <c r="V282">
        <f t="shared" si="104"/>
        <v>-2.9895456507633269</v>
      </c>
    </row>
    <row r="283" spans="4:22" x14ac:dyDescent="0.3">
      <c r="D283">
        <f t="shared" si="91"/>
        <v>22.100000000000048</v>
      </c>
      <c r="E283">
        <v>0</v>
      </c>
      <c r="F283">
        <v>50</v>
      </c>
      <c r="H283">
        <f t="shared" si="105"/>
        <v>0.82984603459484108</v>
      </c>
      <c r="I283">
        <f t="shared" si="92"/>
        <v>262.94486488193274</v>
      </c>
      <c r="J283">
        <f t="shared" si="93"/>
        <v>325.0403770450074</v>
      </c>
      <c r="K283">
        <f t="shared" si="94"/>
        <v>143.60373234351377</v>
      </c>
      <c r="L283">
        <f t="shared" si="95"/>
        <v>0.4418027497046294</v>
      </c>
      <c r="M283" cm="1">
        <f t="array" ref="M283">CubicInterpolation($B$4:$B$14,$G$4:$G$14,L283)*H283</f>
        <v>153.45995019430757</v>
      </c>
      <c r="N283">
        <f t="shared" si="96"/>
        <v>-10.99038409710537</v>
      </c>
      <c r="O283">
        <f t="shared" si="97"/>
        <v>-1.1203245766672141</v>
      </c>
      <c r="P283">
        <f t="shared" si="98"/>
        <v>3877.7130950872652</v>
      </c>
      <c r="Q283">
        <f t="shared" si="99"/>
        <v>4211.1853261818642</v>
      </c>
      <c r="R283">
        <f t="shared" si="100"/>
        <v>14.554212937799354</v>
      </c>
      <c r="S283">
        <f t="shared" si="101"/>
        <v>35.625824262989291</v>
      </c>
      <c r="T283">
        <f t="shared" si="102"/>
        <v>139.11445858921402</v>
      </c>
      <c r="U283">
        <f t="shared" si="103"/>
        <v>-10.581277271990361</v>
      </c>
      <c r="V283">
        <f t="shared" si="104"/>
        <v>-2.9707093252566548</v>
      </c>
    </row>
    <row r="284" spans="4:22" x14ac:dyDescent="0.3">
      <c r="D284">
        <f t="shared" si="91"/>
        <v>22.200000000000049</v>
      </c>
      <c r="E284">
        <v>0</v>
      </c>
      <c r="F284">
        <v>50</v>
      </c>
      <c r="H284">
        <f t="shared" si="105"/>
        <v>0.82953943197332258</v>
      </c>
      <c r="I284">
        <f t="shared" si="92"/>
        <v>262.92205241008969</v>
      </c>
      <c r="J284">
        <f t="shared" si="93"/>
        <v>325.02627687369221</v>
      </c>
      <c r="K284">
        <f t="shared" si="94"/>
        <v>143.05537886772098</v>
      </c>
      <c r="L284">
        <f t="shared" si="95"/>
        <v>0.44013481077197164</v>
      </c>
      <c r="M284" cm="1">
        <f t="array" ref="M284">CubicInterpolation($B$4:$B$14,$G$4:$G$14,L284)*H284</f>
        <v>152.2440025583013</v>
      </c>
      <c r="N284">
        <f t="shared" si="96"/>
        <v>-10.960644476817841</v>
      </c>
      <c r="O284">
        <f t="shared" si="97"/>
        <v>-1.1172930149661406</v>
      </c>
      <c r="P284">
        <f t="shared" si="98"/>
        <v>3881.2227061400445</v>
      </c>
      <c r="Q284">
        <f t="shared" si="99"/>
        <v>4225.0818714033458</v>
      </c>
      <c r="R284">
        <f t="shared" si="100"/>
        <v>14.17382005893918</v>
      </c>
      <c r="S284">
        <f t="shared" si="101"/>
        <v>34.566396792591313</v>
      </c>
      <c r="T284">
        <f t="shared" si="102"/>
        <v>138.81644584041302</v>
      </c>
      <c r="U284">
        <f t="shared" si="103"/>
        <v>-10.555582712599827</v>
      </c>
      <c r="V284">
        <f t="shared" si="104"/>
        <v>-2.9521857910133473</v>
      </c>
    </row>
    <row r="285" spans="4:22" x14ac:dyDescent="0.3">
      <c r="D285">
        <f t="shared" si="91"/>
        <v>22.30000000000005</v>
      </c>
      <c r="E285">
        <v>0</v>
      </c>
      <c r="F285">
        <v>50</v>
      </c>
      <c r="H285">
        <f t="shared" si="105"/>
        <v>0.82924215610273588</v>
      </c>
      <c r="I285">
        <f t="shared" si="92"/>
        <v>262.89992772614926</v>
      </c>
      <c r="J285">
        <f t="shared" si="93"/>
        <v>325.01260123319338</v>
      </c>
      <c r="K285">
        <f t="shared" si="94"/>
        <v>142.51583774443566</v>
      </c>
      <c r="L285">
        <f t="shared" si="95"/>
        <v>0.43849326827233365</v>
      </c>
      <c r="M285" cm="1">
        <f t="array" ref="M285">CubicInterpolation($B$4:$B$14,$G$4:$G$14,L285)*H285</f>
        <v>151.05342335345182</v>
      </c>
      <c r="N285">
        <f t="shared" si="96"/>
        <v>-10.931282001039436</v>
      </c>
      <c r="O285">
        <f t="shared" si="97"/>
        <v>-1.1142998981691576</v>
      </c>
      <c r="P285">
        <f t="shared" si="98"/>
        <v>3884.6265036693421</v>
      </c>
      <c r="Q285">
        <f t="shared" si="99"/>
        <v>4238.9487087495963</v>
      </c>
      <c r="R285">
        <f t="shared" si="100"/>
        <v>13.791331705677122</v>
      </c>
      <c r="S285">
        <f t="shared" si="101"/>
        <v>33.509553793361789</v>
      </c>
      <c r="T285">
        <f t="shared" si="102"/>
        <v>138.52030108459951</v>
      </c>
      <c r="U285">
        <f t="shared" si="103"/>
        <v>-10.530182033819056</v>
      </c>
      <c r="V285">
        <f t="shared" si="104"/>
        <v>-2.9339721404408579</v>
      </c>
    </row>
    <row r="286" spans="4:22" x14ac:dyDescent="0.3">
      <c r="D286">
        <f t="shared" si="91"/>
        <v>22.400000000000052</v>
      </c>
      <c r="E286">
        <v>0</v>
      </c>
      <c r="F286">
        <v>50</v>
      </c>
      <c r="H286">
        <f t="shared" si="105"/>
        <v>0.82895417693222884</v>
      </c>
      <c r="I286">
        <f t="shared" si="92"/>
        <v>262.87848915986069</v>
      </c>
      <c r="J286">
        <f t="shared" si="93"/>
        <v>324.9993491446283</v>
      </c>
      <c r="K286">
        <f t="shared" si="94"/>
        <v>141.98510293382739</v>
      </c>
      <c r="L286">
        <f t="shared" si="95"/>
        <v>0.43687811470244653</v>
      </c>
      <c r="M286" cm="1">
        <f t="array" ref="M286">CubicInterpolation($B$4:$B$14,$G$4:$G$14,L286)*H286</f>
        <v>149.887946618955</v>
      </c>
      <c r="N286">
        <f t="shared" si="96"/>
        <v>-10.902289197633664</v>
      </c>
      <c r="O286">
        <f t="shared" si="97"/>
        <v>-1.1113444645905874</v>
      </c>
      <c r="P286">
        <f t="shared" si="98"/>
        <v>3887.9247446368122</v>
      </c>
      <c r="Q286">
        <f t="shared" si="99"/>
        <v>4252.786023463228</v>
      </c>
      <c r="R286">
        <f t="shared" si="100"/>
        <v>13.406769089601548</v>
      </c>
      <c r="S286">
        <f t="shared" si="101"/>
        <v>32.455265556040828</v>
      </c>
      <c r="T286">
        <f t="shared" si="102"/>
        <v>138.22599318802679</v>
      </c>
      <c r="U286">
        <f t="shared" si="103"/>
        <v>-10.505068865044903</v>
      </c>
      <c r="V286">
        <f t="shared" si="104"/>
        <v>-2.916065481004134</v>
      </c>
    </row>
    <row r="287" spans="4:22" x14ac:dyDescent="0.3">
      <c r="D287">
        <f t="shared" si="91"/>
        <v>22.500000000000053</v>
      </c>
      <c r="E287">
        <v>0</v>
      </c>
      <c r="F287">
        <v>50</v>
      </c>
      <c r="H287">
        <f t="shared" si="105"/>
        <v>0.82867546492964705</v>
      </c>
      <c r="I287">
        <f t="shared" si="92"/>
        <v>262.85773506007638</v>
      </c>
      <c r="J287">
        <f t="shared" si="93"/>
        <v>324.9865196391055</v>
      </c>
      <c r="K287">
        <f t="shared" si="94"/>
        <v>141.46316844144883</v>
      </c>
      <c r="L287">
        <f t="shared" si="95"/>
        <v>0.43528934245808831</v>
      </c>
      <c r="M287" cm="1">
        <f t="array" ref="M287">CubicInterpolation($B$4:$B$14,$G$4:$G$14,L287)*H287</f>
        <v>148.74730982694334</v>
      </c>
      <c r="N287">
        <f t="shared" si="96"/>
        <v>-10.873658659105221</v>
      </c>
      <c r="O287">
        <f t="shared" si="97"/>
        <v>-1.1084259591340693</v>
      </c>
      <c r="P287">
        <f t="shared" si="98"/>
        <v>3891.1176830651693</v>
      </c>
      <c r="Q287">
        <f t="shared" si="99"/>
        <v>4266.5939976879772</v>
      </c>
      <c r="R287">
        <f t="shared" si="100"/>
        <v>13.02015437760017</v>
      </c>
      <c r="S287">
        <f t="shared" si="101"/>
        <v>31.403503011097616</v>
      </c>
      <c r="T287">
        <f t="shared" si="102"/>
        <v>137.93349130695455</v>
      </c>
      <c r="U287">
        <f t="shared" si="103"/>
        <v>-10.480236889012888</v>
      </c>
      <c r="V287">
        <f t="shared" si="104"/>
        <v>-2.8984629348859015</v>
      </c>
    </row>
    <row r="288" spans="4:22" x14ac:dyDescent="0.3">
      <c r="D288">
        <f t="shared" si="91"/>
        <v>22.600000000000055</v>
      </c>
      <c r="E288">
        <v>0</v>
      </c>
      <c r="F288">
        <v>50</v>
      </c>
      <c r="H288">
        <f t="shared" si="105"/>
        <v>0.82840599107352086</v>
      </c>
      <c r="I288">
        <f t="shared" si="92"/>
        <v>262.83766379433769</v>
      </c>
      <c r="J288">
        <f t="shared" si="93"/>
        <v>324.97411175748272</v>
      </c>
      <c r="K288">
        <f t="shared" si="94"/>
        <v>140.95002828405211</v>
      </c>
      <c r="L288">
        <f t="shared" si="95"/>
        <v>0.43372694373033133</v>
      </c>
      <c r="M288" cm="1">
        <f t="array" ref="M288">CubicInterpolation($B$4:$B$14,$G$4:$G$14,L288)*H288</f>
        <v>147.63125385738459</v>
      </c>
      <c r="N288">
        <f t="shared" si="96"/>
        <v>-10.845383042648868</v>
      </c>
      <c r="O288">
        <f t="shared" si="97"/>
        <v>-1.1055436332975399</v>
      </c>
      <c r="P288">
        <f t="shared" si="98"/>
        <v>3894.205570101894</v>
      </c>
      <c r="Q288">
        <f t="shared" si="99"/>
        <v>4280.3728104976335</v>
      </c>
      <c r="R288">
        <f t="shared" si="100"/>
        <v>12.631510696987927</v>
      </c>
      <c r="S288">
        <f t="shared" si="101"/>
        <v>30.354237723394711</v>
      </c>
      <c r="T288">
        <f t="shared" si="102"/>
        <v>137.64276488616005</v>
      </c>
      <c r="U288">
        <f t="shared" si="103"/>
        <v>-10.455679841772385</v>
      </c>
      <c r="V288">
        <f t="shared" si="104"/>
        <v>-2.8811616386676753</v>
      </c>
    </row>
    <row r="289" spans="4:22" x14ac:dyDescent="0.3">
      <c r="D289">
        <f t="shared" si="91"/>
        <v>22.700000000000056</v>
      </c>
      <c r="E289">
        <v>0</v>
      </c>
      <c r="F289">
        <v>50</v>
      </c>
      <c r="H289">
        <f t="shared" si="105"/>
        <v>0.82814572684515608</v>
      </c>
      <c r="I289">
        <f t="shared" si="92"/>
        <v>262.81827374846432</v>
      </c>
      <c r="J289">
        <f t="shared" si="93"/>
        <v>324.96212455012807</v>
      </c>
      <c r="K289">
        <f t="shared" si="94"/>
        <v>140.4456764552682</v>
      </c>
      <c r="L289">
        <f t="shared" si="95"/>
        <v>0.43219091040132374</v>
      </c>
      <c r="M289" cm="1">
        <f t="array" ref="M289">CubicInterpolation($B$4:$B$14,$G$4:$G$14,L289)*H289</f>
        <v>146.53952297339319</v>
      </c>
      <c r="N289">
        <f t="shared" si="96"/>
        <v>-10.81745507020813</v>
      </c>
      <c r="O289">
        <f t="shared" si="97"/>
        <v>-1.102696745179218</v>
      </c>
      <c r="P289">
        <f t="shared" si="98"/>
        <v>3897.1886540824066</v>
      </c>
      <c r="Q289">
        <f t="shared" si="99"/>
        <v>4294.1226379248155</v>
      </c>
      <c r="R289">
        <f t="shared" si="100"/>
        <v>12.24086213975915</v>
      </c>
      <c r="S289">
        <f t="shared" si="101"/>
        <v>29.307441886855433</v>
      </c>
      <c r="T289">
        <f t="shared" si="102"/>
        <v>137.35378365748238</v>
      </c>
      <c r="U289">
        <f t="shared" si="103"/>
        <v>-10.431391512673992</v>
      </c>
      <c r="V289">
        <f t="shared" si="104"/>
        <v>-2.8641587430316391</v>
      </c>
    </row>
    <row r="290" spans="4:22" x14ac:dyDescent="0.3">
      <c r="D290">
        <f t="shared" si="91"/>
        <v>22.800000000000058</v>
      </c>
      <c r="E290">
        <v>0</v>
      </c>
      <c r="F290">
        <v>50</v>
      </c>
      <c r="H290">
        <f t="shared" si="105"/>
        <v>0.82789464422082348</v>
      </c>
      <c r="I290">
        <f t="shared" si="92"/>
        <v>262.79956332614739</v>
      </c>
      <c r="J290">
        <f t="shared" si="93"/>
        <v>324.95055707668206</v>
      </c>
      <c r="K290">
        <f t="shared" si="94"/>
        <v>139.95010689117828</v>
      </c>
      <c r="L290">
        <f t="shared" si="95"/>
        <v>0.43068123393969981</v>
      </c>
      <c r="M290" cm="1">
        <f t="array" ref="M290">CubicInterpolation($B$4:$B$14,$G$4:$G$14,L290)*H290</f>
        <v>145.47186479694656</v>
      </c>
      <c r="N290">
        <f t="shared" si="96"/>
        <v>-10.789867528540077</v>
      </c>
      <c r="O290">
        <f t="shared" si="97"/>
        <v>-1.0998845594842075</v>
      </c>
      <c r="P290">
        <f t="shared" si="98"/>
        <v>3900.0671805927059</v>
      </c>
      <c r="Q290">
        <f t="shared" si="99"/>
        <v>4307.8436529896098</v>
      </c>
      <c r="R290">
        <f t="shared" si="100"/>
        <v>11.848233765869368</v>
      </c>
      <c r="S290">
        <f t="shared" si="101"/>
        <v>28.2630883191331</v>
      </c>
      <c r="T290">
        <f t="shared" si="102"/>
        <v>137.06651763839741</v>
      </c>
      <c r="U290">
        <f t="shared" si="103"/>
        <v>-10.407365744365093</v>
      </c>
      <c r="V290">
        <f t="shared" si="104"/>
        <v>-2.8474514124844306</v>
      </c>
    </row>
    <row r="291" spans="4:22" x14ac:dyDescent="0.3">
      <c r="D291">
        <f t="shared" si="91"/>
        <v>22.900000000000059</v>
      </c>
      <c r="E291">
        <v>0</v>
      </c>
      <c r="F291">
        <v>50</v>
      </c>
      <c r="H291">
        <f t="shared" si="105"/>
        <v>0.82765271566404564</v>
      </c>
      <c r="I291">
        <f t="shared" si="92"/>
        <v>262.78153094854537</v>
      </c>
      <c r="J291">
        <f t="shared" si="93"/>
        <v>324.93940840582189</v>
      </c>
      <c r="K291">
        <f t="shared" si="94"/>
        <v>139.46331343580846</v>
      </c>
      <c r="L291">
        <f t="shared" si="95"/>
        <v>0.42919790529571761</v>
      </c>
      <c r="M291" cm="1">
        <f t="array" ref="M291">CubicInterpolation($B$4:$B$14,$G$4:$G$14,L291)*H291</f>
        <v>144.42803028499782</v>
      </c>
      <c r="N291">
        <f t="shared" si="96"/>
        <v>-10.762613269288872</v>
      </c>
      <c r="O291">
        <f t="shared" si="97"/>
        <v>-1.0971063475319951</v>
      </c>
      <c r="P291">
        <f t="shared" si="98"/>
        <v>3902.8413925314767</v>
      </c>
      <c r="Q291">
        <f t="shared" si="99"/>
        <v>4321.5360257280608</v>
      </c>
      <c r="R291">
        <f t="shared" si="100"/>
        <v>11.453651605593041</v>
      </c>
      <c r="S291">
        <f t="shared" si="101"/>
        <v>27.22115045628113</v>
      </c>
      <c r="T291">
        <f t="shared" si="102"/>
        <v>136.7809371306216</v>
      </c>
      <c r="U291">
        <f t="shared" si="103"/>
        <v>-10.383596432796697</v>
      </c>
      <c r="V291">
        <f t="shared" si="104"/>
        <v>-2.8310368251021747</v>
      </c>
    </row>
    <row r="292" spans="4:22" x14ac:dyDescent="0.3">
      <c r="D292">
        <f t="shared" si="91"/>
        <v>23.00000000000006</v>
      </c>
      <c r="E292">
        <v>0</v>
      </c>
      <c r="F292">
        <v>50</v>
      </c>
      <c r="H292">
        <f t="shared" si="105"/>
        <v>0.8274199141179801</v>
      </c>
      <c r="I292">
        <f t="shared" si="92"/>
        <v>262.76417505388417</v>
      </c>
      <c r="J292">
        <f t="shared" si="93"/>
        <v>324.92867761502777</v>
      </c>
      <c r="K292">
        <f t="shared" si="94"/>
        <v>138.98528980658017</v>
      </c>
      <c r="L292">
        <f t="shared" si="95"/>
        <v>0.42774091479622661</v>
      </c>
      <c r="M292" cm="1">
        <f t="array" ref="M292">CubicInterpolation($B$4:$B$14,$G$4:$G$14,L292)*H292</f>
        <v>143.40777370597226</v>
      </c>
      <c r="N292">
        <f t="shared" si="96"/>
        <v>-10.735685209063227</v>
      </c>
      <c r="O292">
        <f t="shared" si="97"/>
        <v>-1.0943613872643452</v>
      </c>
      <c r="P292">
        <f t="shared" si="98"/>
        <v>3905.5115301716619</v>
      </c>
      <c r="Q292">
        <f t="shared" si="99"/>
        <v>4335.1999232205289</v>
      </c>
      <c r="R292">
        <f t="shared" si="100"/>
        <v>11.057142660839583</v>
      </c>
      <c r="S292">
        <f t="shared" si="101"/>
        <v>26.181602347423027</v>
      </c>
      <c r="T292">
        <f t="shared" si="102"/>
        <v>136.49701271874227</v>
      </c>
      <c r="U292">
        <f t="shared" si="103"/>
        <v>-10.360077527236372</v>
      </c>
      <c r="V292">
        <f t="shared" si="104"/>
        <v>-2.814912172297896</v>
      </c>
    </row>
    <row r="293" spans="4:22" x14ac:dyDescent="0.3">
      <c r="D293">
        <f t="shared" ref="D293:D356" si="106">D292+0.1</f>
        <v>23.100000000000062</v>
      </c>
      <c r="E293">
        <v>0</v>
      </c>
      <c r="F293">
        <v>50</v>
      </c>
      <c r="H293">
        <f t="shared" si="105"/>
        <v>0.82719621299790125</v>
      </c>
      <c r="I293">
        <f t="shared" ref="I293:I356" si="107">$I$20 - 6.5*P293/1000</f>
        <v>262.74749409706021</v>
      </c>
      <c r="J293">
        <f t="shared" ref="J293:J356" si="108">(I293*287*1.4)^0.5</f>
        <v>324.9183637903509</v>
      </c>
      <c r="K293">
        <f t="shared" ref="K293:K356" si="109">(S293^2+T293^2)^0.5</f>
        <v>138.51602955974917</v>
      </c>
      <c r="L293">
        <f t="shared" ref="L293:L356" si="110">K293/J293</f>
        <v>0.42631025203956996</v>
      </c>
      <c r="M293" cm="1">
        <f t="array" ref="M293">CubicInterpolation($B$4:$B$14,$G$4:$G$14,L293)*H293</f>
        <v>142.41085261663193</v>
      </c>
      <c r="N293">
        <f t="shared" ref="N293:N356" si="111">-((U293^2+V293^2)^0.5)</f>
        <v>-10.709076329520407</v>
      </c>
      <c r="O293">
        <f t="shared" ref="O293:O356" si="112">N293/$G$17</f>
        <v>-1.091648963253864</v>
      </c>
      <c r="P293">
        <f t="shared" ref="P293:P356" si="113">0.5*(S292+S293)*(D292-D291)+P292</f>
        <v>3908.0778312215043</v>
      </c>
      <c r="Q293">
        <f t="shared" ref="Q293:Q356" si="114">0.5*(T292+T293)*(D292-D291)+Q292</f>
        <v>4348.8355096199102</v>
      </c>
      <c r="R293">
        <f t="shared" ref="R293:R356" si="115">DEGREES(ATAN((P293-P292)/(Q293-Q292)))</f>
        <v>10.658734905479452</v>
      </c>
      <c r="S293">
        <f t="shared" ref="S293:S356" si="116">S292+(U291+U292)*0.5*(D292-D291)</f>
        <v>25.144418649421358</v>
      </c>
      <c r="T293">
        <f t="shared" ref="T293:T356" si="117">T292+(V291+V292)*0.5*(D292-D291)</f>
        <v>136.21471526887225</v>
      </c>
      <c r="U293">
        <f t="shared" ref="U293:U356" si="118">(-$G$17*F293-SIN(RADIANS((R293)))*M293)/F293</f>
        <v>-10.336803030290309</v>
      </c>
      <c r="V293">
        <f t="shared" ref="V293:V356" si="119">(-COS(RADIANS(R293))*M293)/F293</f>
        <v>-2.7990746586104795</v>
      </c>
    </row>
    <row r="294" spans="4:22" x14ac:dyDescent="0.3">
      <c r="D294">
        <f t="shared" si="106"/>
        <v>23.200000000000063</v>
      </c>
      <c r="E294">
        <v>0</v>
      </c>
      <c r="F294">
        <v>50</v>
      </c>
      <c r="H294">
        <f t="shared" si="105"/>
        <v>0.82698158618376971</v>
      </c>
      <c r="I294">
        <f t="shared" si="107"/>
        <v>262.73148654924717</v>
      </c>
      <c r="J294">
        <f t="shared" si="108"/>
        <v>324.90846602618331</v>
      </c>
      <c r="K294">
        <f t="shared" si="109"/>
        <v>138.05552605586851</v>
      </c>
      <c r="L294">
        <f t="shared" si="110"/>
        <v>0.42490590579053444</v>
      </c>
      <c r="M294" cm="1">
        <f t="array" ref="M294">CubicInterpolation($B$4:$B$14,$G$4:$G$14,L294)*H294</f>
        <v>141.43702783929217</v>
      </c>
      <c r="N294">
        <f t="shared" si="111"/>
        <v>-10.682779677452764</v>
      </c>
      <c r="O294">
        <f t="shared" si="112"/>
        <v>-1.08896836671282</v>
      </c>
      <c r="P294">
        <f t="shared" si="113"/>
        <v>3910.5405308850527</v>
      </c>
      <c r="Q294">
        <f t="shared" si="114"/>
        <v>4362.4429461797208</v>
      </c>
      <c r="R294">
        <f t="shared" si="115"/>
        <v>10.258457284584701</v>
      </c>
      <c r="S294">
        <f t="shared" si="116"/>
        <v>24.109574621545008</v>
      </c>
      <c r="T294">
        <f t="shared" si="117"/>
        <v>135.93401592732684</v>
      </c>
      <c r="U294">
        <f t="shared" si="118"/>
        <v>-10.31376699793031</v>
      </c>
      <c r="V294">
        <f t="shared" si="119"/>
        <v>-2.7835215015159065</v>
      </c>
    </row>
    <row r="295" spans="4:22" x14ac:dyDescent="0.3">
      <c r="D295">
        <f t="shared" si="106"/>
        <v>23.300000000000065</v>
      </c>
      <c r="E295">
        <v>0</v>
      </c>
      <c r="F295">
        <v>50</v>
      </c>
      <c r="H295">
        <f t="shared" si="105"/>
        <v>0.82677600801290152</v>
      </c>
      <c r="I295">
        <f t="shared" si="107"/>
        <v>262.71615089750611</v>
      </c>
      <c r="J295">
        <f t="shared" si="108"/>
        <v>324.89898342503005</v>
      </c>
      <c r="K295">
        <f t="shared" si="109"/>
        <v>137.60377242531035</v>
      </c>
      <c r="L295">
        <f t="shared" si="110"/>
        <v>0.4235278638754566</v>
      </c>
      <c r="M295" cm="1">
        <f t="array" ref="M295">CubicInterpolation($B$4:$B$14,$G$4:$G$14,L295)*H295</f>
        <v>140.48606343936891</v>
      </c>
      <c r="N295">
        <f t="shared" si="111"/>
        <v>-10.656788364877627</v>
      </c>
      <c r="O295">
        <f t="shared" si="112"/>
        <v>-1.0863188955023064</v>
      </c>
      <c r="P295">
        <f t="shared" si="113"/>
        <v>3912.8998619221366</v>
      </c>
      <c r="Q295">
        <f t="shared" si="114"/>
        <v>4376.0223912820538</v>
      </c>
      <c r="R295">
        <f t="shared" si="115"/>
        <v>9.8563397125999899</v>
      </c>
      <c r="S295">
        <f t="shared" si="116"/>
        <v>23.077046120133961</v>
      </c>
      <c r="T295">
        <f t="shared" si="117"/>
        <v>135.65488611932051</v>
      </c>
      <c r="U295">
        <f t="shared" si="118"/>
        <v>-10.290963539526759</v>
      </c>
      <c r="V295">
        <f t="shared" si="119"/>
        <v>-2.7682499312601898</v>
      </c>
    </row>
    <row r="296" spans="4:22" x14ac:dyDescent="0.3">
      <c r="D296">
        <f t="shared" si="106"/>
        <v>23.400000000000066</v>
      </c>
      <c r="E296">
        <v>0</v>
      </c>
      <c r="F296">
        <v>50</v>
      </c>
      <c r="H296">
        <f t="shared" si="105"/>
        <v>0.82657945327272442</v>
      </c>
      <c r="I296">
        <f t="shared" si="107"/>
        <v>262.70148564439921</v>
      </c>
      <c r="J296">
        <f t="shared" si="108"/>
        <v>324.88991509728277</v>
      </c>
      <c r="K296">
        <f t="shared" si="109"/>
        <v>137.16076153388423</v>
      </c>
      <c r="L296">
        <f t="shared" si="110"/>
        <v>0.42217611307760589</v>
      </c>
      <c r="M296" cm="1">
        <f t="array" ref="M296">CubicInterpolation($B$4:$B$14,$G$4:$G$14,L296)*H296</f>
        <v>139.55772670323569</v>
      </c>
      <c r="N296">
        <f t="shared" si="111"/>
        <v>-10.631095569128441</v>
      </c>
      <c r="O296">
        <f t="shared" si="112"/>
        <v>-1.083699854141533</v>
      </c>
      <c r="P296">
        <f t="shared" si="113"/>
        <v>3915.1560547078066</v>
      </c>
      <c r="Q296">
        <f t="shared" si="114"/>
        <v>4389.5740004654044</v>
      </c>
      <c r="R296">
        <f t="shared" si="115"/>
        <v>9.4524130703949218</v>
      </c>
      <c r="S296">
        <f t="shared" si="116"/>
        <v>22.046809593261091</v>
      </c>
      <c r="T296">
        <f t="shared" si="117"/>
        <v>135.37729754768171</v>
      </c>
      <c r="U296">
        <f t="shared" si="118"/>
        <v>-10.268386817885441</v>
      </c>
      <c r="V296">
        <f t="shared" si="119"/>
        <v>-2.7532571907140944</v>
      </c>
    </row>
    <row r="297" spans="4:22" x14ac:dyDescent="0.3">
      <c r="D297">
        <f t="shared" si="106"/>
        <v>23.500000000000068</v>
      </c>
      <c r="E297">
        <v>0</v>
      </c>
      <c r="F297">
        <v>50</v>
      </c>
      <c r="H297">
        <f t="shared" si="105"/>
        <v>0.8263918971936256</v>
      </c>
      <c r="I297">
        <f t="shared" si="107"/>
        <v>262.68748930760694</v>
      </c>
      <c r="J297">
        <f t="shared" si="108"/>
        <v>324.88126016099557</v>
      </c>
      <c r="K297">
        <f t="shared" si="109"/>
        <v>136.7264859485889</v>
      </c>
      <c r="L297">
        <f t="shared" si="110"/>
        <v>0.42085063903296183</v>
      </c>
      <c r="M297" cm="1">
        <f t="array" ref="M297">CubicInterpolation($B$4:$B$14,$G$4:$G$14,L297)*H297</f>
        <v>138.65178811636488</v>
      </c>
      <c r="N297">
        <f t="shared" si="111"/>
        <v>-10.60569453294589</v>
      </c>
      <c r="O297">
        <f t="shared" si="112"/>
        <v>-1.0811105538171142</v>
      </c>
      <c r="P297">
        <f t="shared" si="113"/>
        <v>3917.309337291239</v>
      </c>
      <c r="Q297">
        <f t="shared" si="114"/>
        <v>4403.0979264523676</v>
      </c>
      <c r="R297">
        <f t="shared" si="115"/>
        <v>9.0467092011714918</v>
      </c>
      <c r="S297">
        <f t="shared" si="116"/>
        <v>21.018842075390467</v>
      </c>
      <c r="T297">
        <f t="shared" si="117"/>
        <v>135.10122219158299</v>
      </c>
      <c r="U297">
        <f t="shared" si="118"/>
        <v>-10.246031049287064</v>
      </c>
      <c r="V297">
        <f t="shared" si="119"/>
        <v>-2.7385405352493435</v>
      </c>
    </row>
    <row r="298" spans="4:22" x14ac:dyDescent="0.3">
      <c r="D298">
        <f t="shared" si="106"/>
        <v>23.600000000000069</v>
      </c>
      <c r="E298">
        <v>0</v>
      </c>
      <c r="F298">
        <v>50</v>
      </c>
      <c r="H298">
        <f t="shared" si="105"/>
        <v>0.82621331544188825</v>
      </c>
      <c r="I298">
        <f t="shared" si="107"/>
        <v>262.67416041954829</v>
      </c>
      <c r="J298">
        <f t="shared" si="108"/>
        <v>324.87301774166241</v>
      </c>
      <c r="K298">
        <f t="shared" si="109"/>
        <v>136.30093790353712</v>
      </c>
      <c r="L298">
        <f t="shared" si="110"/>
        <v>0.41955142612650898</v>
      </c>
      <c r="M298" cm="1">
        <f t="array" ref="M298">CubicInterpolation($B$4:$B$14,$G$4:$G$14,L298)*H298</f>
        <v>137.7680213417288</v>
      </c>
      <c r="N298">
        <f t="shared" si="111"/>
        <v>-10.580578564569443</v>
      </c>
      <c r="O298">
        <f t="shared" si="112"/>
        <v>-1.0785503123923998</v>
      </c>
      <c r="P298">
        <f t="shared" si="113"/>
        <v>3919.3599354541102</v>
      </c>
      <c r="Q298">
        <f t="shared" si="114"/>
        <v>4416.5943191772112</v>
      </c>
      <c r="R298">
        <f t="shared" si="115"/>
        <v>8.6392609052397358</v>
      </c>
      <c r="S298">
        <f t="shared" si="116"/>
        <v>19.993121182031828</v>
      </c>
      <c r="T298">
        <f t="shared" si="117"/>
        <v>134.82663230528482</v>
      </c>
      <c r="U298">
        <f t="shared" si="118"/>
        <v>-10.22389050353009</v>
      </c>
      <c r="V298">
        <f t="shared" si="119"/>
        <v>-2.7240972326357267</v>
      </c>
    </row>
    <row r="299" spans="4:22" x14ac:dyDescent="0.3">
      <c r="D299">
        <f t="shared" si="106"/>
        <v>23.70000000000007</v>
      </c>
      <c r="E299">
        <v>0</v>
      </c>
      <c r="F299">
        <v>50</v>
      </c>
      <c r="H299">
        <f t="shared" si="105"/>
        <v>0.82604368411271689</v>
      </c>
      <c r="I299">
        <f t="shared" si="107"/>
        <v>262.66149752700517</v>
      </c>
      <c r="J299">
        <f t="shared" si="108"/>
        <v>324.86518697199716</v>
      </c>
      <c r="K299">
        <f t="shared" si="109"/>
        <v>135.88410926609228</v>
      </c>
      <c r="L299">
        <f t="shared" si="110"/>
        <v>0.41827845738917313</v>
      </c>
      <c r="M299" cm="1">
        <f t="array" ref="M299">CubicInterpolation($B$4:$B$14,$G$4:$G$14,L299)*H299</f>
        <v>136.9062031984291</v>
      </c>
      <c r="N299">
        <f t="shared" si="111"/>
        <v>-10.555741037825394</v>
      </c>
      <c r="O299">
        <f t="shared" si="112"/>
        <v>-1.0760184544164519</v>
      </c>
      <c r="P299">
        <f t="shared" si="113"/>
        <v>3921.3080727684314</v>
      </c>
      <c r="Q299">
        <f t="shared" si="114"/>
        <v>4430.0633258133203</v>
      </c>
      <c r="R299">
        <f t="shared" si="115"/>
        <v>8.230101933578462</v>
      </c>
      <c r="S299">
        <f t="shared" si="116"/>
        <v>18.969625104390957</v>
      </c>
      <c r="T299">
        <f t="shared" si="117"/>
        <v>134.55350041689056</v>
      </c>
      <c r="U299">
        <f t="shared" si="118"/>
        <v>-10.20195950397285</v>
      </c>
      <c r="V299">
        <f t="shared" si="119"/>
        <v>-2.7099245629591207</v>
      </c>
    </row>
    <row r="300" spans="4:22" x14ac:dyDescent="0.3">
      <c r="D300">
        <f t="shared" si="106"/>
        <v>23.800000000000072</v>
      </c>
      <c r="E300">
        <v>0</v>
      </c>
      <c r="F300">
        <v>50</v>
      </c>
      <c r="H300">
        <f t="shared" si="105"/>
        <v>0.8258829797233489</v>
      </c>
      <c r="I300">
        <f t="shared" si="107"/>
        <v>262.64949919074996</v>
      </c>
      <c r="J300">
        <f t="shared" si="108"/>
        <v>324.85776699171493</v>
      </c>
      <c r="K300">
        <f t="shared" si="109"/>
        <v>135.475991503258</v>
      </c>
      <c r="L300">
        <f t="shared" si="110"/>
        <v>0.4170317143955285</v>
      </c>
      <c r="M300" cm="1">
        <f t="array" ref="M300">CubicInterpolation($B$4:$B$14,$G$4:$G$14,L300)*H300</f>
        <v>136.06611364052745</v>
      </c>
      <c r="N300">
        <f t="shared" si="111"/>
        <v>-10.531175392213136</v>
      </c>
      <c r="O300">
        <f t="shared" si="112"/>
        <v>-1.0735143111328374</v>
      </c>
      <c r="P300">
        <f t="shared" si="113"/>
        <v>3923.153970653852</v>
      </c>
      <c r="Q300">
        <f t="shared" si="114"/>
        <v>4443.5050908005205</v>
      </c>
      <c r="R300">
        <f t="shared" si="115"/>
        <v>7.8192669802288481</v>
      </c>
      <c r="S300">
        <f t="shared" si="116"/>
        <v>17.948332604015796</v>
      </c>
      <c r="T300">
        <f t="shared" si="117"/>
        <v>134.2817993271108</v>
      </c>
      <c r="U300">
        <f t="shared" si="118"/>
        <v>-10.180232427577</v>
      </c>
      <c r="V300">
        <f t="shared" si="119"/>
        <v>-2.6960198185594284</v>
      </c>
    </row>
    <row r="301" spans="4:22" x14ac:dyDescent="0.3">
      <c r="D301">
        <f t="shared" si="106"/>
        <v>23.900000000000073</v>
      </c>
      <c r="E301">
        <v>0</v>
      </c>
      <c r="F301">
        <v>50</v>
      </c>
      <c r="H301">
        <f t="shared" si="105"/>
        <v>0.82573117920625005</v>
      </c>
      <c r="I301">
        <f t="shared" si="107"/>
        <v>262.63816398517622</v>
      </c>
      <c r="J301">
        <f t="shared" si="108"/>
        <v>324.8507569473154</v>
      </c>
      <c r="K301">
        <f t="shared" si="109"/>
        <v>135.07657564836109</v>
      </c>
      <c r="L301">
        <f t="shared" si="110"/>
        <v>0.41581117716240362</v>
      </c>
      <c r="M301" cm="1">
        <f t="array" ref="M301">CubicInterpolation($B$4:$B$14,$G$4:$G$14,L301)*H301</f>
        <v>135.24753573604366</v>
      </c>
      <c r="N301">
        <f t="shared" si="111"/>
        <v>-10.506875132986371</v>
      </c>
      <c r="O301">
        <f t="shared" si="112"/>
        <v>-1.0710372204879073</v>
      </c>
      <c r="P301">
        <f t="shared" si="113"/>
        <v>3924.8978484344248</v>
      </c>
      <c r="Q301">
        <f t="shared" si="114"/>
        <v>4456.9197558722781</v>
      </c>
      <c r="R301">
        <f t="shared" si="115"/>
        <v>7.4067916734558521</v>
      </c>
      <c r="S301">
        <f t="shared" si="116"/>
        <v>16.929223007438289</v>
      </c>
      <c r="T301">
        <f t="shared" si="117"/>
        <v>134.01150210803488</v>
      </c>
      <c r="U301">
        <f t="shared" si="118"/>
        <v>-10.15870370494895</v>
      </c>
      <c r="V301">
        <f t="shared" si="119"/>
        <v>-2.6823803039882019</v>
      </c>
    </row>
    <row r="302" spans="4:22" x14ac:dyDescent="0.3">
      <c r="D302">
        <f t="shared" si="106"/>
        <v>24.000000000000075</v>
      </c>
      <c r="E302">
        <v>0</v>
      </c>
      <c r="F302">
        <v>50</v>
      </c>
      <c r="H302">
        <f t="shared" si="105"/>
        <v>0.82558825990239848</v>
      </c>
      <c r="I302">
        <f t="shared" si="107"/>
        <v>262.62749049793354</v>
      </c>
      <c r="J302">
        <f t="shared" si="108"/>
        <v>324.84415599186894</v>
      </c>
      <c r="K302">
        <f t="shared" si="109"/>
        <v>134.68585226807005</v>
      </c>
      <c r="L302">
        <f t="shared" si="110"/>
        <v>0.41461682404851796</v>
      </c>
      <c r="M302" cm="1">
        <f t="array" ref="M302">CubicInterpolation($B$4:$B$14,$G$4:$G$14,L302)*H302</f>
        <v>134.45025564608869</v>
      </c>
      <c r="N302">
        <f t="shared" si="111"/>
        <v>-10.482833831229472</v>
      </c>
      <c r="O302">
        <f t="shared" si="112"/>
        <v>-1.0685865271385802</v>
      </c>
      <c r="P302">
        <f t="shared" si="113"/>
        <v>3926.5399233948374</v>
      </c>
      <c r="Q302">
        <f t="shared" si="114"/>
        <v>4470.3074600827758</v>
      </c>
      <c r="R302">
        <f t="shared" si="115"/>
        <v>6.9927125656953626</v>
      </c>
      <c r="S302">
        <f t="shared" si="116"/>
        <v>15.912276200811977</v>
      </c>
      <c r="T302">
        <f t="shared" si="117"/>
        <v>133.74258210190749</v>
      </c>
      <c r="U302">
        <f t="shared" si="118"/>
        <v>-10.137367820379701</v>
      </c>
      <c r="V302">
        <f t="shared" si="119"/>
        <v>-2.6690033359850425</v>
      </c>
    </row>
    <row r="303" spans="4:22" x14ac:dyDescent="0.3">
      <c r="D303">
        <f t="shared" si="106"/>
        <v>24.100000000000076</v>
      </c>
      <c r="E303">
        <v>0</v>
      </c>
      <c r="F303">
        <v>50</v>
      </c>
      <c r="H303">
        <f t="shared" si="105"/>
        <v>0.82545419955464849</v>
      </c>
      <c r="I303">
        <f t="shared" si="107"/>
        <v>262.6174773295653</v>
      </c>
      <c r="J303">
        <f t="shared" si="108"/>
        <v>324.83796328480349</v>
      </c>
      <c r="K303">
        <f t="shared" si="109"/>
        <v>134.30381142979121</v>
      </c>
      <c r="L303">
        <f t="shared" si="110"/>
        <v>0.41344863165528345</v>
      </c>
      <c r="M303" cm="1">
        <f t="array" ref="M303">CubicInterpolation($B$4:$B$14,$G$4:$G$14,L303)*H303</f>
        <v>133.6740626040978</v>
      </c>
      <c r="N303">
        <f t="shared" si="111"/>
        <v>-10.459045123926995</v>
      </c>
      <c r="O303">
        <f t="shared" si="112"/>
        <v>-1.0661615824594286</v>
      </c>
      <c r="P303">
        <f t="shared" si="113"/>
        <v>3928.0804108361053</v>
      </c>
      <c r="Q303">
        <f t="shared" si="114"/>
        <v>4483.6683398338664</v>
      </c>
      <c r="R303">
        <f t="shared" si="115"/>
        <v>6.5770671222550057</v>
      </c>
      <c r="S303">
        <f t="shared" si="116"/>
        <v>14.89747262454553</v>
      </c>
      <c r="T303">
        <f t="shared" si="117"/>
        <v>133.47501291990883</v>
      </c>
      <c r="U303">
        <f t="shared" si="118"/>
        <v>-10.116219311881109</v>
      </c>
      <c r="V303">
        <f t="shared" si="119"/>
        <v>-2.6558862434721795</v>
      </c>
    </row>
    <row r="304" spans="4:22" x14ac:dyDescent="0.3">
      <c r="D304">
        <f t="shared" si="106"/>
        <v>24.200000000000077</v>
      </c>
      <c r="E304">
        <v>0</v>
      </c>
      <c r="F304">
        <v>50</v>
      </c>
      <c r="H304">
        <f t="shared" si="105"/>
        <v>0.8253289763011783</v>
      </c>
      <c r="I304">
        <f t="shared" si="107"/>
        <v>262.60812309315025</v>
      </c>
      <c r="J304">
        <f t="shared" si="108"/>
        <v>324.83217799169427</v>
      </c>
      <c r="K304">
        <f t="shared" si="109"/>
        <v>133.93044266948471</v>
      </c>
      <c r="L304">
        <f t="shared" si="110"/>
        <v>0.4123065747289027</v>
      </c>
      <c r="M304" cm="1">
        <f t="array" ref="M304">CubicInterpolation($B$4:$B$14,$G$4:$G$14,L304)*H304</f>
        <v>132.9187488951269</v>
      </c>
      <c r="N304">
        <f t="shared" si="111"/>
        <v>-10.435502714025759</v>
      </c>
      <c r="O304">
        <f t="shared" si="112"/>
        <v>-1.0637617445490071</v>
      </c>
      <c r="P304">
        <f t="shared" si="113"/>
        <v>3929.5195241307292</v>
      </c>
      <c r="Q304">
        <f t="shared" si="114"/>
        <v>4497.0025289019086</v>
      </c>
      <c r="R304">
        <f t="shared" si="115"/>
        <v>6.1598937087733798</v>
      </c>
      <c r="S304">
        <f t="shared" si="116"/>
        <v>13.884793267932476</v>
      </c>
      <c r="T304">
        <f t="shared" si="117"/>
        <v>133.20876844093598</v>
      </c>
      <c r="U304">
        <f t="shared" si="118"/>
        <v>-10.095252771218178</v>
      </c>
      <c r="V304">
        <f t="shared" si="119"/>
        <v>-2.6430263675662924</v>
      </c>
    </row>
    <row r="305" spans="4:22" x14ac:dyDescent="0.3">
      <c r="D305">
        <f t="shared" si="106"/>
        <v>24.300000000000079</v>
      </c>
      <c r="E305">
        <v>0</v>
      </c>
      <c r="F305">
        <v>50</v>
      </c>
      <c r="H305">
        <f t="shared" si="105"/>
        <v>0.8252125686690176</v>
      </c>
      <c r="I305">
        <f t="shared" si="107"/>
        <v>262.59942641394741</v>
      </c>
      <c r="J305">
        <f t="shared" si="108"/>
        <v>324.82679928405548</v>
      </c>
      <c r="K305">
        <f t="shared" si="109"/>
        <v>133.56573495994394</v>
      </c>
      <c r="L305">
        <f t="shared" si="110"/>
        <v>0.41119062606390117</v>
      </c>
      <c r="M305" cm="1">
        <f t="array" ref="M305">CubicInterpolation($B$4:$B$14,$G$4:$G$14,L305)*H305</f>
        <v>132.18410983517549</v>
      </c>
      <c r="N305">
        <f t="shared" si="111"/>
        <v>-10.41220037048843</v>
      </c>
      <c r="O305">
        <f t="shared" si="112"/>
        <v>-1.0613863782353139</v>
      </c>
      <c r="P305">
        <f t="shared" si="113"/>
        <v>3930.8574747773146</v>
      </c>
      <c r="Q305">
        <f t="shared" si="114"/>
        <v>4510.3101584644746</v>
      </c>
      <c r="R305">
        <f t="shared" si="115"/>
        <v>5.7412315774307796</v>
      </c>
      <c r="S305">
        <f t="shared" si="116"/>
        <v>12.874219663777497</v>
      </c>
      <c r="T305">
        <f t="shared" si="117"/>
        <v>132.94382281038406</v>
      </c>
      <c r="U305">
        <f t="shared" si="118"/>
        <v>-10.074462843936406</v>
      </c>
      <c r="V305">
        <f t="shared" si="119"/>
        <v>-2.6304210616067087</v>
      </c>
    </row>
    <row r="306" spans="4:22" x14ac:dyDescent="0.3">
      <c r="D306">
        <f t="shared" si="106"/>
        <v>24.40000000000008</v>
      </c>
      <c r="E306">
        <v>0</v>
      </c>
      <c r="F306">
        <v>50</v>
      </c>
      <c r="H306">
        <f t="shared" si="105"/>
        <v>0.82510495556765862</v>
      </c>
      <c r="I306">
        <f t="shared" si="107"/>
        <v>262.59138592904475</v>
      </c>
      <c r="J306">
        <f t="shared" si="108"/>
        <v>324.82182633913345</v>
      </c>
      <c r="K306">
        <f t="shared" si="109"/>
        <v>133.20967667958107</v>
      </c>
      <c r="L306">
        <f t="shared" si="110"/>
        <v>0.41010075640822913</v>
      </c>
      <c r="M306" cm="1">
        <f t="array" ref="M306">CubicInterpolation($B$4:$B$14,$G$4:$G$14,L306)*H306</f>
        <v>131.46994375049988</v>
      </c>
      <c r="N306">
        <f t="shared" si="111"/>
        <v>-10.389131928337347</v>
      </c>
      <c r="O306">
        <f t="shared" si="112"/>
        <v>-1.0590348550802595</v>
      </c>
      <c r="P306">
        <f t="shared" si="113"/>
        <v>3932.0944724546544</v>
      </c>
      <c r="Q306">
        <f t="shared" si="114"/>
        <v>4523.5913571269402</v>
      </c>
      <c r="R306">
        <f t="shared" si="115"/>
        <v>5.321120851903963</v>
      </c>
      <c r="S306">
        <f t="shared" si="116"/>
        <v>11.865733883019754</v>
      </c>
      <c r="T306">
        <f t="shared" si="117"/>
        <v>132.68015043892541</v>
      </c>
      <c r="U306">
        <f t="shared" si="118"/>
        <v>-10.05384422938301</v>
      </c>
      <c r="V306">
        <f t="shared" si="119"/>
        <v>-2.6180676911990735</v>
      </c>
    </row>
    <row r="307" spans="4:22" x14ac:dyDescent="0.3">
      <c r="D307">
        <f t="shared" si="106"/>
        <v>24.500000000000082</v>
      </c>
      <c r="E307">
        <v>0</v>
      </c>
      <c r="F307">
        <v>50</v>
      </c>
      <c r="H307">
        <f t="shared" si="105"/>
        <v>0.82500611628274245</v>
      </c>
      <c r="I307">
        <f t="shared" si="107"/>
        <v>262.58400028701072</v>
      </c>
      <c r="J307">
        <f t="shared" si="108"/>
        <v>324.81725833970233</v>
      </c>
      <c r="K307">
        <f t="shared" si="109"/>
        <v>132.86225558176176</v>
      </c>
      <c r="L307">
        <f t="shared" si="110"/>
        <v>0.4090369343700665</v>
      </c>
      <c r="M307" cm="1">
        <f t="array" ref="M307">CubicInterpolation($B$4:$B$14,$G$4:$G$14,L307)*H307</f>
        <v>130.77605195687346</v>
      </c>
      <c r="N307">
        <f t="shared" si="111"/>
        <v>-10.366291288687588</v>
      </c>
      <c r="O307">
        <f t="shared" si="112"/>
        <v>-1.0567065533830364</v>
      </c>
      <c r="P307">
        <f t="shared" si="113"/>
        <v>3933.2307250752729</v>
      </c>
      <c r="Q307">
        <f t="shared" si="114"/>
        <v>4536.8462509489509</v>
      </c>
      <c r="R307">
        <f t="shared" si="115"/>
        <v>4.8996025110647103</v>
      </c>
      <c r="S307">
        <f t="shared" si="116"/>
        <v>10.859318529353768</v>
      </c>
      <c r="T307">
        <f t="shared" si="117"/>
        <v>132.4177260012851</v>
      </c>
      <c r="U307">
        <f t="shared" si="118"/>
        <v>-10.033391680721174</v>
      </c>
      <c r="V307">
        <f t="shared" si="119"/>
        <v>-2.6059636342733792</v>
      </c>
    </row>
    <row r="308" spans="4:22" x14ac:dyDescent="0.3">
      <c r="D308">
        <f t="shared" si="106"/>
        <v>24.600000000000083</v>
      </c>
      <c r="E308">
        <v>0</v>
      </c>
      <c r="F308">
        <v>50</v>
      </c>
      <c r="H308">
        <f t="shared" si="105"/>
        <v>0.82491603046982764</v>
      </c>
      <c r="I308">
        <f t="shared" si="107"/>
        <v>262.57726814755017</v>
      </c>
      <c r="J308">
        <f t="shared" si="108"/>
        <v>324.81309447386144</v>
      </c>
      <c r="K308">
        <f t="shared" si="109"/>
        <v>132.52345876473271</v>
      </c>
      <c r="L308">
        <f t="shared" si="110"/>
        <v>0.40799912632647023</v>
      </c>
      <c r="M308" cm="1">
        <f t="array" ref="M308">CubicInterpolation($B$4:$B$14,$G$4:$G$14,L308)*H308</f>
        <v>130.10223873876026</v>
      </c>
      <c r="N308">
        <f t="shared" si="111"/>
        <v>-10.343672418768923</v>
      </c>
      <c r="O308">
        <f t="shared" si="112"/>
        <v>-1.054400858182357</v>
      </c>
      <c r="P308">
        <f t="shared" si="113"/>
        <v>3934.2664388384328</v>
      </c>
      <c r="Q308">
        <f t="shared" si="114"/>
        <v>4550.0749634707663</v>
      </c>
      <c r="R308">
        <f t="shared" si="115"/>
        <v>4.4767183714389081</v>
      </c>
      <c r="S308">
        <f t="shared" si="116"/>
        <v>9.8549567338485442</v>
      </c>
      <c r="T308">
        <f t="shared" si="117"/>
        <v>132.15652443501148</v>
      </c>
      <c r="U308">
        <f t="shared" si="118"/>
        <v>-10.013100004937105</v>
      </c>
      <c r="V308">
        <f t="shared" si="119"/>
        <v>-2.594106281155323</v>
      </c>
    </row>
    <row r="309" spans="4:22" x14ac:dyDescent="0.3">
      <c r="D309">
        <f t="shared" si="106"/>
        <v>24.700000000000085</v>
      </c>
      <c r="E309">
        <v>0</v>
      </c>
      <c r="F309">
        <v>50</v>
      </c>
      <c r="H309">
        <f t="shared" si="105"/>
        <v>0.82483467814823141</v>
      </c>
      <c r="I309">
        <f t="shared" si="107"/>
        <v>262.57118818116305</v>
      </c>
      <c r="J309">
        <f t="shared" si="108"/>
        <v>324.80933393483525</v>
      </c>
      <c r="K309">
        <f t="shared" si="109"/>
        <v>132.19327264218444</v>
      </c>
      <c r="L309">
        <f t="shared" si="110"/>
        <v>0.40698729633399533</v>
      </c>
      <c r="M309" cm="1">
        <f t="array" ref="M309">CubicInterpolation($B$4:$B$14,$G$4:$G$14,L309)*H309</f>
        <v>129.44831132835611</v>
      </c>
      <c r="N309">
        <f t="shared" si="111"/>
        <v>-10.321269351935058</v>
      </c>
      <c r="O309">
        <f t="shared" si="112"/>
        <v>-1.0521171612573963</v>
      </c>
      <c r="P309">
        <f t="shared" si="113"/>
        <v>3935.2018182826037</v>
      </c>
      <c r="Q309">
        <f t="shared" si="114"/>
        <v>4563.2776157394792</v>
      </c>
      <c r="R309">
        <f t="shared" si="115"/>
        <v>4.052511068415277</v>
      </c>
      <c r="S309">
        <f t="shared" si="116"/>
        <v>8.8526321495656166</v>
      </c>
      <c r="T309">
        <f t="shared" si="117"/>
        <v>131.89652093924005</v>
      </c>
      <c r="U309">
        <f t="shared" si="118"/>
        <v>-9.9929640628383645</v>
      </c>
      <c r="V309">
        <f t="shared" si="119"/>
        <v>-2.5824930346498292</v>
      </c>
    </row>
    <row r="310" spans="4:22" x14ac:dyDescent="0.3">
      <c r="D310">
        <f t="shared" si="106"/>
        <v>24.800000000000086</v>
      </c>
      <c r="E310">
        <v>0</v>
      </c>
      <c r="F310">
        <v>50</v>
      </c>
      <c r="H310">
        <f t="shared" si="105"/>
        <v>0.82476203969495188</v>
      </c>
      <c r="I310">
        <f t="shared" si="107"/>
        <v>262.56575906880693</v>
      </c>
      <c r="J310">
        <f t="shared" si="108"/>
        <v>324.8059759207743</v>
      </c>
      <c r="K310">
        <f t="shared" si="109"/>
        <v>131.87168291449242</v>
      </c>
      <c r="L310">
        <f t="shared" si="110"/>
        <v>0.40600140604142754</v>
      </c>
      <c r="M310" cm="1">
        <f t="array" ref="M310">CubicInterpolation($B$4:$B$14,$G$4:$G$14,L310)*H310</f>
        <v>128.81407988446216</v>
      </c>
      <c r="N310">
        <f t="shared" si="111"/>
        <v>-10.29907618765951</v>
      </c>
      <c r="O310">
        <f t="shared" si="112"/>
        <v>-1.049854861127371</v>
      </c>
      <c r="P310">
        <f t="shared" si="113"/>
        <v>3936.0370663373906</v>
      </c>
      <c r="Q310">
        <f t="shared" si="114"/>
        <v>4576.4543263351143</v>
      </c>
      <c r="R310">
        <f t="shared" si="115"/>
        <v>3.6270240362178097</v>
      </c>
      <c r="S310">
        <f t="shared" si="116"/>
        <v>7.8523289461768293</v>
      </c>
      <c r="T310">
        <f t="shared" si="117"/>
        <v>131.63769097344979</v>
      </c>
      <c r="U310">
        <f t="shared" si="118"/>
        <v>-9.9729787690429621</v>
      </c>
      <c r="V310">
        <f t="shared" si="119"/>
        <v>-2.5711213101356147</v>
      </c>
    </row>
    <row r="311" spans="4:22" x14ac:dyDescent="0.3">
      <c r="D311">
        <f t="shared" si="106"/>
        <v>24.900000000000087</v>
      </c>
      <c r="E311">
        <v>0</v>
      </c>
      <c r="F311">
        <v>50</v>
      </c>
      <c r="H311">
        <f t="shared" si="105"/>
        <v>0.82469809583866149</v>
      </c>
      <c r="I311">
        <f t="shared" si="107"/>
        <v>262.56097950156294</v>
      </c>
      <c r="J311">
        <f t="shared" si="108"/>
        <v>324.8030196345594</v>
      </c>
      <c r="K311">
        <f t="shared" si="109"/>
        <v>131.55867454067865</v>
      </c>
      <c r="L311">
        <f t="shared" si="110"/>
        <v>0.40504141460475712</v>
      </c>
      <c r="M311" cm="1">
        <f t="array" ref="M311">CubicInterpolation($B$4:$B$14,$G$4:$G$14,L311)*H311</f>
        <v>128.19935747114727</v>
      </c>
      <c r="N311">
        <f t="shared" si="111"/>
        <v>-10.277087091518551</v>
      </c>
      <c r="O311">
        <f t="shared" si="112"/>
        <v>-1.0476133630498012</v>
      </c>
      <c r="P311">
        <f t="shared" si="113"/>
        <v>3936.7723843749286</v>
      </c>
      <c r="Q311">
        <f t="shared" si="114"/>
        <v>4589.605211396597</v>
      </c>
      <c r="R311">
        <f t="shared" si="115"/>
        <v>3.2003014866814579</v>
      </c>
      <c r="S311">
        <f t="shared" si="116"/>
        <v>6.8540318045827489</v>
      </c>
      <c r="T311">
        <f t="shared" si="117"/>
        <v>131.38001025621051</v>
      </c>
      <c r="U311">
        <f t="shared" si="118"/>
        <v>-9.9531390919597982</v>
      </c>
      <c r="V311">
        <f t="shared" si="119"/>
        <v>-2.5599885356694325</v>
      </c>
    </row>
    <row r="312" spans="4:22" x14ac:dyDescent="0.3">
      <c r="D312">
        <f t="shared" si="106"/>
        <v>25.000000000000089</v>
      </c>
      <c r="E312">
        <v>0</v>
      </c>
      <c r="F312">
        <v>50</v>
      </c>
      <c r="H312">
        <f t="shared" si="105"/>
        <v>0.82464282765377905</v>
      </c>
      <c r="I312">
        <f t="shared" si="107"/>
        <v>262.55684818030522</v>
      </c>
      <c r="J312">
        <f t="shared" si="108"/>
        <v>324.80046428360697</v>
      </c>
      <c r="K312">
        <f t="shared" si="109"/>
        <v>131.25423171113562</v>
      </c>
      <c r="L312">
        <f t="shared" si="110"/>
        <v>0.40410727860452805</v>
      </c>
      <c r="M312" cm="1">
        <f t="array" ref="M312">CubicInterpolation($B$4:$B$14,$G$4:$G$14,L312)*H312</f>
        <v>127.60396003616147</v>
      </c>
      <c r="N312">
        <f t="shared" si="111"/>
        <v>-10.255296295157939</v>
      </c>
      <c r="O312">
        <f t="shared" si="112"/>
        <v>-1.0453920790171192</v>
      </c>
      <c r="P312">
        <f t="shared" si="113"/>
        <v>3937.4079722607344</v>
      </c>
      <c r="Q312">
        <f t="shared" si="114"/>
        <v>4602.7303846476034</v>
      </c>
      <c r="R312">
        <f t="shared" si="115"/>
        <v>2.7723883867875259</v>
      </c>
      <c r="S312">
        <f t="shared" si="116"/>
        <v>5.8577259115325973</v>
      </c>
      <c r="T312">
        <f t="shared" si="117"/>
        <v>131.12345476392025</v>
      </c>
      <c r="U312">
        <f t="shared" si="118"/>
        <v>-9.9334400537571881</v>
      </c>
      <c r="V312">
        <f t="shared" si="119"/>
        <v>-2.5490921520989662</v>
      </c>
    </row>
    <row r="313" spans="4:22" x14ac:dyDescent="0.3">
      <c r="D313">
        <f t="shared" si="106"/>
        <v>25.10000000000009</v>
      </c>
      <c r="E313">
        <v>0</v>
      </c>
      <c r="F313">
        <v>50</v>
      </c>
      <c r="H313">
        <f t="shared" si="105"/>
        <v>0.82459621655460913</v>
      </c>
      <c r="I313">
        <f t="shared" si="107"/>
        <v>262.55336381537381</v>
      </c>
      <c r="J313">
        <f t="shared" si="108"/>
        <v>324.7983090796767</v>
      </c>
      <c r="K313">
        <f t="shared" si="109"/>
        <v>130.95833782115332</v>
      </c>
      <c r="L313">
        <f t="shared" si="110"/>
        <v>0.40319895196568822</v>
      </c>
      <c r="M313" cm="1">
        <f t="array" ref="M313">CubicInterpolation($B$4:$B$14,$G$4:$G$14,L313)*H313</f>
        <v>127.02770638905766</v>
      </c>
      <c r="N313">
        <f t="shared" si="111"/>
        <v>-10.23369809624611</v>
      </c>
      <c r="O313">
        <f t="shared" si="112"/>
        <v>-1.0431904277518971</v>
      </c>
      <c r="P313">
        <f t="shared" si="113"/>
        <v>3937.9440284040234</v>
      </c>
      <c r="Q313">
        <f t="shared" si="114"/>
        <v>4615.8299574222765</v>
      </c>
      <c r="R313">
        <f t="shared" si="115"/>
        <v>2.343330435053891</v>
      </c>
      <c r="S313">
        <f t="shared" si="116"/>
        <v>4.8633969542467339</v>
      </c>
      <c r="T313">
        <f t="shared" si="117"/>
        <v>130.86800072953181</v>
      </c>
      <c r="U313">
        <f t="shared" si="118"/>
        <v>-9.9138767303223965</v>
      </c>
      <c r="V313">
        <f t="shared" si="119"/>
        <v>-2.5384296131828008</v>
      </c>
    </row>
    <row r="314" spans="4:22" x14ac:dyDescent="0.3">
      <c r="D314">
        <f t="shared" si="106"/>
        <v>25.200000000000092</v>
      </c>
      <c r="E314">
        <v>0</v>
      </c>
      <c r="F314">
        <v>50</v>
      </c>
      <c r="H314">
        <f t="shared" si="105"/>
        <v>0.82455824428956159</v>
      </c>
      <c r="I314">
        <f t="shared" si="107"/>
        <v>262.55052512625133</v>
      </c>
      <c r="J314">
        <f t="shared" si="108"/>
        <v>324.79655323868167</v>
      </c>
      <c r="K314">
        <f t="shared" si="109"/>
        <v>130.67097544529011</v>
      </c>
      <c r="L314">
        <f t="shared" si="110"/>
        <v>0.40231638588006985</v>
      </c>
      <c r="M314" cm="1">
        <f t="array" ref="M314">CubicInterpolation($B$4:$B$14,$G$4:$G$14,L314)*H314</f>
        <v>126.47041817898568</v>
      </c>
      <c r="N314">
        <f t="shared" si="111"/>
        <v>-10.212286858410604</v>
      </c>
      <c r="O314">
        <f t="shared" si="112"/>
        <v>-1.0410078347003673</v>
      </c>
      <c r="P314">
        <f t="shared" si="113"/>
        <v>3938.380749807488</v>
      </c>
      <c r="Q314">
        <f t="shared" si="114"/>
        <v>4628.9040386908164</v>
      </c>
      <c r="R314">
        <f t="shared" si="115"/>
        <v>1.9131740367398757</v>
      </c>
      <c r="S314">
        <f t="shared" si="116"/>
        <v>3.8710311150427406</v>
      </c>
      <c r="T314">
        <f t="shared" si="117"/>
        <v>130.61362464126773</v>
      </c>
      <c r="U314">
        <f t="shared" si="118"/>
        <v>-9.894444251208915</v>
      </c>
      <c r="V314">
        <f t="shared" si="119"/>
        <v>-2.5279983857164092</v>
      </c>
    </row>
    <row r="315" spans="4:22" x14ac:dyDescent="0.3">
      <c r="D315">
        <f t="shared" si="106"/>
        <v>25.300000000000093</v>
      </c>
      <c r="E315">
        <v>0</v>
      </c>
      <c r="F315">
        <v>50</v>
      </c>
      <c r="H315">
        <f t="shared" si="105"/>
        <v>0.82452889293543496</v>
      </c>
      <c r="I315">
        <f t="shared" si="107"/>
        <v>262.54833084124249</v>
      </c>
      <c r="J315">
        <f t="shared" si="108"/>
        <v>324.79519598049973</v>
      </c>
      <c r="K315">
        <f t="shared" si="109"/>
        <v>130.39212631262635</v>
      </c>
      <c r="L315">
        <f t="shared" si="110"/>
        <v>0.40145952873162238</v>
      </c>
      <c r="M315" cm="1">
        <f t="array" ref="M315">CubicInterpolation($B$4:$B$14,$G$4:$G$14,L315)*H315</f>
        <v>125.93191987211675</v>
      </c>
      <c r="N315">
        <f t="shared" si="111"/>
        <v>-10.191057011158669</v>
      </c>
      <c r="O315">
        <f t="shared" si="112"/>
        <v>-1.0388437320243291</v>
      </c>
      <c r="P315">
        <f t="shared" si="113"/>
        <v>3938.7183321165385</v>
      </c>
      <c r="Q315">
        <f t="shared" si="114"/>
        <v>4641.9527350849457</v>
      </c>
      <c r="R315">
        <f t="shared" si="115"/>
        <v>1.4819662779247298</v>
      </c>
      <c r="S315">
        <f t="shared" si="116"/>
        <v>2.8806150659661611</v>
      </c>
      <c r="T315">
        <f t="shared" si="117"/>
        <v>130.36030324132278</v>
      </c>
      <c r="U315">
        <f t="shared" si="118"/>
        <v>-9.8751377995726486</v>
      </c>
      <c r="V315">
        <f t="shared" si="119"/>
        <v>-2.5177959496626663</v>
      </c>
    </row>
    <row r="316" spans="4:22" x14ac:dyDescent="0.3">
      <c r="D316">
        <f t="shared" si="106"/>
        <v>25.400000000000095</v>
      </c>
      <c r="E316">
        <v>0</v>
      </c>
      <c r="F316">
        <v>50</v>
      </c>
      <c r="H316">
        <f t="shared" si="105"/>
        <v>0.82450814489177593</v>
      </c>
      <c r="I316">
        <f t="shared" si="107"/>
        <v>262.54677969715794</v>
      </c>
      <c r="J316">
        <f t="shared" si="108"/>
        <v>324.79423652878762</v>
      </c>
      <c r="K316">
        <f t="shared" si="109"/>
        <v>130.12177128293933</v>
      </c>
      <c r="L316">
        <f t="shared" si="110"/>
        <v>0.40062832602451737</v>
      </c>
      <c r="M316" cm="1">
        <f t="array" ref="M316">CubicInterpolation($B$4:$B$14,$G$4:$G$14,L316)*H316</f>
        <v>125.41203872866215</v>
      </c>
      <c r="N316">
        <f t="shared" si="111"/>
        <v>-10.170003049781634</v>
      </c>
      <c r="O316">
        <f t="shared" si="112"/>
        <v>-1.0366975585914</v>
      </c>
      <c r="P316">
        <f t="shared" si="113"/>
        <v>3938.9569696680082</v>
      </c>
      <c r="Q316">
        <f t="shared" si="114"/>
        <v>4654.9761509232394</v>
      </c>
      <c r="R316">
        <f t="shared" si="115"/>
        <v>1.0497548984873586</v>
      </c>
      <c r="S316">
        <f t="shared" si="116"/>
        <v>1.8921359634270689</v>
      </c>
      <c r="T316">
        <f t="shared" si="117"/>
        <v>130.10801352455383</v>
      </c>
      <c r="U316">
        <f t="shared" si="118"/>
        <v>-9.855952612096635</v>
      </c>
      <c r="V316">
        <f t="shared" si="119"/>
        <v>-2.5078197982856101</v>
      </c>
    </row>
    <row r="317" spans="4:22" x14ac:dyDescent="0.3">
      <c r="D317">
        <f t="shared" si="106"/>
        <v>25.500000000000096</v>
      </c>
      <c r="E317">
        <v>0</v>
      </c>
      <c r="F317">
        <v>50</v>
      </c>
      <c r="H317">
        <f t="shared" si="105"/>
        <v>0.82449598287530601</v>
      </c>
      <c r="I317">
        <f t="shared" si="107"/>
        <v>262.54587043900091</v>
      </c>
      <c r="J317">
        <f t="shared" si="108"/>
        <v>324.79367411079693</v>
      </c>
      <c r="K317">
        <f t="shared" si="109"/>
        <v>129.85989032383671</v>
      </c>
      <c r="L317">
        <f t="shared" si="110"/>
        <v>0.39982272031424348</v>
      </c>
      <c r="M317" cm="1">
        <f t="array" ref="M317">CubicInterpolation($B$4:$B$14,$G$4:$G$14,L317)*H317</f>
        <v>124.91060477944863</v>
      </c>
      <c r="N317">
        <f t="shared" si="111"/>
        <v>-10.149119535242095</v>
      </c>
      <c r="O317">
        <f t="shared" si="112"/>
        <v>-1.0345687599635163</v>
      </c>
      <c r="P317">
        <f t="shared" si="113"/>
        <v>3939.096855538322</v>
      </c>
      <c r="Q317">
        <f t="shared" si="114"/>
        <v>4667.9743882363255</v>
      </c>
      <c r="R317">
        <f t="shared" si="115"/>
        <v>0.61658826400393474</v>
      </c>
      <c r="S317">
        <f t="shared" si="116"/>
        <v>0.90558144284359066</v>
      </c>
      <c r="T317">
        <f t="shared" si="117"/>
        <v>129.85673273715642</v>
      </c>
      <c r="U317">
        <f t="shared" si="118"/>
        <v>-9.8368839789034492</v>
      </c>
      <c r="V317">
        <f t="shared" si="119"/>
        <v>-2.4980674382861174</v>
      </c>
    </row>
    <row r="318" spans="4:22" x14ac:dyDescent="0.3">
      <c r="D318">
        <f t="shared" si="106"/>
        <v>25.600000000000097</v>
      </c>
      <c r="E318">
        <v>0</v>
      </c>
      <c r="F318">
        <v>50</v>
      </c>
      <c r="H318">
        <f t="shared" si="105"/>
        <v>0.8244923899144152</v>
      </c>
      <c r="I318">
        <f t="shared" si="107"/>
        <v>262.54560181965763</v>
      </c>
      <c r="J318">
        <f t="shared" si="108"/>
        <v>324.79350795719182</v>
      </c>
      <c r="K318">
        <f t="shared" si="109"/>
        <v>129.60646248888361</v>
      </c>
      <c r="L318">
        <f t="shared" si="110"/>
        <v>0.39904265114180143</v>
      </c>
      <c r="M318" cm="1">
        <f t="array" ref="M318">CubicInterpolation($B$4:$B$14,$G$4:$G$14,L318)*H318</f>
        <v>124.42745080201347</v>
      </c>
      <c r="N318">
        <f t="shared" si="111"/>
        <v>-10.128401094044355</v>
      </c>
      <c r="O318">
        <f t="shared" si="112"/>
        <v>-1.0324567883837261</v>
      </c>
      <c r="P318">
        <f t="shared" si="113"/>
        <v>3939.1381815911286</v>
      </c>
      <c r="Q318">
        <f t="shared" si="114"/>
        <v>4680.9475467919501</v>
      </c>
      <c r="R318">
        <f t="shared" si="115"/>
        <v>0.18251533661517327</v>
      </c>
      <c r="S318">
        <f t="shared" si="116"/>
        <v>-7.9060386706427566E-2</v>
      </c>
      <c r="T318">
        <f t="shared" si="117"/>
        <v>129.60643837532783</v>
      </c>
      <c r="U318">
        <f t="shared" si="118"/>
        <v>-9.8179272434558555</v>
      </c>
      <c r="V318">
        <f t="shared" si="119"/>
        <v>-2.4885363899381066</v>
      </c>
    </row>
    <row r="319" spans="4:22" x14ac:dyDescent="0.3">
      <c r="D319">
        <f t="shared" si="106"/>
        <v>25.700000000000099</v>
      </c>
      <c r="E319">
        <v>0</v>
      </c>
      <c r="F319">
        <v>50</v>
      </c>
      <c r="H319">
        <f t="shared" si="105"/>
        <v>0.8244973493437302</v>
      </c>
      <c r="I319">
        <f t="shared" si="107"/>
        <v>262.54597259959138</v>
      </c>
      <c r="J319">
        <f t="shared" si="108"/>
        <v>324.7937373018695</v>
      </c>
      <c r="K319">
        <f t="shared" si="109"/>
        <v>129.36146589675886</v>
      </c>
      <c r="L319">
        <f t="shared" si="110"/>
        <v>0.39828805497110875</v>
      </c>
      <c r="M319" cm="1">
        <f t="array" ref="M319">CubicInterpolation($B$4:$B$14,$G$4:$G$14,L319)*H319</f>
        <v>123.96241229618722</v>
      </c>
      <c r="N319">
        <f t="shared" si="111"/>
        <v>-10.107842418088214</v>
      </c>
      <c r="O319">
        <f t="shared" si="112"/>
        <v>-1.0303611027612858</v>
      </c>
      <c r="P319">
        <f t="shared" si="113"/>
        <v>3939.0811385244019</v>
      </c>
      <c r="Q319">
        <f t="shared" si="114"/>
        <v>4693.8957241199123</v>
      </c>
      <c r="R319">
        <f t="shared" si="115"/>
        <v>-0.25241435509541832</v>
      </c>
      <c r="S319">
        <f t="shared" si="116"/>
        <v>-1.0618009478244068</v>
      </c>
      <c r="T319">
        <f t="shared" si="117"/>
        <v>129.35710818391661</v>
      </c>
      <c r="U319">
        <f t="shared" si="118"/>
        <v>-9.7990778024458436</v>
      </c>
      <c r="V319">
        <f t="shared" si="119"/>
        <v>-2.4792241872240099</v>
      </c>
    </row>
    <row r="320" spans="4:22" x14ac:dyDescent="0.3">
      <c r="D320">
        <f t="shared" si="106"/>
        <v>25.8000000000001</v>
      </c>
      <c r="E320">
        <v>0</v>
      </c>
      <c r="F320">
        <v>50</v>
      </c>
      <c r="H320">
        <f t="shared" si="105"/>
        <v>0.82451084479873915</v>
      </c>
      <c r="I320">
        <f t="shared" si="107"/>
        <v>262.54698154653943</v>
      </c>
      <c r="J320">
        <f t="shared" si="108"/>
        <v>324.79436138178193</v>
      </c>
      <c r="K320">
        <f t="shared" si="109"/>
        <v>129.12487771147184</v>
      </c>
      <c r="L320">
        <f t="shared" si="110"/>
        <v>0.39755886512971528</v>
      </c>
      <c r="M320" cm="1">
        <f t="array" ref="M320">CubicInterpolation($B$4:$B$14,$G$4:$G$14,L320)*H320</f>
        <v>123.51532745912712</v>
      </c>
      <c r="N320">
        <f t="shared" si="111"/>
        <v>-10.087438264504836</v>
      </c>
      <c r="O320">
        <f t="shared" si="112"/>
        <v>-1.0282811686549271</v>
      </c>
      <c r="P320">
        <f t="shared" si="113"/>
        <v>3938.9259159170047</v>
      </c>
      <c r="Q320">
        <f t="shared" si="114"/>
        <v>4706.8190155368611</v>
      </c>
      <c r="R320">
        <f t="shared" si="115"/>
        <v>-0.68815074719777469</v>
      </c>
      <c r="S320">
        <f t="shared" si="116"/>
        <v>-2.0426512001195056</v>
      </c>
      <c r="T320">
        <f t="shared" si="117"/>
        <v>129.10872015505851</v>
      </c>
      <c r="U320">
        <f t="shared" si="118"/>
        <v>-9.7803311056708555</v>
      </c>
      <c r="V320">
        <f t="shared" si="119"/>
        <v>-2.470128377968126</v>
      </c>
    </row>
    <row r="321" spans="4:22" x14ac:dyDescent="0.3">
      <c r="D321">
        <f t="shared" si="106"/>
        <v>25.900000000000102</v>
      </c>
      <c r="E321">
        <v>0</v>
      </c>
      <c r="F321">
        <v>50</v>
      </c>
      <c r="H321">
        <f t="shared" si="105"/>
        <v>0.82453286021049177</v>
      </c>
      <c r="I321">
        <f t="shared" si="107"/>
        <v>262.54862743521426</v>
      </c>
      <c r="J321">
        <f t="shared" si="108"/>
        <v>324.7953794367603</v>
      </c>
      <c r="K321">
        <f t="shared" si="109"/>
        <v>128.89667412367217</v>
      </c>
      <c r="L321">
        <f t="shared" si="110"/>
        <v>0.39685501175292787</v>
      </c>
      <c r="M321" cm="1">
        <f t="array" ref="M321">CubicInterpolation($B$4:$B$14,$G$4:$G$14,L321)*H321</f>
        <v>123.08603715977264</v>
      </c>
      <c r="N321">
        <f t="shared" si="111"/>
        <v>-10.067183455476469</v>
      </c>
      <c r="O321">
        <f t="shared" si="112"/>
        <v>-1.0262164582544819</v>
      </c>
      <c r="P321">
        <f t="shared" si="113"/>
        <v>3938.6727022747223</v>
      </c>
      <c r="Q321">
        <f t="shared" si="114"/>
        <v>4719.717514170954</v>
      </c>
      <c r="R321">
        <f t="shared" si="115"/>
        <v>-1.1246432724022721</v>
      </c>
      <c r="S321">
        <f t="shared" si="116"/>
        <v>-3.0216216455253546</v>
      </c>
      <c r="T321">
        <f t="shared" si="117"/>
        <v>128.86125252679889</v>
      </c>
      <c r="U321">
        <f t="shared" si="118"/>
        <v>-9.7616826558991008</v>
      </c>
      <c r="V321">
        <f t="shared" si="119"/>
        <v>-2.4612465239666279</v>
      </c>
    </row>
    <row r="322" spans="4:22" x14ac:dyDescent="0.3">
      <c r="D322">
        <f t="shared" si="106"/>
        <v>26.000000000000103</v>
      </c>
      <c r="E322">
        <v>0</v>
      </c>
      <c r="F322">
        <v>50</v>
      </c>
      <c r="H322">
        <f t="shared" si="105"/>
        <v>0.82456337980036021</v>
      </c>
      <c r="I322">
        <f t="shared" si="107"/>
        <v>262.55090904700751</v>
      </c>
      <c r="J322">
        <f t="shared" si="108"/>
        <v>324.79679070934122</v>
      </c>
      <c r="K322">
        <f t="shared" si="109"/>
        <v>128.67683033308094</v>
      </c>
      <c r="L322">
        <f t="shared" si="110"/>
        <v>0.39617642173143608</v>
      </c>
      <c r="M322" cm="1">
        <f t="array" ref="M322">CubicInterpolation($B$4:$B$14,$G$4:$G$14,L322)*H322</f>
        <v>122.67438491269314</v>
      </c>
      <c r="N322">
        <f t="shared" si="111"/>
        <v>-10.047072878039149</v>
      </c>
      <c r="O322">
        <f t="shared" si="112"/>
        <v>-1.0241664503607695</v>
      </c>
      <c r="P322">
        <f t="shared" si="113"/>
        <v>3938.3216850757658</v>
      </c>
      <c r="Q322">
        <f t="shared" si="114"/>
        <v>4732.5913109863795</v>
      </c>
      <c r="R322">
        <f t="shared" si="115"/>
        <v>-1.5618408929136214</v>
      </c>
      <c r="S322">
        <f t="shared" si="116"/>
        <v>-3.9987223336038662</v>
      </c>
      <c r="T322">
        <f t="shared" si="117"/>
        <v>128.61468378170215</v>
      </c>
      <c r="U322">
        <f t="shared" si="118"/>
        <v>-9.7431280087230796</v>
      </c>
      <c r="V322">
        <f t="shared" si="119"/>
        <v>-2.4525762011129637</v>
      </c>
    </row>
    <row r="323" spans="4:22" x14ac:dyDescent="0.3">
      <c r="D323">
        <f t="shared" si="106"/>
        <v>26.100000000000104</v>
      </c>
      <c r="E323">
        <v>0</v>
      </c>
      <c r="F323">
        <v>50</v>
      </c>
      <c r="H323">
        <f t="shared" si="105"/>
        <v>0.82460238807486375</v>
      </c>
      <c r="I323">
        <f t="shared" si="107"/>
        <v>262.55382516969763</v>
      </c>
      <c r="J323">
        <f t="shared" si="108"/>
        <v>324.79859444459498</v>
      </c>
      <c r="K323">
        <f t="shared" si="109"/>
        <v>128.46532053207113</v>
      </c>
      <c r="L323">
        <f t="shared" si="110"/>
        <v>0.3955230186625241</v>
      </c>
      <c r="M323" cm="1">
        <f t="array" ref="M323">CubicInterpolation($B$4:$B$14,$G$4:$G$14,L323)*H323</f>
        <v>122.28021685129707</v>
      </c>
      <c r="N323">
        <f t="shared" si="111"/>
        <v>-10.027101483868538</v>
      </c>
      <c r="O323">
        <f t="shared" si="112"/>
        <v>-1.0221306303637654</v>
      </c>
      <c r="P323">
        <f t="shared" si="113"/>
        <v>3937.8730508157437</v>
      </c>
      <c r="Q323">
        <f t="shared" si="114"/>
        <v>4745.4404948077372</v>
      </c>
      <c r="R323">
        <f t="shared" si="115"/>
        <v>-1.999692134104196</v>
      </c>
      <c r="S323">
        <f>S322+(U321+U322)*0.5*(D322-D321)</f>
        <v>-4.9739628668349889</v>
      </c>
      <c r="T323">
        <f t="shared" si="117"/>
        <v>128.36899264544817</v>
      </c>
      <c r="U323">
        <f t="shared" si="118"/>
        <v>-9.7246627724015564</v>
      </c>
      <c r="V323">
        <f t="shared" si="119"/>
        <v>-2.4441149995173932</v>
      </c>
    </row>
    <row r="324" spans="4:22" x14ac:dyDescent="0.3">
      <c r="D324">
        <f t="shared" si="106"/>
        <v>26.200000000000106</v>
      </c>
      <c r="E324">
        <v>0</v>
      </c>
      <c r="F324">
        <v>50</v>
      </c>
      <c r="H324">
        <f t="shared" si="105"/>
        <v>0.82464986982055788</v>
      </c>
      <c r="I324">
        <f t="shared" si="107"/>
        <v>262.5573745971613</v>
      </c>
      <c r="J324">
        <f t="shared" si="108"/>
        <v>324.80078988995609</v>
      </c>
      <c r="K324">
        <f t="shared" si="109"/>
        <v>128.2621178904227</v>
      </c>
      <c r="L324">
        <f t="shared" si="110"/>
        <v>0.39489472280494903</v>
      </c>
      <c r="M324" cm="1">
        <f t="array" ref="M324">CubicInterpolation($B$4:$B$14,$G$4:$G$14,L324)*H324</f>
        <v>121.90338170038009</v>
      </c>
      <c r="N324">
        <f t="shared" si="111"/>
        <v>-10.007264289050212</v>
      </c>
      <c r="O324">
        <f t="shared" si="112"/>
        <v>-1.0201084902191857</v>
      </c>
      <c r="P324">
        <f t="shared" si="113"/>
        <v>3937.3269850521074</v>
      </c>
      <c r="Q324">
        <f t="shared" si="114"/>
        <v>4758.265152344281</v>
      </c>
      <c r="R324">
        <f t="shared" si="115"/>
        <v>-2.43814511892871</v>
      </c>
      <c r="S324">
        <f t="shared" si="116"/>
        <v>-5.9473524058912348</v>
      </c>
      <c r="T324">
        <f t="shared" si="117"/>
        <v>128.12415808541664</v>
      </c>
      <c r="U324">
        <f t="shared" si="118"/>
        <v>-9.706282607691346</v>
      </c>
      <c r="V324">
        <f t="shared" si="119"/>
        <v>-2.4358605236195521</v>
      </c>
    </row>
    <row r="325" spans="4:22" x14ac:dyDescent="0.3">
      <c r="D325">
        <f t="shared" si="106"/>
        <v>26.300000000000107</v>
      </c>
      <c r="E325">
        <v>0</v>
      </c>
      <c r="F325">
        <v>50</v>
      </c>
      <c r="H325">
        <f t="shared" si="105"/>
        <v>0.82470581009898691</v>
      </c>
      <c r="I325">
        <f t="shared" si="107"/>
        <v>262.56155612908753</v>
      </c>
      <c r="J325">
        <f t="shared" si="108"/>
        <v>324.80337629505539</v>
      </c>
      <c r="K325">
        <f t="shared" si="109"/>
        <v>128.06719454127563</v>
      </c>
      <c r="L325">
        <f t="shared" si="110"/>
        <v>0.3942914510375588</v>
      </c>
      <c r="M325" cm="1">
        <f t="array" ref="M325">CubicInterpolation($B$4:$B$14,$G$4:$G$14,L325)*H325</f>
        <v>121.54373074798703</v>
      </c>
      <c r="N325">
        <f t="shared" si="111"/>
        <v>-9.9875563738333515</v>
      </c>
      <c r="O325">
        <f t="shared" si="112"/>
        <v>-1.0180995284233794</v>
      </c>
      <c r="P325">
        <f t="shared" si="113"/>
        <v>3936.6836724480681</v>
      </c>
      <c r="Q325">
        <f t="shared" si="114"/>
        <v>4771.0653682140146</v>
      </c>
      <c r="R325">
        <f t="shared" si="115"/>
        <v>-2.8771476030617591</v>
      </c>
      <c r="S325">
        <f t="shared" si="116"/>
        <v>-6.9188996748958935</v>
      </c>
      <c r="T325">
        <f t="shared" si="117"/>
        <v>127.88015930925978</v>
      </c>
      <c r="U325">
        <f t="shared" si="118"/>
        <v>-9.6879832276678659</v>
      </c>
      <c r="V325">
        <f t="shared" si="119"/>
        <v>-2.4278103922928818</v>
      </c>
    </row>
    <row r="326" spans="4:22" x14ac:dyDescent="0.3">
      <c r="D326">
        <f t="shared" si="106"/>
        <v>26.400000000000109</v>
      </c>
      <c r="E326">
        <v>0</v>
      </c>
      <c r="F326">
        <v>50</v>
      </c>
      <c r="H326">
        <f t="shared" si="105"/>
        <v>0.8247701942416944</v>
      </c>
      <c r="I326">
        <f t="shared" si="107"/>
        <v>262.56636857069606</v>
      </c>
      <c r="J326">
        <f t="shared" si="108"/>
        <v>324.80635291155511</v>
      </c>
      <c r="K326">
        <f t="shared" si="109"/>
        <v>127.880521568302</v>
      </c>
      <c r="L326">
        <f t="shared" si="110"/>
        <v>0.39371311682171412</v>
      </c>
      <c r="M326" cm="1">
        <f t="array" ref="M326">CubicInterpolation($B$4:$B$14,$G$4:$G$14,L326)*H326</f>
        <v>121.20111781656469</v>
      </c>
      <c r="N326">
        <f t="shared" si="111"/>
        <v>-9.9679728823698284</v>
      </c>
      <c r="O326">
        <f t="shared" si="112"/>
        <v>-1.0161032499867306</v>
      </c>
      <c r="P326">
        <f t="shared" si="113"/>
        <v>3935.9432968159899</v>
      </c>
      <c r="Q326">
        <f t="shared" si="114"/>
        <v>4783.8412249676512</v>
      </c>
      <c r="R326">
        <f t="shared" si="115"/>
        <v>-3.3166470106626509</v>
      </c>
      <c r="S326">
        <f t="shared" si="116"/>
        <v>-7.8886129666638682</v>
      </c>
      <c r="T326">
        <f t="shared" si="117"/>
        <v>127.63697576346415</v>
      </c>
      <c r="U326">
        <f t="shared" si="118"/>
        <v>-9.6697603975365105</v>
      </c>
      <c r="V326">
        <f t="shared" si="119"/>
        <v>-2.4199622389398558</v>
      </c>
    </row>
    <row r="327" spans="4:22" x14ac:dyDescent="0.3">
      <c r="D327">
        <f t="shared" si="106"/>
        <v>26.50000000000011</v>
      </c>
      <c r="E327">
        <v>0</v>
      </c>
      <c r="F327">
        <v>50</v>
      </c>
      <c r="H327">
        <f t="shared" si="105"/>
        <v>0.82484300784529907</v>
      </c>
      <c r="I327">
        <f t="shared" si="107"/>
        <v>262.57181073245829</v>
      </c>
      <c r="J327">
        <f t="shared" si="108"/>
        <v>324.80971899298476</v>
      </c>
      <c r="K327">
        <f t="shared" si="109"/>
        <v>127.70206899411646</v>
      </c>
      <c r="L327">
        <f t="shared" si="110"/>
        <v>0.39315963016757688</v>
      </c>
      <c r="M327" cm="1">
        <f t="array" ref="M327">CubicInterpolation($B$4:$B$14,$G$4:$G$14,L327)*H327</f>
        <v>120.87539923339044</v>
      </c>
      <c r="N327">
        <f t="shared" si="111"/>
        <v>-9.9485090224385448</v>
      </c>
      <c r="O327">
        <f t="shared" si="112"/>
        <v>-1.01411916640556</v>
      </c>
      <c r="P327">
        <f t="shared" si="113"/>
        <v>3935.1060411602607</v>
      </c>
      <c r="Q327">
        <f t="shared" si="114"/>
        <v>4796.5928031124195</v>
      </c>
      <c r="R327">
        <f t="shared" si="115"/>
        <v>-3.7565904707258202</v>
      </c>
      <c r="S327">
        <f t="shared" si="116"/>
        <v>-8.8565001479241001</v>
      </c>
      <c r="T327">
        <f t="shared" si="117"/>
        <v>127.39458713190251</v>
      </c>
      <c r="U327">
        <f t="shared" si="118"/>
        <v>-9.6516099344346848</v>
      </c>
      <c r="V327">
        <f t="shared" si="119"/>
        <v>-2.4123137115770881</v>
      </c>
    </row>
    <row r="328" spans="4:22" x14ac:dyDescent="0.3">
      <c r="D328">
        <f t="shared" si="106"/>
        <v>26.600000000000112</v>
      </c>
      <c r="E328">
        <v>0</v>
      </c>
      <c r="F328">
        <v>50</v>
      </c>
      <c r="H328">
        <f t="shared" si="105"/>
        <v>0.82492423676662785</v>
      </c>
      <c r="I328">
        <f t="shared" si="107"/>
        <v>262.57788142982236</v>
      </c>
      <c r="J328">
        <f t="shared" si="108"/>
        <v>324.81347379458049</v>
      </c>
      <c r="K328">
        <f t="shared" si="109"/>
        <v>127.53180576994103</v>
      </c>
      <c r="L328">
        <f t="shared" si="110"/>
        <v>0.39263089760431269</v>
      </c>
      <c r="M328" cm="1">
        <f t="array" ref="M328">CubicInterpolation($B$4:$B$14,$G$4:$G$14,L328)*H328</f>
        <v>120.56643380025554</v>
      </c>
      <c r="N328">
        <f t="shared" si="111"/>
        <v>-9.9291600651548695</v>
      </c>
      <c r="O328">
        <f t="shared" si="112"/>
        <v>-1.0121467956325045</v>
      </c>
      <c r="P328">
        <f t="shared" si="113"/>
        <v>3934.1720877196385</v>
      </c>
      <c r="Q328">
        <f t="shared" si="114"/>
        <v>4809.3201811357339</v>
      </c>
      <c r="R328">
        <f t="shared" si="115"/>
        <v>-4.1969248539740711</v>
      </c>
      <c r="S328">
        <f t="shared" si="116"/>
        <v>-9.8225686645226737</v>
      </c>
      <c r="T328">
        <f t="shared" si="117"/>
        <v>127.15297333437667</v>
      </c>
      <c r="U328">
        <f t="shared" si="118"/>
        <v>-9.6335277072243475</v>
      </c>
      <c r="V328">
        <f t="shared" si="119"/>
        <v>-2.4048624729092229</v>
      </c>
    </row>
    <row r="329" spans="4:22" x14ac:dyDescent="0.3">
      <c r="D329">
        <f t="shared" si="106"/>
        <v>26.700000000000113</v>
      </c>
      <c r="E329">
        <v>0</v>
      </c>
      <c r="F329">
        <v>50</v>
      </c>
      <c r="H329">
        <f t="shared" si="105"/>
        <v>0.82501386711790625</v>
      </c>
      <c r="I329">
        <f t="shared" si="107"/>
        <v>262.58457948294097</v>
      </c>
      <c r="J329">
        <f t="shared" si="108"/>
        <v>324.81761657312501</v>
      </c>
      <c r="K329">
        <f t="shared" si="109"/>
        <v>127.36969976653901</v>
      </c>
      <c r="L329">
        <f t="shared" si="110"/>
        <v>0.39212682215425571</v>
      </c>
      <c r="M329" cm="1">
        <f t="array" ref="M329">CubicInterpolation($B$4:$B$14,$G$4:$G$14,L329)*H329</f>
        <v>120.27408276239315</v>
      </c>
      <c r="N329">
        <f t="shared" si="111"/>
        <v>-9.9099213446678931</v>
      </c>
      <c r="O329">
        <f t="shared" si="112"/>
        <v>-1.0101856620456566</v>
      </c>
      <c r="P329">
        <f t="shared" si="113"/>
        <v>3933.1416180090819</v>
      </c>
      <c r="Q329">
        <f t="shared" si="114"/>
        <v>4822.0234355287103</v>
      </c>
      <c r="R329">
        <f t="shared" si="115"/>
        <v>-4.6375968101817024</v>
      </c>
      <c r="S329">
        <f t="shared" si="116"/>
        <v>-10.786825546605639</v>
      </c>
      <c r="T329">
        <f t="shared" si="117"/>
        <v>126.91211452515235</v>
      </c>
      <c r="U329">
        <f t="shared" si="118"/>
        <v>-9.6155096362777925</v>
      </c>
      <c r="V329">
        <f t="shared" si="119"/>
        <v>-2.3976062003909653</v>
      </c>
    </row>
    <row r="330" spans="4:22" x14ac:dyDescent="0.3">
      <c r="D330">
        <f t="shared" si="106"/>
        <v>26.800000000000114</v>
      </c>
      <c r="E330">
        <v>0</v>
      </c>
      <c r="F330">
        <v>50</v>
      </c>
      <c r="H330">
        <f t="shared" si="105"/>
        <v>0.82511188526201018</v>
      </c>
      <c r="I330">
        <f t="shared" si="107"/>
        <v>262.59190371640307</v>
      </c>
      <c r="J330">
        <f t="shared" si="108"/>
        <v>324.82214658679101</v>
      </c>
      <c r="K330">
        <f t="shared" si="109"/>
        <v>127.21571776642942</v>
      </c>
      <c r="L330">
        <f t="shared" si="110"/>
        <v>0.3916473033110689</v>
      </c>
      <c r="M330" cm="1">
        <f t="array" ref="M330">CubicInterpolation($B$4:$B$14,$G$4:$G$14,L330)*H330</f>
        <v>119.99820977663674</v>
      </c>
      <c r="N330">
        <f t="shared" si="111"/>
        <v>-9.8907882578446333</v>
      </c>
      <c r="O330">
        <f t="shared" si="112"/>
        <v>-1.0082352964163743</v>
      </c>
      <c r="P330">
        <f t="shared" si="113"/>
        <v>3932.0148128610626</v>
      </c>
      <c r="Q330">
        <f t="shared" si="114"/>
        <v>4834.7026408095426</v>
      </c>
      <c r="R330">
        <f t="shared" si="115"/>
        <v>-5.0785528059030423</v>
      </c>
      <c r="S330">
        <f t="shared" si="116"/>
        <v>-11.74927741378076</v>
      </c>
      <c r="T330">
        <f t="shared" si="117"/>
        <v>126.67199109148733</v>
      </c>
      <c r="U330">
        <f t="shared" si="118"/>
        <v>-9.5975516932557685</v>
      </c>
      <c r="V330">
        <f t="shared" si="119"/>
        <v>-2.390542586276303</v>
      </c>
    </row>
    <row r="331" spans="4:22" x14ac:dyDescent="0.3">
      <c r="D331">
        <f t="shared" si="106"/>
        <v>26.900000000000116</v>
      </c>
      <c r="E331">
        <v>0</v>
      </c>
      <c r="F331">
        <v>50</v>
      </c>
      <c r="H331">
        <f t="shared" si="105"/>
        <v>0.82521827780777357</v>
      </c>
      <c r="I331">
        <f t="shared" si="107"/>
        <v>262.59985295896865</v>
      </c>
      <c r="J331">
        <f t="shared" si="108"/>
        <v>324.82706309498536</v>
      </c>
      <c r="K331">
        <f t="shared" si="109"/>
        <v>127.0698254573913</v>
      </c>
      <c r="L331">
        <f t="shared" si="110"/>
        <v>0.39119223702193118</v>
      </c>
      <c r="M331" cm="1">
        <f t="array" ref="M331">CubicInterpolation($B$4:$B$14,$G$4:$G$14,L331)*H331</f>
        <v>119.73868087880315</v>
      </c>
      <c r="N331">
        <f t="shared" si="111"/>
        <v>-9.8717562639416805</v>
      </c>
      <c r="O331">
        <f t="shared" si="112"/>
        <v>-1.0062952358758084</v>
      </c>
      <c r="P331">
        <f t="shared" si="113"/>
        <v>3930.7918524663605</v>
      </c>
      <c r="Q331">
        <f t="shared" si="114"/>
        <v>4847.3578695467249</v>
      </c>
      <c r="R331">
        <f t="shared" si="115"/>
        <v>-5.5197391625478343</v>
      </c>
      <c r="S331">
        <f t="shared" si="116"/>
        <v>-12.709930480257452</v>
      </c>
      <c r="T331">
        <f t="shared" si="117"/>
        <v>126.43258365215397</v>
      </c>
      <c r="U331">
        <f t="shared" si="118"/>
        <v>-9.579649900878362</v>
      </c>
      <c r="V331">
        <f t="shared" si="119"/>
        <v>-2.3836693376542382</v>
      </c>
    </row>
    <row r="332" spans="4:22" x14ac:dyDescent="0.3">
      <c r="D332">
        <f t="shared" si="106"/>
        <v>27.000000000000117</v>
      </c>
      <c r="E332">
        <v>0</v>
      </c>
      <c r="F332">
        <v>50</v>
      </c>
      <c r="H332">
        <f t="shared" si="105"/>
        <v>0.82533303160535287</v>
      </c>
      <c r="I332">
        <f t="shared" si="107"/>
        <v>262.60842604330674</v>
      </c>
      <c r="J332">
        <f t="shared" si="108"/>
        <v>324.83236535819617</v>
      </c>
      <c r="K332">
        <f t="shared" si="109"/>
        <v>126.93198742726463</v>
      </c>
      <c r="L332">
        <f t="shared" si="110"/>
        <v>0.39076151567377021</v>
      </c>
      <c r="M332" cm="1">
        <f t="array" ref="M332">CubicInterpolation($B$4:$B$14,$G$4:$G$14,L332)*H332</f>
        <v>119.49536445029247</v>
      </c>
      <c r="N332">
        <f t="shared" si="111"/>
        <v>-9.8528208842677092</v>
      </c>
      <c r="O332">
        <f t="shared" si="112"/>
        <v>-1.0043650238805004</v>
      </c>
      <c r="P332">
        <f t="shared" si="113"/>
        <v>3929.4729164143496</v>
      </c>
      <c r="Q332">
        <f t="shared" si="114"/>
        <v>4859.9891923821306</v>
      </c>
      <c r="R332">
        <f t="shared" si="115"/>
        <v>-5.9611020946740556</v>
      </c>
      <c r="S332">
        <f t="shared" si="116"/>
        <v>-13.668790559964172</v>
      </c>
      <c r="T332">
        <f t="shared" si="117"/>
        <v>126.19387305595744</v>
      </c>
      <c r="U332">
        <f t="shared" si="118"/>
        <v>-9.5618003326920817</v>
      </c>
      <c r="V332">
        <f t="shared" si="119"/>
        <v>-2.3769841764705815</v>
      </c>
    </row>
    <row r="333" spans="4:22" x14ac:dyDescent="0.3">
      <c r="D333">
        <f t="shared" si="106"/>
        <v>27.100000000000119</v>
      </c>
      <c r="E333">
        <v>0</v>
      </c>
      <c r="F333">
        <v>50</v>
      </c>
      <c r="H333">
        <f t="shared" si="105"/>
        <v>0.82545613374164417</v>
      </c>
      <c r="I333">
        <f t="shared" si="107"/>
        <v>262.61762180573697</v>
      </c>
      <c r="J333">
        <f t="shared" si="108"/>
        <v>324.83805263784154</v>
      </c>
      <c r="K333">
        <f t="shared" si="109"/>
        <v>126.80216716005195</v>
      </c>
      <c r="L333">
        <f t="shared" si="110"/>
        <v>0.39035502808355499</v>
      </c>
      <c r="M333" cm="1">
        <f t="array" ref="M333">CubicInterpolation($B$4:$B$14,$G$4:$G$14,L333)*H333</f>
        <v>119.26813118390282</v>
      </c>
      <c r="N333">
        <f t="shared" si="111"/>
        <v>-9.8339777018340939</v>
      </c>
      <c r="O333">
        <f t="shared" si="112"/>
        <v>-1.0024442101767679</v>
      </c>
      <c r="P333">
        <f t="shared" si="113"/>
        <v>3928.0581837327691</v>
      </c>
      <c r="Q333">
        <f t="shared" si="114"/>
        <v>4872.5966780539411</v>
      </c>
      <c r="R333">
        <f t="shared" si="115"/>
        <v>-6.4025877485193607</v>
      </c>
      <c r="S333">
        <f t="shared" si="116"/>
        <v>-14.625863071642708</v>
      </c>
      <c r="T333">
        <f t="shared" si="117"/>
        <v>125.95584038025119</v>
      </c>
      <c r="U333">
        <f t="shared" si="118"/>
        <v>-9.543999112830269</v>
      </c>
      <c r="V333">
        <f t="shared" si="119"/>
        <v>-2.3704848395349796</v>
      </c>
    </row>
    <row r="334" spans="4:22" x14ac:dyDescent="0.3">
      <c r="D334">
        <f t="shared" si="106"/>
        <v>27.20000000000012</v>
      </c>
      <c r="E334">
        <v>0</v>
      </c>
      <c r="F334">
        <v>50</v>
      </c>
      <c r="H334">
        <f t="shared" si="105"/>
        <v>0.82558757153576001</v>
      </c>
      <c r="I334">
        <f t="shared" si="107"/>
        <v>262.62743908597452</v>
      </c>
      <c r="J334">
        <f t="shared" si="108"/>
        <v>324.8441241961205</v>
      </c>
      <c r="K334">
        <f t="shared" si="109"/>
        <v>126.6803270333222</v>
      </c>
      <c r="L334">
        <f t="shared" si="110"/>
        <v>0.3899726594926512</v>
      </c>
      <c r="M334" cm="1">
        <f t="array" ref="M334">CubicInterpolation($B$4:$B$14,$G$4:$G$14,L334)*H334</f>
        <v>119.05685404886013</v>
      </c>
      <c r="N334">
        <f t="shared" si="111"/>
        <v>-9.8152223609984048</v>
      </c>
      <c r="O334">
        <f t="shared" si="112"/>
        <v>-1.0005323507643633</v>
      </c>
      <c r="P334">
        <f t="shared" si="113"/>
        <v>3926.5478329269908</v>
      </c>
      <c r="Q334">
        <f t="shared" si="114"/>
        <v>4885.1803934194268</v>
      </c>
      <c r="R334">
        <f t="shared" si="115"/>
        <v>-6.8441422406096528</v>
      </c>
      <c r="S334">
        <f t="shared" si="116"/>
        <v>-15.581153043918839</v>
      </c>
      <c r="T334">
        <f t="shared" si="117"/>
        <v>125.71846692945091</v>
      </c>
      <c r="U334">
        <f t="shared" si="118"/>
        <v>-9.5262424157715841</v>
      </c>
      <c r="V334">
        <f t="shared" si="119"/>
        <v>-2.3641690785131013</v>
      </c>
    </row>
    <row r="335" spans="4:22" x14ac:dyDescent="0.3">
      <c r="D335">
        <f t="shared" si="106"/>
        <v>27.300000000000122</v>
      </c>
      <c r="E335">
        <v>0</v>
      </c>
      <c r="F335">
        <v>50</v>
      </c>
      <c r="H335">
        <f t="shared" si="105"/>
        <v>0.82572733253455632</v>
      </c>
      <c r="I335">
        <f t="shared" si="107"/>
        <v>262.63787672687795</v>
      </c>
      <c r="J335">
        <f t="shared" si="108"/>
        <v>324.85057929586571</v>
      </c>
      <c r="K335">
        <f t="shared" si="109"/>
        <v>126.56642831691579</v>
      </c>
      <c r="L335">
        <f t="shared" si="110"/>
        <v>0.38961429156523769</v>
      </c>
      <c r="M335" cm="1">
        <f t="array" ref="M335">CubicInterpolation($B$4:$B$14,$G$4:$G$14,L335)*H335</f>
        <v>118.86140825506558</v>
      </c>
      <c r="N335">
        <f t="shared" si="111"/>
        <v>-9.796550567098441</v>
      </c>
      <c r="O335">
        <f t="shared" si="112"/>
        <v>-0.99862900785916819</v>
      </c>
      <c r="P335">
        <f t="shared" si="113"/>
        <v>3924.9420420187776</v>
      </c>
      <c r="Q335">
        <f t="shared" si="114"/>
        <v>4897.7404034775773</v>
      </c>
      <c r="R335">
        <f t="shared" si="115"/>
        <v>-7.28571169645737</v>
      </c>
      <c r="S335">
        <f t="shared" si="116"/>
        <v>-16.534665120348944</v>
      </c>
      <c r="T335">
        <f t="shared" si="117"/>
        <v>125.48173423354851</v>
      </c>
      <c r="U335">
        <f t="shared" si="118"/>
        <v>-9.5085264660940805</v>
      </c>
      <c r="V335">
        <f t="shared" si="119"/>
        <v>-2.3580346599032902</v>
      </c>
    </row>
    <row r="336" spans="4:22" x14ac:dyDescent="0.3">
      <c r="D336">
        <f t="shared" si="106"/>
        <v>27.400000000000123</v>
      </c>
      <c r="E336">
        <v>0</v>
      </c>
      <c r="F336">
        <v>50</v>
      </c>
      <c r="H336">
        <f t="shared" si="105"/>
        <v>0.82587540450821417</v>
      </c>
      <c r="I336">
        <f t="shared" si="107"/>
        <v>262.6489335742005</v>
      </c>
      <c r="J336">
        <f t="shared" si="108"/>
        <v>324.85741720039846</v>
      </c>
      <c r="K336">
        <f t="shared" si="109"/>
        <v>126.4604311729473</v>
      </c>
      <c r="L336">
        <f t="shared" si="110"/>
        <v>0.38927980239077081</v>
      </c>
      <c r="M336" cm="1">
        <f t="array" ref="M336">CubicInterpolation($B$4:$B$14,$G$4:$G$14,L336)*H336</f>
        <v>118.6816712165668</v>
      </c>
      <c r="N336">
        <f t="shared" si="111"/>
        <v>-9.7779580860801598</v>
      </c>
      <c r="O336">
        <f t="shared" si="112"/>
        <v>-0.99673374985526597</v>
      </c>
      <c r="P336">
        <f t="shared" si="113"/>
        <v>3923.2409885845382</v>
      </c>
      <c r="Q336">
        <f t="shared" si="114"/>
        <v>4910.2767713915864</v>
      </c>
      <c r="R336">
        <f t="shared" si="115"/>
        <v>-7.727242289221258</v>
      </c>
      <c r="S336">
        <f t="shared" si="116"/>
        <v>-17.486403564442242</v>
      </c>
      <c r="T336">
        <f t="shared" si="117"/>
        <v>125.24562404662768</v>
      </c>
      <c r="U336">
        <f t="shared" si="118"/>
        <v>-9.4908475382282091</v>
      </c>
      <c r="V336">
        <f t="shared" si="119"/>
        <v>-2.3520793649976843</v>
      </c>
    </row>
    <row r="337" spans="4:22" x14ac:dyDescent="0.3">
      <c r="D337">
        <f t="shared" si="106"/>
        <v>27.500000000000124</v>
      </c>
      <c r="E337">
        <v>0</v>
      </c>
      <c r="F337">
        <v>50</v>
      </c>
      <c r="H337">
        <f t="shared" si="105"/>
        <v>0.82603177544587314</v>
      </c>
      <c r="I337">
        <f t="shared" si="107"/>
        <v>262.66060847634492</v>
      </c>
      <c r="J337">
        <f t="shared" si="108"/>
        <v>324.86463717338546</v>
      </c>
      <c r="K337">
        <f t="shared" si="109"/>
        <v>126.3622946570995</v>
      </c>
      <c r="L337">
        <f t="shared" si="110"/>
        <v>0.38896906649047774</v>
      </c>
      <c r="M337" cm="1">
        <f t="array" ref="M337">CubicInterpolation($B$4:$B$14,$G$4:$G$14,L337)*H337</f>
        <v>118.51752251426088</v>
      </c>
      <c r="N337">
        <f t="shared" si="111"/>
        <v>-9.759440744119587</v>
      </c>
      <c r="O337">
        <f t="shared" si="112"/>
        <v>-0.9948461512864003</v>
      </c>
      <c r="P337">
        <f t="shared" si="113"/>
        <v>3921.444849793083</v>
      </c>
      <c r="Q337">
        <f t="shared" si="114"/>
        <v>4922.7895585111874</v>
      </c>
      <c r="R337">
        <f t="shared" si="115"/>
        <v>-8.1686802782834569</v>
      </c>
      <c r="S337">
        <f t="shared" si="116"/>
        <v>-18.43637226465837</v>
      </c>
      <c r="T337">
        <f t="shared" si="117"/>
        <v>125.01011834538264</v>
      </c>
      <c r="U337">
        <f t="shared" si="118"/>
        <v>-9.4732019562086727</v>
      </c>
      <c r="V337">
        <f t="shared" si="119"/>
        <v>-2.3463009898275344</v>
      </c>
    </row>
    <row r="338" spans="4:22" x14ac:dyDescent="0.3">
      <c r="D338">
        <f t="shared" si="106"/>
        <v>27.600000000000126</v>
      </c>
      <c r="E338">
        <v>0</v>
      </c>
      <c r="F338">
        <v>50</v>
      </c>
      <c r="H338">
        <f t="shared" si="105"/>
        <v>0.82619643355131644</v>
      </c>
      <c r="I338">
        <f t="shared" si="107"/>
        <v>262.67290028412123</v>
      </c>
      <c r="J338">
        <f t="shared" si="108"/>
        <v>324.87223847869785</v>
      </c>
      <c r="K338">
        <f t="shared" si="109"/>
        <v>126.27197672119992</v>
      </c>
      <c r="L338">
        <f t="shared" si="110"/>
        <v>0.38868195482785051</v>
      </c>
      <c r="M338" cm="1">
        <f t="array" ref="M338">CubicInterpolation($B$4:$B$14,$G$4:$G$14,L338)*H338</f>
        <v>118.36884385784171</v>
      </c>
      <c r="N338">
        <f t="shared" si="111"/>
        <v>-9.7409944272400359</v>
      </c>
      <c r="O338">
        <f t="shared" si="112"/>
        <v>-0.99296579278695574</v>
      </c>
      <c r="P338">
        <f t="shared" si="113"/>
        <v>3919.5538024428811</v>
      </c>
      <c r="Q338">
        <f t="shared" si="114"/>
        <v>4935.2788243948389</v>
      </c>
      <c r="R338">
        <f t="shared" si="115"/>
        <v>-8.609972047667485</v>
      </c>
      <c r="S338">
        <f t="shared" si="116"/>
        <v>-19.384574739380227</v>
      </c>
      <c r="T338">
        <f t="shared" si="117"/>
        <v>124.77519932764137</v>
      </c>
      <c r="U338">
        <f t="shared" si="118"/>
        <v>-9.4555860934263301</v>
      </c>
      <c r="V338">
        <f t="shared" si="119"/>
        <v>-2.3406973450927042</v>
      </c>
    </row>
    <row r="339" spans="4:22" x14ac:dyDescent="0.3">
      <c r="D339">
        <f t="shared" si="106"/>
        <v>27.700000000000127</v>
      </c>
      <c r="E339">
        <v>0</v>
      </c>
      <c r="F339">
        <v>50</v>
      </c>
      <c r="H339">
        <f t="shared" si="105"/>
        <v>0.82636936723870702</v>
      </c>
      <c r="I339">
        <f t="shared" si="107"/>
        <v>262.68580785050767</v>
      </c>
      <c r="J339">
        <f t="shared" si="108"/>
        <v>324.88022038027179</v>
      </c>
      <c r="K339">
        <f t="shared" si="109"/>
        <v>126.18943421706869</v>
      </c>
      <c r="L339">
        <f t="shared" si="110"/>
        <v>0.38841833482310545</v>
      </c>
      <c r="M339" cm="1">
        <f t="array" ref="M339">CubicInterpolation($B$4:$B$14,$G$4:$G$14,L339)*H339</f>
        <v>118.23551904700535</v>
      </c>
      <c r="N339">
        <f t="shared" si="111"/>
        <v>-9.7226150809249354</v>
      </c>
      <c r="O339">
        <f t="shared" si="112"/>
        <v>-0.99109226105249082</v>
      </c>
      <c r="P339">
        <f t="shared" si="113"/>
        <v>3917.5680229988188</v>
      </c>
      <c r="Q339">
        <f t="shared" si="114"/>
        <v>4947.7446268317663</v>
      </c>
      <c r="R339">
        <f t="shared" si="115"/>
        <v>-9.0510641442463307</v>
      </c>
      <c r="S339">
        <f t="shared" si="116"/>
        <v>-20.331014141861992</v>
      </c>
      <c r="T339">
        <f t="shared" si="117"/>
        <v>124.54084941089536</v>
      </c>
      <c r="U339">
        <f t="shared" si="118"/>
        <v>-9.4379963723803808</v>
      </c>
      <c r="V339">
        <f t="shared" si="119"/>
        <v>-2.3352662560752577</v>
      </c>
    </row>
    <row r="340" spans="4:22" x14ac:dyDescent="0.3">
      <c r="D340">
        <f t="shared" si="106"/>
        <v>27.800000000000129</v>
      </c>
      <c r="E340">
        <v>0</v>
      </c>
      <c r="F340">
        <v>50</v>
      </c>
      <c r="H340">
        <f t="shared" si="105"/>
        <v>0.82655056512837233</v>
      </c>
      <c r="I340">
        <f t="shared" si="107"/>
        <v>262.69933003041496</v>
      </c>
      <c r="J340">
        <f t="shared" si="108"/>
        <v>324.88858214197171</v>
      </c>
      <c r="K340">
        <f t="shared" si="109"/>
        <v>126.1146229016238</v>
      </c>
      <c r="L340">
        <f t="shared" si="110"/>
        <v>0.38817807037156354</v>
      </c>
      <c r="M340" cm="1">
        <f t="array" ref="M340">CubicInterpolation($B$4:$B$14,$G$4:$G$14,L340)*H340</f>
        <v>118.11743393193056</v>
      </c>
      <c r="N340">
        <f t="shared" si="111"/>
        <v>-9.7042987097289899</v>
      </c>
      <c r="O340">
        <f t="shared" si="112"/>
        <v>-0.98922514880010082</v>
      </c>
      <c r="P340">
        <f t="shared" si="113"/>
        <v>3915.4876876284679</v>
      </c>
      <c r="Q340">
        <f t="shared" si="114"/>
        <v>4960.1870218638533</v>
      </c>
      <c r="R340">
        <f t="shared" si="115"/>
        <v>-9.4919033156337953</v>
      </c>
      <c r="S340">
        <f t="shared" si="116"/>
        <v>-21.275693265152341</v>
      </c>
      <c r="T340">
        <f t="shared" si="117"/>
        <v>124.30705123083696</v>
      </c>
      <c r="U340">
        <f t="shared" si="118"/>
        <v>-9.4204292644333414</v>
      </c>
      <c r="V340">
        <f t="shared" si="119"/>
        <v>-2.3300055625374902</v>
      </c>
    </row>
    <row r="341" spans="4:22" x14ac:dyDescent="0.3">
      <c r="D341">
        <f t="shared" si="106"/>
        <v>27.90000000000013</v>
      </c>
      <c r="E341">
        <v>0</v>
      </c>
      <c r="F341">
        <v>50</v>
      </c>
      <c r="H341">
        <f t="shared" si="105"/>
        <v>0.82674001604264191</v>
      </c>
      <c r="I341">
        <f t="shared" si="107"/>
        <v>262.71346568045391</v>
      </c>
      <c r="J341">
        <f t="shared" si="108"/>
        <v>324.89732302745489</v>
      </c>
      <c r="K341">
        <f t="shared" si="109"/>
        <v>126.0474974432274</v>
      </c>
      <c r="L341">
        <f t="shared" si="110"/>
        <v>0.38796102186590187</v>
      </c>
      <c r="M341" cm="1">
        <f t="array" ref="M341">CubicInterpolation($B$4:$B$14,$G$4:$G$14,L341)*H341</f>
        <v>118.01447637305533</v>
      </c>
      <c r="N341">
        <f t="shared" si="111"/>
        <v>-9.6860413768870135</v>
      </c>
      <c r="O341">
        <f t="shared" si="112"/>
        <v>-0.98736405472854361</v>
      </c>
      <c r="P341">
        <f t="shared" si="113"/>
        <v>3913.3129722378608</v>
      </c>
      <c r="Q341">
        <f t="shared" si="114"/>
        <v>4972.6060638073905</v>
      </c>
      <c r="R341">
        <f t="shared" si="115"/>
        <v>-9.9324365477327561</v>
      </c>
      <c r="S341">
        <f t="shared" si="116"/>
        <v>-22.218614546993042</v>
      </c>
      <c r="T341">
        <f t="shared" si="117"/>
        <v>124.07378763990631</v>
      </c>
      <c r="U341">
        <f t="shared" si="118"/>
        <v>-9.4028812895680272</v>
      </c>
      <c r="V341">
        <f t="shared" si="119"/>
        <v>-2.3249131186043881</v>
      </c>
    </row>
    <row r="342" spans="4:22" x14ac:dyDescent="0.3">
      <c r="D342">
        <f t="shared" si="106"/>
        <v>28.000000000000131</v>
      </c>
      <c r="E342">
        <v>0</v>
      </c>
      <c r="F342">
        <v>50</v>
      </c>
      <c r="H342">
        <f t="shared" ref="H342:H405" si="120">$H$20*(1-(P342/44300))^4.256</f>
        <v>0.82693770900172847</v>
      </c>
      <c r="I342">
        <f t="shared" si="107"/>
        <v>262.72821365870595</v>
      </c>
      <c r="J342">
        <f t="shared" si="108"/>
        <v>324.90644230003818</v>
      </c>
      <c r="K342">
        <f t="shared" si="109"/>
        <v>125.9880114292548</v>
      </c>
      <c r="L342">
        <f t="shared" si="110"/>
        <v>0.38776704622221642</v>
      </c>
      <c r="M342" cm="1">
        <f t="array" ref="M342">CubicInterpolation($B$4:$B$14,$G$4:$G$14,L342)*H342</f>
        <v>117.92653620017116</v>
      </c>
      <c r="N342">
        <f t="shared" si="111"/>
        <v>-9.6678392039223375</v>
      </c>
      <c r="O342">
        <f t="shared" si="112"/>
        <v>-0.98550858347832182</v>
      </c>
      <c r="P342">
        <f t="shared" si="113"/>
        <v>3911.0440525067766</v>
      </c>
      <c r="Q342">
        <f t="shared" si="114"/>
        <v>4985.0018052746782</v>
      </c>
      <c r="R342">
        <f t="shared" si="115"/>
        <v>-10.372611101854341</v>
      </c>
      <c r="S342">
        <f t="shared" si="116"/>
        <v>-23.159780074693124</v>
      </c>
      <c r="T342">
        <f t="shared" si="117"/>
        <v>123.84104170584922</v>
      </c>
      <c r="U342">
        <f t="shared" si="118"/>
        <v>-9.3853490161482966</v>
      </c>
      <c r="V342">
        <f t="shared" si="119"/>
        <v>-2.3199867926309174</v>
      </c>
    </row>
    <row r="343" spans="4:22" x14ac:dyDescent="0.3">
      <c r="D343">
        <f t="shared" si="106"/>
        <v>28.100000000000133</v>
      </c>
      <c r="E343">
        <v>0</v>
      </c>
      <c r="F343">
        <v>50</v>
      </c>
      <c r="H343">
        <f t="shared" si="120"/>
        <v>0.82714363321965956</v>
      </c>
      <c r="I343">
        <f t="shared" si="107"/>
        <v>262.74357282449694</v>
      </c>
      <c r="J343">
        <f t="shared" si="108"/>
        <v>324.91593922256703</v>
      </c>
      <c r="K343">
        <f t="shared" si="109"/>
        <v>125.93611737486464</v>
      </c>
      <c r="L343">
        <f t="shared" si="110"/>
        <v>0.3875959969098301</v>
      </c>
      <c r="M343" cm="1">
        <f t="array" ref="M343">CubicInterpolation($B$4:$B$14,$G$4:$G$14,L343)*H343</f>
        <v>117.85350517085995</v>
      </c>
      <c r="N343">
        <f t="shared" si="111"/>
        <v>-9.6496883702561735</v>
      </c>
      <c r="O343">
        <f t="shared" si="112"/>
        <v>-0.98365834559186272</v>
      </c>
      <c r="P343">
        <f t="shared" si="113"/>
        <v>3908.6811039235431</v>
      </c>
      <c r="Q343">
        <f t="shared" si="114"/>
        <v>4997.3742971954853</v>
      </c>
      <c r="R343">
        <f t="shared" si="115"/>
        <v>-10.812374551335564</v>
      </c>
      <c r="S343">
        <f t="shared" si="116"/>
        <v>-24.099191589978954</v>
      </c>
      <c r="T343">
        <f t="shared" si="117"/>
        <v>123.60879671028745</v>
      </c>
      <c r="U343">
        <f t="shared" si="118"/>
        <v>-9.3678290606847145</v>
      </c>
      <c r="V343">
        <f t="shared" si="119"/>
        <v>-2.3152244670545885</v>
      </c>
    </row>
    <row r="344" spans="4:22" x14ac:dyDescent="0.3">
      <c r="D344">
        <f t="shared" si="106"/>
        <v>28.200000000000134</v>
      </c>
      <c r="E344">
        <v>0</v>
      </c>
      <c r="F344">
        <v>50</v>
      </c>
      <c r="H344">
        <f t="shared" si="120"/>
        <v>0.82735777810025879</v>
      </c>
      <c r="I344">
        <f t="shared" si="107"/>
        <v>262.75954203817417</v>
      </c>
      <c r="J344">
        <f t="shared" si="108"/>
        <v>324.92581305728601</v>
      </c>
      <c r="K344">
        <f t="shared" si="109"/>
        <v>125.89176673294754</v>
      </c>
      <c r="L344">
        <f t="shared" si="110"/>
        <v>0.38744772398477373</v>
      </c>
      <c r="M344" cm="1">
        <f t="array" ref="M344">CubicInterpolation($B$4:$B$14,$G$4:$G$14,L344)*H344</f>
        <v>117.79527692830304</v>
      </c>
      <c r="N344">
        <f t="shared" si="111"/>
        <v>-9.6315851128177865</v>
      </c>
      <c r="O344">
        <f t="shared" si="112"/>
        <v>-0.98181295747378039</v>
      </c>
      <c r="P344">
        <f t="shared" si="113"/>
        <v>3906.2243018193531</v>
      </c>
      <c r="Q344">
        <f t="shared" si="114"/>
        <v>5009.7235888383648</v>
      </c>
      <c r="R344">
        <f t="shared" si="115"/>
        <v>-11.251674817619659</v>
      </c>
      <c r="S344">
        <f t="shared" si="116"/>
        <v>-25.036850493820619</v>
      </c>
      <c r="T344">
        <f t="shared" si="117"/>
        <v>123.37703614730317</v>
      </c>
      <c r="U344">
        <f t="shared" si="118"/>
        <v>-9.3503180876048404</v>
      </c>
      <c r="V344">
        <f t="shared" si="119"/>
        <v>-2.3106240382336045</v>
      </c>
    </row>
    <row r="345" spans="4:22" x14ac:dyDescent="0.3">
      <c r="D345">
        <f t="shared" si="106"/>
        <v>28.300000000000136</v>
      </c>
      <c r="E345">
        <v>0</v>
      </c>
      <c r="F345">
        <v>50</v>
      </c>
      <c r="H345">
        <f t="shared" si="120"/>
        <v>0.82758013323316626</v>
      </c>
      <c r="I345">
        <f t="shared" si="107"/>
        <v>262.77612016088631</v>
      </c>
      <c r="J345">
        <f t="shared" si="108"/>
        <v>324.93606306571161</v>
      </c>
      <c r="K345">
        <f t="shared" si="109"/>
        <v>125.85490990522756</v>
      </c>
      <c r="L345">
        <f t="shared" si="110"/>
        <v>0.38732207412685987</v>
      </c>
      <c r="M345" cm="1">
        <f t="array" ref="M345">CubicInterpolation($B$4:$B$14,$G$4:$G$14,L345)*H345</f>
        <v>117.75174695848985</v>
      </c>
      <c r="N345">
        <f t="shared" si="111"/>
        <v>-9.6135257256579294</v>
      </c>
      <c r="O345">
        <f t="shared" si="112"/>
        <v>-0.97997204135147087</v>
      </c>
      <c r="P345">
        <f t="shared" si="113"/>
        <v>3903.6738214021002</v>
      </c>
      <c r="Q345">
        <f t="shared" si="114"/>
        <v>5022.0497278318317</v>
      </c>
      <c r="R345">
        <f t="shared" si="115"/>
        <v>-11.690460205702767</v>
      </c>
      <c r="S345">
        <f t="shared" si="116"/>
        <v>-25.972757851235109</v>
      </c>
      <c r="T345">
        <f t="shared" si="117"/>
        <v>123.14574372203876</v>
      </c>
      <c r="U345">
        <f t="shared" si="118"/>
        <v>-9.3328128090303935</v>
      </c>
      <c r="V345">
        <f t="shared" si="119"/>
        <v>-2.3061834162713568</v>
      </c>
    </row>
    <row r="346" spans="4:22" x14ac:dyDescent="0.3">
      <c r="D346">
        <f t="shared" si="106"/>
        <v>28.400000000000137</v>
      </c>
      <c r="E346">
        <v>0</v>
      </c>
      <c r="F346">
        <v>50</v>
      </c>
      <c r="H346">
        <f t="shared" si="120"/>
        <v>0.82781068838991301</v>
      </c>
      <c r="I346">
        <f t="shared" si="107"/>
        <v>262.79330605436667</v>
      </c>
      <c r="J346">
        <f t="shared" si="108"/>
        <v>324.94668850850678</v>
      </c>
      <c r="K346">
        <f t="shared" si="109"/>
        <v>125.82549625448871</v>
      </c>
      <c r="L346">
        <f t="shared" si="110"/>
        <v>0.38721889068026222</v>
      </c>
      <c r="M346" cm="1">
        <f t="array" ref="M346">CubicInterpolation($B$4:$B$14,$G$4:$G$14,L346)*H346</f>
        <v>117.72281254686114</v>
      </c>
      <c r="N346">
        <f t="shared" si="111"/>
        <v>-9.5955065595649991</v>
      </c>
      <c r="O346">
        <f t="shared" si="112"/>
        <v>-0.97813522523598351</v>
      </c>
      <c r="P346">
        <f t="shared" si="113"/>
        <v>3901.0298377897352</v>
      </c>
      <c r="Q346">
        <f t="shared" si="114"/>
        <v>5034.3527601853993</v>
      </c>
      <c r="R346">
        <f t="shared" si="115"/>
        <v>-12.128679438924442</v>
      </c>
      <c r="S346">
        <f t="shared" si="116"/>
        <v>-26.906914396066885</v>
      </c>
      <c r="T346">
        <f t="shared" si="117"/>
        <v>122.91490334931351</v>
      </c>
      <c r="U346">
        <f t="shared" si="118"/>
        <v>-9.3153099845605283</v>
      </c>
      <c r="V346">
        <f t="shared" si="119"/>
        <v>-2.3019005248276603</v>
      </c>
    </row>
    <row r="347" spans="4:22" x14ac:dyDescent="0.3">
      <c r="D347">
        <f t="shared" si="106"/>
        <v>28.500000000000139</v>
      </c>
      <c r="E347">
        <v>0</v>
      </c>
      <c r="F347">
        <v>50</v>
      </c>
      <c r="H347">
        <f t="shared" si="120"/>
        <v>0.82804943352003479</v>
      </c>
      <c r="I347">
        <f t="shared" si="107"/>
        <v>262.81109858071954</v>
      </c>
      <c r="J347">
        <f t="shared" si="108"/>
        <v>324.95768864535751</v>
      </c>
      <c r="K347">
        <f t="shared" si="109"/>
        <v>125.80347411789772</v>
      </c>
      <c r="L347">
        <f t="shared" si="110"/>
        <v>0.38713801369751039</v>
      </c>
      <c r="M347" cm="1">
        <f t="array" ref="M347">CubicInterpolation($B$4:$B$14,$G$4:$G$14,L347)*H347</f>
        <v>117.7083727344197</v>
      </c>
      <c r="N347">
        <f t="shared" si="111"/>
        <v>-9.5775240216857949</v>
      </c>
      <c r="O347">
        <f t="shared" si="112"/>
        <v>-0.97630214288336337</v>
      </c>
      <c r="P347">
        <f t="shared" si="113"/>
        <v>3898.2925260431443</v>
      </c>
      <c r="Q347">
        <f t="shared" si="114"/>
        <v>5046.6327303104781</v>
      </c>
      <c r="R347">
        <f t="shared" si="115"/>
        <v>-12.566281693020281</v>
      </c>
      <c r="S347">
        <f t="shared" si="116"/>
        <v>-27.839320535746445</v>
      </c>
      <c r="T347">
        <f t="shared" si="117"/>
        <v>122.68449915225855</v>
      </c>
      <c r="U347">
        <f t="shared" si="118"/>
        <v>-9.2978064210629157</v>
      </c>
      <c r="V347">
        <f t="shared" si="119"/>
        <v>-2.2977733009175756</v>
      </c>
    </row>
    <row r="348" spans="4:22" x14ac:dyDescent="0.3">
      <c r="D348">
        <f t="shared" si="106"/>
        <v>28.60000000000014</v>
      </c>
      <c r="E348">
        <v>0</v>
      </c>
      <c r="F348">
        <v>50</v>
      </c>
      <c r="H348">
        <f t="shared" si="120"/>
        <v>0.82829635874723062</v>
      </c>
      <c r="I348">
        <f t="shared" si="107"/>
        <v>262.82949660220936</v>
      </c>
      <c r="J348">
        <f t="shared" si="108"/>
        <v>324.96906273485132</v>
      </c>
      <c r="K348">
        <f t="shared" si="109"/>
        <v>125.78879082139095</v>
      </c>
      <c r="L348">
        <f t="shared" si="110"/>
        <v>0.38707927998679831</v>
      </c>
      <c r="M348" cm="1">
        <f t="array" ref="M348">CubicInterpolation($B$4:$B$14,$G$4:$G$14,L348)*H348</f>
        <v>117.70832827334533</v>
      </c>
      <c r="N348">
        <f t="shared" si="111"/>
        <v>-9.5595745751520091</v>
      </c>
      <c r="O348">
        <f t="shared" si="112"/>
        <v>-0.97447243375657577</v>
      </c>
      <c r="P348">
        <f t="shared" si="113"/>
        <v>3895.4620611985556</v>
      </c>
      <c r="Q348">
        <f t="shared" si="114"/>
        <v>5058.8896810411397</v>
      </c>
      <c r="R348">
        <f t="shared" si="115"/>
        <v>-13.003216629375785</v>
      </c>
      <c r="S348">
        <f t="shared" si="116"/>
        <v>-28.76997635602763</v>
      </c>
      <c r="T348">
        <f t="shared" si="117"/>
        <v>122.45451546097129</v>
      </c>
      <c r="U348">
        <f t="shared" si="118"/>
        <v>-9.2802989724735205</v>
      </c>
      <c r="V348">
        <f t="shared" si="119"/>
        <v>-2.293799694698655</v>
      </c>
    </row>
    <row r="349" spans="4:22" x14ac:dyDescent="0.3">
      <c r="D349">
        <f t="shared" si="106"/>
        <v>28.700000000000141</v>
      </c>
      <c r="E349">
        <v>0</v>
      </c>
      <c r="F349">
        <v>50</v>
      </c>
      <c r="H349">
        <f t="shared" si="120"/>
        <v>0.82855145436557032</v>
      </c>
      <c r="I349">
        <f t="shared" si="107"/>
        <v>262.84849898105341</v>
      </c>
      <c r="J349">
        <f t="shared" si="108"/>
        <v>324.98081003435766</v>
      </c>
      <c r="K349">
        <f t="shared" si="109"/>
        <v>125.78139269509266</v>
      </c>
      <c r="L349">
        <f t="shared" si="110"/>
        <v>0.38704252316250548</v>
      </c>
      <c r="M349" cm="1">
        <f t="array" ref="M349">CubicInterpolation($B$4:$B$14,$G$4:$G$14,L349)*H349</f>
        <v>117.72258158215406</v>
      </c>
      <c r="N349">
        <f t="shared" si="111"/>
        <v>-9.541654738711582</v>
      </c>
      <c r="O349">
        <f t="shared" si="112"/>
        <v>-0.97264574298792883</v>
      </c>
      <c r="P349">
        <f t="shared" si="113"/>
        <v>3892.5386182994689</v>
      </c>
      <c r="Q349">
        <f t="shared" si="114"/>
        <v>5071.1236536547476</v>
      </c>
      <c r="R349">
        <f t="shared" si="115"/>
        <v>-13.439434427470795</v>
      </c>
      <c r="S349">
        <f t="shared" si="116"/>
        <v>-29.698881625704466</v>
      </c>
      <c r="T349">
        <f t="shared" si="117"/>
        <v>122.22493681119047</v>
      </c>
      <c r="U349">
        <f t="shared" si="118"/>
        <v>-9.2627845396039969</v>
      </c>
      <c r="V349">
        <f t="shared" si="119"/>
        <v>-2.2899776692470954</v>
      </c>
    </row>
    <row r="350" spans="4:22" x14ac:dyDescent="0.3">
      <c r="D350">
        <f t="shared" si="106"/>
        <v>28.800000000000143</v>
      </c>
      <c r="E350">
        <v>0</v>
      </c>
      <c r="F350">
        <v>50</v>
      </c>
      <c r="H350">
        <f t="shared" si="120"/>
        <v>0.82881471083573766</v>
      </c>
      <c r="I350">
        <f t="shared" si="107"/>
        <v>262.86810457921723</v>
      </c>
      <c r="J350">
        <f t="shared" si="108"/>
        <v>324.99292979991037</v>
      </c>
      <c r="K350">
        <f t="shared" si="109"/>
        <v>125.78122508973009</v>
      </c>
      <c r="L350">
        <f t="shared" si="110"/>
        <v>0.38702757369881952</v>
      </c>
      <c r="M350" cm="1">
        <f t="array" ref="M350">CubicInterpolation($B$4:$B$14,$G$4:$G$14,L350)*H350</f>
        <v>117.75103670043957</v>
      </c>
      <c r="N350">
        <f t="shared" si="111"/>
        <v>-9.52376108636801</v>
      </c>
      <c r="O350">
        <f t="shared" si="112"/>
        <v>-0.97082172134230471</v>
      </c>
      <c r="P350">
        <f t="shared" si="113"/>
        <v>3889.5223724281182</v>
      </c>
      <c r="Q350">
        <f t="shared" si="114"/>
        <v>5083.3346878924567</v>
      </c>
      <c r="R350">
        <f t="shared" si="115"/>
        <v>-13.874885816406936</v>
      </c>
      <c r="S350">
        <f t="shared" si="116"/>
        <v>-30.626035801308355</v>
      </c>
      <c r="T350">
        <f t="shared" si="117"/>
        <v>121.99574794299318</v>
      </c>
      <c r="U350">
        <f t="shared" si="118"/>
        <v>-9.2452600699595457</v>
      </c>
      <c r="V350">
        <f t="shared" si="119"/>
        <v>-2.2863052003241409</v>
      </c>
    </row>
    <row r="351" spans="4:22" x14ac:dyDescent="0.3">
      <c r="D351">
        <f t="shared" si="106"/>
        <v>28.900000000000144</v>
      </c>
      <c r="E351">
        <v>0</v>
      </c>
      <c r="F351">
        <v>50</v>
      </c>
      <c r="H351">
        <f t="shared" si="120"/>
        <v>0.82908611878132099</v>
      </c>
      <c r="I351">
        <f t="shared" si="107"/>
        <v>262.88831225821298</v>
      </c>
      <c r="J351">
        <f t="shared" si="108"/>
        <v>325.00542128609175</v>
      </c>
      <c r="K351">
        <f t="shared" si="109"/>
        <v>125.7882323940083</v>
      </c>
      <c r="L351">
        <f t="shared" si="110"/>
        <v>0.3870342589863478</v>
      </c>
      <c r="M351" cm="1">
        <f t="array" ref="M351">CubicInterpolation($B$4:$B$14,$G$4:$G$14,L351)*H351</f>
        <v>117.79359924324085</v>
      </c>
      <c r="N351">
        <f t="shared" si="111"/>
        <v>-9.5058902470261923</v>
      </c>
      <c r="O351">
        <f t="shared" si="112"/>
        <v>-0.96900002518105932</v>
      </c>
      <c r="P351">
        <f t="shared" si="113"/>
        <v>3886.4134987364632</v>
      </c>
      <c r="Q351">
        <f t="shared" si="114"/>
        <v>5095.5228219795827</v>
      </c>
      <c r="R351">
        <f t="shared" si="115"/>
        <v>-14.30952210552327</v>
      </c>
      <c r="S351">
        <f t="shared" si="116"/>
        <v>-31.551438031786546</v>
      </c>
      <c r="T351">
        <f t="shared" si="117"/>
        <v>121.76693379951462</v>
      </c>
      <c r="U351">
        <f t="shared" si="118"/>
        <v>-9.2277225575655866</v>
      </c>
      <c r="V351">
        <f t="shared" si="119"/>
        <v>-2.2827802761332352</v>
      </c>
    </row>
    <row r="352" spans="4:22" x14ac:dyDescent="0.3">
      <c r="D352">
        <f t="shared" si="106"/>
        <v>29.000000000000146</v>
      </c>
      <c r="E352">
        <v>0</v>
      </c>
      <c r="F352">
        <v>50</v>
      </c>
      <c r="H352">
        <f t="shared" si="120"/>
        <v>0.82936566898514585</v>
      </c>
      <c r="I352">
        <f t="shared" si="107"/>
        <v>262.90912087890132</v>
      </c>
      <c r="J352">
        <f t="shared" si="108"/>
        <v>325.01828374591872</v>
      </c>
      <c r="K352">
        <f t="shared" si="109"/>
        <v>125.80235805290779</v>
      </c>
      <c r="L352">
        <f t="shared" si="110"/>
        <v>0.38706240339159842</v>
      </c>
      <c r="M352" cm="1">
        <f t="array" ref="M352">CubicInterpolation($B$4:$B$14,$G$4:$G$14,L352)*H352</f>
        <v>117.85017635507874</v>
      </c>
      <c r="N352">
        <f t="shared" si="111"/>
        <v>-9.4880389041468014</v>
      </c>
      <c r="O352">
        <f t="shared" si="112"/>
        <v>-0.96718031642678903</v>
      </c>
      <c r="P352">
        <f t="shared" si="113"/>
        <v>3883.2121724767158</v>
      </c>
      <c r="Q352">
        <f t="shared" si="114"/>
        <v>5107.6880926458434</v>
      </c>
      <c r="R352">
        <f t="shared" si="115"/>
        <v>-14.743295214023313</v>
      </c>
      <c r="S352">
        <f t="shared" si="116"/>
        <v>-32.475087163162819</v>
      </c>
      <c r="T352">
        <f t="shared" si="117"/>
        <v>121.53847952569174</v>
      </c>
      <c r="U352">
        <f t="shared" si="118"/>
        <v>-9.2101690428049938</v>
      </c>
      <c r="V352">
        <f t="shared" si="119"/>
        <v>-2.279400897069181</v>
      </c>
    </row>
    <row r="353" spans="4:22" x14ac:dyDescent="0.3">
      <c r="D353">
        <f t="shared" si="106"/>
        <v>29.100000000000147</v>
      </c>
      <c r="E353">
        <v>0</v>
      </c>
      <c r="F353">
        <v>50</v>
      </c>
      <c r="H353">
        <f t="shared" si="120"/>
        <v>0.82965335238564575</v>
      </c>
      <c r="I353">
        <f t="shared" si="107"/>
        <v>262.93052930129591</v>
      </c>
      <c r="J353">
        <f t="shared" si="108"/>
        <v>325.03151643073119</v>
      </c>
      <c r="K353">
        <f t="shared" si="109"/>
        <v>125.82354458686515</v>
      </c>
      <c r="L353">
        <f t="shared" si="110"/>
        <v>0.38711182831920832</v>
      </c>
      <c r="M353" cm="1">
        <f t="array" ref="M353">CubicInterpolation($B$4:$B$14,$G$4:$G$14,L353)*H353</f>
        <v>117.92067666370524</v>
      </c>
      <c r="N353">
        <f t="shared" si="111"/>
        <v>-9.4702037954090752</v>
      </c>
      <c r="O353">
        <f t="shared" si="112"/>
        <v>-0.96536226252895763</v>
      </c>
      <c r="P353">
        <f t="shared" si="113"/>
        <v>3879.9185690313984</v>
      </c>
      <c r="Q353">
        <f t="shared" si="114"/>
        <v>5119.8305351454801</v>
      </c>
      <c r="R353">
        <f t="shared" si="115"/>
        <v>-15.176157699588865</v>
      </c>
      <c r="S353">
        <f t="shared" si="116"/>
        <v>-33.396981743181364</v>
      </c>
      <c r="T353">
        <f t="shared" si="117"/>
        <v>121.31037046703162</v>
      </c>
      <c r="U353">
        <f t="shared" si="118"/>
        <v>-9.1925966122655449</v>
      </c>
      <c r="V353">
        <f t="shared" si="119"/>
        <v>-2.2761650754601401</v>
      </c>
    </row>
    <row r="354" spans="4:22" x14ac:dyDescent="0.3">
      <c r="D354">
        <f t="shared" si="106"/>
        <v>29.200000000000149</v>
      </c>
      <c r="E354">
        <v>0</v>
      </c>
      <c r="F354">
        <v>50</v>
      </c>
      <c r="H354">
        <f t="shared" si="120"/>
        <v>0.82994916007327724</v>
      </c>
      <c r="I354">
        <f t="shared" si="107"/>
        <v>262.95253638437083</v>
      </c>
      <c r="J354">
        <f t="shared" si="108"/>
        <v>325.04511859008159</v>
      </c>
      <c r="K354">
        <f t="shared" si="109"/>
        <v>125.85173361179713</v>
      </c>
      <c r="L354">
        <f t="shared" si="110"/>
        <v>0.38718235227679365</v>
      </c>
      <c r="M354" cm="1">
        <f t="array" ref="M354">CubicInterpolation($B$4:$B$14,$G$4:$G$14,L354)*H354</f>
        <v>118.00501023361376</v>
      </c>
      <c r="N354">
        <f t="shared" si="111"/>
        <v>-9.4523817123829854</v>
      </c>
      <c r="O354">
        <f t="shared" si="112"/>
        <v>-0.96354553643047758</v>
      </c>
      <c r="P354">
        <f t="shared" si="113"/>
        <v>3876.5328639429426</v>
      </c>
      <c r="Q354">
        <f t="shared" si="114"/>
        <v>5131.9501832772521</v>
      </c>
      <c r="R354">
        <f t="shared" si="115"/>
        <v>-15.608062785931109</v>
      </c>
      <c r="S354">
        <f t="shared" si="116"/>
        <v>-34.317120025934905</v>
      </c>
      <c r="T354">
        <f t="shared" si="117"/>
        <v>121.08259216840514</v>
      </c>
      <c r="U354">
        <f t="shared" si="118"/>
        <v>-9.1750023985982772</v>
      </c>
      <c r="V354">
        <f t="shared" si="119"/>
        <v>-2.273070835303681</v>
      </c>
    </row>
    <row r="355" spans="4:22" x14ac:dyDescent="0.3">
      <c r="D355">
        <f t="shared" si="106"/>
        <v>29.30000000000015</v>
      </c>
      <c r="E355">
        <v>0</v>
      </c>
      <c r="F355">
        <v>50</v>
      </c>
      <c r="H355">
        <f t="shared" si="120"/>
        <v>0.830253083286974</v>
      </c>
      <c r="I355">
        <f t="shared" si="107"/>
        <v>262.97514098587163</v>
      </c>
      <c r="J355">
        <f t="shared" si="108"/>
        <v>325.05908947162703</v>
      </c>
      <c r="K355">
        <f t="shared" si="109"/>
        <v>125.88686585992622</v>
      </c>
      <c r="L355">
        <f t="shared" si="110"/>
        <v>0.38727379094229059</v>
      </c>
      <c r="M355" cm="1">
        <f t="array" ref="M355">CubicInterpolation($B$4:$B$14,$G$4:$G$14,L355)*H355</f>
        <v>118.10308851935412</v>
      </c>
      <c r="N355">
        <f t="shared" si="111"/>
        <v>-9.4345695002105092</v>
      </c>
      <c r="O355">
        <f t="shared" si="112"/>
        <v>-0.96172981653522005</v>
      </c>
      <c r="P355">
        <f t="shared" si="113"/>
        <v>3873.0552329428219</v>
      </c>
      <c r="Q355">
        <f t="shared" si="114"/>
        <v>5144.0470694043161</v>
      </c>
      <c r="R355">
        <f t="shared" si="115"/>
        <v>-16.0389643892625</v>
      </c>
      <c r="S355">
        <f t="shared" si="116"/>
        <v>-35.23549997647811</v>
      </c>
      <c r="T355">
        <f t="shared" si="117"/>
        <v>120.85513037286695</v>
      </c>
      <c r="U355">
        <f t="shared" si="118"/>
        <v>-9.1573835803862487</v>
      </c>
      <c r="V355">
        <f t="shared" si="119"/>
        <v>-2.2701162119976783</v>
      </c>
    </row>
    <row r="356" spans="4:22" x14ac:dyDescent="0.3">
      <c r="D356">
        <f t="shared" si="106"/>
        <v>29.400000000000151</v>
      </c>
      <c r="E356">
        <v>0</v>
      </c>
      <c r="F356">
        <v>50</v>
      </c>
      <c r="H356">
        <f t="shared" si="120"/>
        <v>0.83056511341063965</v>
      </c>
      <c r="I356">
        <f t="shared" si="107"/>
        <v>262.99834196212851</v>
      </c>
      <c r="J356">
        <f t="shared" si="108"/>
        <v>325.0734283210229</v>
      </c>
      <c r="K356">
        <f t="shared" si="109"/>
        <v>125.92888120136605</v>
      </c>
      <c r="L356">
        <f t="shared" si="110"/>
        <v>0.38738595723365704</v>
      </c>
      <c r="M356" cm="1">
        <f t="array" ref="M356">CubicInterpolation($B$4:$B$14,$G$4:$G$14,L356)*H356</f>
        <v>118.21482431870287</v>
      </c>
      <c r="N356">
        <f t="shared" si="111"/>
        <v>-9.4167640572971862</v>
      </c>
      <c r="O356">
        <f t="shared" si="112"/>
        <v>-0.95991478667657348</v>
      </c>
      <c r="P356">
        <f t="shared" si="113"/>
        <v>3869.4858519802265</v>
      </c>
      <c r="Q356">
        <f t="shared" si="114"/>
        <v>5156.1212244739845</v>
      </c>
      <c r="R356">
        <f t="shared" si="115"/>
        <v>-16.468817143636798</v>
      </c>
      <c r="S356">
        <f t="shared" si="116"/>
        <v>-36.152119275427346</v>
      </c>
      <c r="T356">
        <f t="shared" si="117"/>
        <v>120.62797102050187</v>
      </c>
      <c r="U356">
        <f t="shared" si="118"/>
        <v>-9.1397373820246415</v>
      </c>
      <c r="V356">
        <f t="shared" si="119"/>
        <v>-2.2672992520674309</v>
      </c>
    </row>
    <row r="357" spans="4:22" x14ac:dyDescent="0.3">
      <c r="D357">
        <f t="shared" ref="D357:D420" si="121">D356+0.1</f>
        <v>29.500000000000153</v>
      </c>
      <c r="E357">
        <v>0</v>
      </c>
      <c r="F357">
        <v>50</v>
      </c>
      <c r="H357">
        <f t="shared" si="120"/>
        <v>0.83088524196968205</v>
      </c>
      <c r="I357">
        <f t="shared" ref="I357:I420" si="122">$I$20 - 6.5*P357/1000</f>
        <v>263.02213816787315</v>
      </c>
      <c r="J357">
        <f t="shared" ref="J357:J420" si="123">(I357*287*1.4)^0.5</f>
        <v>325.08813438181869</v>
      </c>
      <c r="K357">
        <f t="shared" ref="K357:K420" si="124">(S357^2+T357^2)^0.5</f>
        <v>125.97771866642354</v>
      </c>
      <c r="L357">
        <f t="shared" ref="L357:L420" si="125">K357/J357</f>
        <v>0.3875186613807986</v>
      </c>
      <c r="M357" cm="1">
        <f t="array" ref="M357">CubicInterpolation($B$4:$B$14,$G$4:$G$14,L357)*H357</f>
        <v>118.34013172573592</v>
      </c>
      <c r="N357">
        <f t="shared" ref="N357:N420" si="126">-((U357^2+V357^2)^0.5)</f>
        <v>-9.3989623350137581</v>
      </c>
      <c r="O357">
        <f t="shared" ref="O357:O420" si="127">N357/$G$17</f>
        <v>-0.95810013608702937</v>
      </c>
      <c r="P357">
        <f t="shared" ref="P357:P420" si="128">0.5*(S356+S357)*(D356-D355)+P356</f>
        <v>3865.8248972502774</v>
      </c>
      <c r="Q357">
        <f t="shared" ref="Q357:Q420" si="129">0.5*(T356+T357)*(D356-D355)+Q356</f>
        <v>5168.1726780373747</v>
      </c>
      <c r="R357">
        <f t="shared" ref="R357:R420" si="130">DEGREES(ATAN((P357-P356)/(Q357-Q356)))</f>
        <v>-16.897576425142049</v>
      </c>
      <c r="S357">
        <f t="shared" ref="S357:S420" si="131">S356+(U355+U356)*0.5*(D356-D355)</f>
        <v>-37.066975323547901</v>
      </c>
      <c r="T357">
        <f t="shared" ref="T357:T420" si="132">T356+(V355+V356)*0.5*(D356-D355)</f>
        <v>120.40110024729861</v>
      </c>
      <c r="U357">
        <f t="shared" ref="U357:U420" si="133">(-$G$17*F357-SIN(RADIANS((R357)))*M357)/F357</f>
        <v>-9.1220610736116949</v>
      </c>
      <c r="V357">
        <f t="shared" ref="V357:V420" si="134">(-COS(RADIANS(R357))*M357)/F357</f>
        <v>-2.264618012889926</v>
      </c>
    </row>
    <row r="358" spans="4:22" x14ac:dyDescent="0.3">
      <c r="D358">
        <f t="shared" si="121"/>
        <v>29.600000000000154</v>
      </c>
      <c r="E358">
        <v>0</v>
      </c>
      <c r="F358">
        <v>50</v>
      </c>
      <c r="H358">
        <f t="shared" si="120"/>
        <v>0.83121346062758483</v>
      </c>
      <c r="I358">
        <f t="shared" si="122"/>
        <v>263.04652845605841</v>
      </c>
      <c r="J358">
        <f t="shared" si="123"/>
        <v>325.10320689535541</v>
      </c>
      <c r="K358">
        <f t="shared" si="124"/>
        <v>126.03331646857389</v>
      </c>
      <c r="L358">
        <f t="shared" si="125"/>
        <v>0.38767171099958309</v>
      </c>
      <c r="M358" cm="1">
        <f t="array" ref="M358">CubicInterpolation($B$4:$B$14,$G$4:$G$14,L358)*H358</f>
        <v>118.4789260838523</v>
      </c>
      <c r="N358">
        <f t="shared" si="126"/>
        <v>-9.3811613374079794</v>
      </c>
      <c r="O358">
        <f t="shared" si="127"/>
        <v>-0.95628555936880522</v>
      </c>
      <c r="P358">
        <f t="shared" si="128"/>
        <v>3862.0725452217835</v>
      </c>
      <c r="Q358">
        <f t="shared" si="129"/>
        <v>5180.2014582689426</v>
      </c>
      <c r="R358">
        <f t="shared" si="130"/>
        <v>-17.32519837492347</v>
      </c>
      <c r="S358">
        <f t="shared" si="131"/>
        <v>-37.98006524632973</v>
      </c>
      <c r="T358">
        <f t="shared" si="132"/>
        <v>120.17450438405075</v>
      </c>
      <c r="U358">
        <f t="shared" si="133"/>
        <v>-9.1043519708504128</v>
      </c>
      <c r="V358">
        <f t="shared" si="134"/>
        <v>-2.262070562416318</v>
      </c>
    </row>
    <row r="359" spans="4:22" x14ac:dyDescent="0.3">
      <c r="D359">
        <f t="shared" si="121"/>
        <v>29.700000000000156</v>
      </c>
      <c r="E359">
        <v>0</v>
      </c>
      <c r="F359">
        <v>50</v>
      </c>
      <c r="H359">
        <f t="shared" si="120"/>
        <v>0.83154976118251889</v>
      </c>
      <c r="I359">
        <f t="shared" si="122"/>
        <v>263.07151167768046</v>
      </c>
      <c r="J359">
        <f t="shared" si="123"/>
        <v>325.11864510066476</v>
      </c>
      <c r="K359">
        <f t="shared" si="124"/>
        <v>126.09561202806462</v>
      </c>
      <c r="L359">
        <f t="shared" si="125"/>
        <v>0.38784491116780556</v>
      </c>
      <c r="M359" cm="1">
        <f t="array" ref="M359">CubicInterpolation($B$4:$B$14,$G$4:$G$14,L359)*H359</f>
        <v>118.63112393879939</v>
      </c>
      <c r="N359">
        <f t="shared" si="126"/>
        <v>-9.3633581209270957</v>
      </c>
      <c r="O359">
        <f t="shared" si="127"/>
        <v>-0.95447075646555513</v>
      </c>
      <c r="P359">
        <f t="shared" si="128"/>
        <v>3858.2289726645395</v>
      </c>
      <c r="Q359">
        <f t="shared" si="129"/>
        <v>5192.2075919859099</v>
      </c>
      <c r="R359">
        <f t="shared" si="130"/>
        <v>-17.751639921007527</v>
      </c>
      <c r="S359">
        <f t="shared" si="131"/>
        <v>-38.891385898552848</v>
      </c>
      <c r="T359">
        <f t="shared" si="132"/>
        <v>119.94816995528544</v>
      </c>
      <c r="U359">
        <f t="shared" si="133"/>
        <v>-9.0866074349611772</v>
      </c>
      <c r="V359">
        <f t="shared" si="134"/>
        <v>-2.2596549788938276</v>
      </c>
    </row>
    <row r="360" spans="4:22" x14ac:dyDescent="0.3">
      <c r="D360">
        <f t="shared" si="121"/>
        <v>29.800000000000157</v>
      </c>
      <c r="E360">
        <v>0</v>
      </c>
      <c r="F360">
        <v>50</v>
      </c>
      <c r="H360">
        <f t="shared" si="120"/>
        <v>0.8318941355639905</v>
      </c>
      <c r="I360">
        <f t="shared" si="122"/>
        <v>263.09708668160488</v>
      </c>
      <c r="J360">
        <f t="shared" si="123"/>
        <v>325.13444823437095</v>
      </c>
      <c r="K360">
        <f t="shared" si="124"/>
        <v>126.16454199610421</v>
      </c>
      <c r="L360">
        <f t="shared" si="125"/>
        <v>0.38803806450296324</v>
      </c>
      <c r="M360" cm="1">
        <f t="array" ref="M360">CubicInterpolation($B$4:$B$14,$G$4:$G$14,L360)*H360</f>
        <v>118.7966429917476</v>
      </c>
      <c r="N360">
        <f t="shared" si="126"/>
        <v>-9.3455497941508998</v>
      </c>
      <c r="O360">
        <f t="shared" si="127"/>
        <v>-0.95265543263515795</v>
      </c>
      <c r="P360">
        <f t="shared" si="128"/>
        <v>3854.2943566761696</v>
      </c>
      <c r="Q360">
        <f t="shared" si="129"/>
        <v>5204.191104667585</v>
      </c>
      <c r="R360">
        <f t="shared" si="130"/>
        <v>-18.17685879891129</v>
      </c>
      <c r="S360">
        <f t="shared" si="131"/>
        <v>-39.800933868843437</v>
      </c>
      <c r="T360">
        <f t="shared" si="132"/>
        <v>119.72208367821993</v>
      </c>
      <c r="U360">
        <f t="shared" si="133"/>
        <v>-9.0688248726050169</v>
      </c>
      <c r="V360">
        <f t="shared" si="134"/>
        <v>-2.257369350588097</v>
      </c>
    </row>
    <row r="361" spans="4:22" x14ac:dyDescent="0.3">
      <c r="D361">
        <f t="shared" si="121"/>
        <v>29.900000000000158</v>
      </c>
      <c r="E361">
        <v>0</v>
      </c>
      <c r="F361">
        <v>50</v>
      </c>
      <c r="H361">
        <f t="shared" si="120"/>
        <v>0.8322465758295291</v>
      </c>
      <c r="I361">
        <f t="shared" si="122"/>
        <v>263.12325231439462</v>
      </c>
      <c r="J361">
        <f t="shared" si="123"/>
        <v>325.15061553059337</v>
      </c>
      <c r="K361">
        <f t="shared" si="124"/>
        <v>126.24004227959014</v>
      </c>
      <c r="L361">
        <f t="shared" si="125"/>
        <v>0.3882509712417021</v>
      </c>
      <c r="M361" cm="1">
        <f t="array" ref="M361">CubicInterpolation($B$4:$B$14,$G$4:$G$14,L361)*H361</f>
        <v>118.9754020524658</v>
      </c>
      <c r="N361">
        <f t="shared" si="126"/>
        <v>-9.3277335175357461</v>
      </c>
      <c r="O361">
        <f t="shared" si="127"/>
        <v>-0.95083929842362336</v>
      </c>
      <c r="P361">
        <f t="shared" si="128"/>
        <v>3850.2688747085163</v>
      </c>
      <c r="Q361">
        <f t="shared" si="129"/>
        <v>5216.1520204745839</v>
      </c>
      <c r="R361">
        <f t="shared" si="130"/>
        <v>-18.600813571014186</v>
      </c>
      <c r="S361">
        <f t="shared" si="131"/>
        <v>-40.70870548422176</v>
      </c>
      <c r="T361">
        <f t="shared" si="132"/>
        <v>119.49623246174583</v>
      </c>
      <c r="U361">
        <f t="shared" si="133"/>
        <v>-9.0510017358176054</v>
      </c>
      <c r="V361">
        <f t="shared" si="134"/>
        <v>-2.2552117755072283</v>
      </c>
    </row>
    <row r="362" spans="4:22" x14ac:dyDescent="0.3">
      <c r="D362">
        <f t="shared" si="121"/>
        <v>30.00000000000016</v>
      </c>
      <c r="E362">
        <v>0</v>
      </c>
      <c r="F362">
        <v>50</v>
      </c>
      <c r="H362">
        <f t="shared" si="120"/>
        <v>0.83260707416140811</v>
      </c>
      <c r="I362">
        <f t="shared" si="122"/>
        <v>263.15000742014178</v>
      </c>
      <c r="J362">
        <f t="shared" si="123"/>
        <v>325.16714622085203</v>
      </c>
      <c r="K362">
        <f t="shared" si="124"/>
        <v>126.32204806633187</v>
      </c>
      <c r="L362">
        <f t="shared" si="125"/>
        <v>0.38848342932079161</v>
      </c>
      <c r="M362" cm="1">
        <f t="array" ref="M362">CubicInterpolation($B$4:$B$14,$G$4:$G$14,L362)*H362</f>
        <v>119.16732099264408</v>
      </c>
      <c r="N362">
        <f t="shared" si="126"/>
        <v>-9.3099065031680919</v>
      </c>
      <c r="O362">
        <f t="shared" si="127"/>
        <v>-0.94902206963996849</v>
      </c>
      <c r="P362">
        <f t="shared" si="128"/>
        <v>3846.1527045935732</v>
      </c>
      <c r="Q362">
        <f t="shared" si="129"/>
        <v>5228.0903622679434</v>
      </c>
      <c r="R362">
        <f t="shared" si="130"/>
        <v>-19.023463644712155</v>
      </c>
      <c r="S362">
        <f t="shared" si="131"/>
        <v>-41.614696814642905</v>
      </c>
      <c r="T362">
        <f t="shared" si="132"/>
        <v>119.27060340544107</v>
      </c>
      <c r="U362">
        <f t="shared" si="133"/>
        <v>-9.0331355219523957</v>
      </c>
      <c r="V362">
        <f t="shared" si="134"/>
        <v>-2.2531803611281034</v>
      </c>
    </row>
    <row r="363" spans="4:22" x14ac:dyDescent="0.3">
      <c r="D363">
        <f t="shared" si="121"/>
        <v>30.100000000000161</v>
      </c>
      <c r="E363">
        <v>0</v>
      </c>
      <c r="F363">
        <v>50</v>
      </c>
      <c r="H363">
        <f t="shared" si="120"/>
        <v>0.83297562286340909</v>
      </c>
      <c r="I363">
        <f t="shared" si="122"/>
        <v>263.1773508403017</v>
      </c>
      <c r="J363">
        <f t="shared" si="123"/>
        <v>325.1840395339741</v>
      </c>
      <c r="K363">
        <f t="shared" si="124"/>
        <v>126.41049385072374</v>
      </c>
      <c r="L363">
        <f t="shared" si="125"/>
        <v>0.38873523445949076</v>
      </c>
      <c r="M363" cm="1">
        <f t="array" ref="M363">CubicInterpolation($B$4:$B$14,$G$4:$G$14,L363)*H363</f>
        <v>119.37232069941719</v>
      </c>
      <c r="N363">
        <f t="shared" si="126"/>
        <v>-9.2920660145292899</v>
      </c>
      <c r="O363">
        <f t="shared" si="127"/>
        <v>-0.94720346733224159</v>
      </c>
      <c r="P363">
        <f t="shared" si="128"/>
        <v>3841.9460245689643</v>
      </c>
      <c r="Q363">
        <f t="shared" si="129"/>
        <v>5240.0061516281457</v>
      </c>
      <c r="R363">
        <f t="shared" si="130"/>
        <v>-19.44476928930219</v>
      </c>
      <c r="S363">
        <f t="shared" si="131"/>
        <v>-42.518903677531419</v>
      </c>
      <c r="T363">
        <f t="shared" si="132"/>
        <v>119.0451837986093</v>
      </c>
      <c r="U363">
        <f t="shared" si="133"/>
        <v>-9.0152237736342737</v>
      </c>
      <c r="V363">
        <f t="shared" si="134"/>
        <v>-2.2512732241266624</v>
      </c>
    </row>
    <row r="364" spans="4:22" x14ac:dyDescent="0.3">
      <c r="D364">
        <f t="shared" si="121"/>
        <v>30.200000000000163</v>
      </c>
      <c r="E364">
        <v>0</v>
      </c>
      <c r="F364">
        <v>50</v>
      </c>
      <c r="H364">
        <f t="shared" si="120"/>
        <v>0.83335221435761719</v>
      </c>
      <c r="I364">
        <f t="shared" si="122"/>
        <v>263.20528141353066</v>
      </c>
      <c r="J364">
        <f t="shared" si="123"/>
        <v>325.20129469600306</v>
      </c>
      <c r="K364">
        <f t="shared" si="124"/>
        <v>126.50531345982284</v>
      </c>
      <c r="L364">
        <f t="shared" si="125"/>
        <v>0.38900618024316147</v>
      </c>
      <c r="M364" cm="1">
        <f t="array" ref="M364">CubicInterpolation($B$4:$B$14,$G$4:$G$14,L364)*H364</f>
        <v>119.59032302913251</v>
      </c>
      <c r="N364">
        <f t="shared" si="126"/>
        <v>-9.2742093662705756</v>
      </c>
      <c r="O364">
        <f t="shared" si="127"/>
        <v>-0.94538321776458467</v>
      </c>
      <c r="P364">
        <f t="shared" si="128"/>
        <v>3837.649013302972</v>
      </c>
      <c r="Q364">
        <f t="shared" si="129"/>
        <v>5251.8994088740437</v>
      </c>
      <c r="R364">
        <f t="shared" si="130"/>
        <v>-19.864691651611111</v>
      </c>
      <c r="S364">
        <f t="shared" si="131"/>
        <v>-43.421321642310765</v>
      </c>
      <c r="T364">
        <f t="shared" si="132"/>
        <v>118.81996111934656</v>
      </c>
      <c r="U364">
        <f t="shared" si="133"/>
        <v>-8.9972640787225266</v>
      </c>
      <c r="V364">
        <f t="shared" si="134"/>
        <v>-2.2494884901128436</v>
      </c>
    </row>
    <row r="365" spans="4:22" x14ac:dyDescent="0.3">
      <c r="D365">
        <f t="shared" si="121"/>
        <v>30.300000000000164</v>
      </c>
      <c r="E365">
        <v>0</v>
      </c>
      <c r="F365">
        <v>50</v>
      </c>
      <c r="H365">
        <f t="shared" si="120"/>
        <v>0.8337368411812538</v>
      </c>
      <c r="I365">
        <f t="shared" si="122"/>
        <v>263.23379797552576</v>
      </c>
      <c r="J365">
        <f t="shared" si="123"/>
        <v>325.21891093010913</v>
      </c>
      <c r="K365">
        <f t="shared" si="124"/>
        <v>126.60644007978755</v>
      </c>
      <c r="L365">
        <f t="shared" si="125"/>
        <v>0.38929605820799207</v>
      </c>
      <c r="M365" cm="1">
        <f t="array" ref="M365">CubicInterpolation($B$4:$B$14,$G$4:$G$14,L365)*H365</f>
        <v>119.82125076141388</v>
      </c>
      <c r="N365">
        <f t="shared" si="126"/>
        <v>-9.2563339239970013</v>
      </c>
      <c r="O365">
        <f t="shared" si="127"/>
        <v>-0.94356105239520904</v>
      </c>
      <c r="P365">
        <f t="shared" si="128"/>
        <v>3833.2618499191099</v>
      </c>
      <c r="Q365">
        <f t="shared" si="129"/>
        <v>5263.770153081693</v>
      </c>
      <c r="R365">
        <f t="shared" si="130"/>
        <v>-20.283192770391082</v>
      </c>
      <c r="S365">
        <f t="shared" si="131"/>
        <v>-44.321946034928615</v>
      </c>
      <c r="T365">
        <f t="shared" si="132"/>
        <v>118.59492303363459</v>
      </c>
      <c r="U365">
        <f t="shared" si="133"/>
        <v>-8.9792540702816446</v>
      </c>
      <c r="V365">
        <f t="shared" si="134"/>
        <v>-2.2478242933708668</v>
      </c>
    </row>
    <row r="366" spans="4:22" x14ac:dyDescent="0.3">
      <c r="D366">
        <f t="shared" si="121"/>
        <v>30.400000000000166</v>
      </c>
      <c r="E366">
        <v>0</v>
      </c>
      <c r="F366">
        <v>50</v>
      </c>
      <c r="H366">
        <f t="shared" si="120"/>
        <v>0.83412949598354691</v>
      </c>
      <c r="I366">
        <f t="shared" si="122"/>
        <v>263.26289935886837</v>
      </c>
      <c r="J366">
        <f t="shared" si="123"/>
        <v>325.23688745650196</v>
      </c>
      <c r="K366">
        <f t="shared" si="124"/>
        <v>126.71380628263239</v>
      </c>
      <c r="L366">
        <f t="shared" si="125"/>
        <v>0.38960465792669174</v>
      </c>
      <c r="M366" cm="1">
        <f t="array" ref="M366">CubicInterpolation($B$4:$B$14,$G$4:$G$14,L366)*H366</f>
        <v>120.06502755356752</v>
      </c>
      <c r="N366">
        <f t="shared" si="126"/>
        <v>-9.2384371040619744</v>
      </c>
      <c r="O366">
        <f t="shared" si="127"/>
        <v>-0.94173670785545094</v>
      </c>
      <c r="P366">
        <f t="shared" si="128"/>
        <v>3828.7847140202443</v>
      </c>
      <c r="Q366">
        <f t="shared" si="129"/>
        <v>5275.6184021030977</v>
      </c>
      <c r="R366">
        <f t="shared" si="130"/>
        <v>-20.700235589434705</v>
      </c>
      <c r="S366">
        <f t="shared" si="131"/>
        <v>-45.220771942378839</v>
      </c>
      <c r="T366">
        <f t="shared" si="132"/>
        <v>118.3700573944604</v>
      </c>
      <c r="U366">
        <f t="shared" si="133"/>
        <v>-8.9611914265613368</v>
      </c>
      <c r="V366">
        <f t="shared" si="134"/>
        <v>-2.2462787766064549</v>
      </c>
    </row>
    <row r="367" spans="4:22" x14ac:dyDescent="0.3">
      <c r="D367">
        <f t="shared" si="121"/>
        <v>30.500000000000167</v>
      </c>
      <c r="E367">
        <v>0</v>
      </c>
      <c r="F367">
        <v>50</v>
      </c>
      <c r="H367">
        <f t="shared" si="120"/>
        <v>0.83453017152263742</v>
      </c>
      <c r="I367">
        <f t="shared" si="122"/>
        <v>263.29258439287025</v>
      </c>
      <c r="J367">
        <f t="shared" si="123"/>
        <v>325.25522349234495</v>
      </c>
      <c r="K367">
        <f t="shared" si="124"/>
        <v>126.82734405325539</v>
      </c>
      <c r="L367">
        <f t="shared" si="125"/>
        <v>0.38993176709501892</v>
      </c>
      <c r="M367" cm="1">
        <f t="array" ref="M367">CubicInterpolation($B$4:$B$14,$G$4:$G$14,L367)*H367</f>
        <v>120.32157789537668</v>
      </c>
      <c r="N367">
        <f t="shared" si="126"/>
        <v>-9.2205163733706161</v>
      </c>
      <c r="O367">
        <f t="shared" si="127"/>
        <v>-0.93990992592972633</v>
      </c>
      <c r="P367">
        <f t="shared" si="128"/>
        <v>3824.2177857122642</v>
      </c>
      <c r="Q367">
        <f t="shared" si="129"/>
        <v>5287.4441725848692</v>
      </c>
      <c r="R367">
        <f t="shared" si="130"/>
        <v>-21.115783969447371</v>
      </c>
      <c r="S367">
        <f t="shared" si="131"/>
        <v>-46.117794217221004</v>
      </c>
      <c r="T367">
        <f t="shared" si="132"/>
        <v>118.14535224096153</v>
      </c>
      <c r="U367">
        <f t="shared" si="133"/>
        <v>-8.9430738709838096</v>
      </c>
      <c r="V367">
        <f t="shared" si="134"/>
        <v>-2.2448500907014441</v>
      </c>
    </row>
    <row r="368" spans="4:22" x14ac:dyDescent="0.3">
      <c r="D368">
        <f t="shared" si="121"/>
        <v>30.600000000000168</v>
      </c>
      <c r="E368">
        <v>0</v>
      </c>
      <c r="F368">
        <v>50</v>
      </c>
      <c r="H368">
        <f t="shared" si="120"/>
        <v>0.83493886066251632</v>
      </c>
      <c r="I368">
        <f t="shared" si="122"/>
        <v>263.32285190342253</v>
      </c>
      <c r="J368">
        <f t="shared" si="123"/>
        <v>325.27391825167166</v>
      </c>
      <c r="K368">
        <f t="shared" si="124"/>
        <v>126.94698481669501</v>
      </c>
      <c r="L368">
        <f t="shared" si="125"/>
        <v>0.39027717161900854</v>
      </c>
      <c r="M368" cm="1">
        <f t="array" ref="M368">CubicInterpolation($B$4:$B$14,$G$4:$G$14,L368)*H368</f>
        <v>120.59082706433026</v>
      </c>
      <c r="N368">
        <f t="shared" si="126"/>
        <v>-9.202569249191459</v>
      </c>
      <c r="O368">
        <f t="shared" si="127"/>
        <v>-0.93808045353633629</v>
      </c>
      <c r="P368">
        <f t="shared" si="128"/>
        <v>3819.5612456272984</v>
      </c>
      <c r="Q368">
        <f t="shared" si="129"/>
        <v>5299.2474799867969</v>
      </c>
      <c r="R368">
        <f t="shared" si="130"/>
        <v>-21.529802698684314</v>
      </c>
      <c r="S368">
        <f t="shared" si="131"/>
        <v>-47.013007482098274</v>
      </c>
      <c r="T368">
        <f t="shared" si="132"/>
        <v>117.92079579759613</v>
      </c>
      <c r="U368">
        <f t="shared" si="133"/>
        <v>-8.9248991721376445</v>
      </c>
      <c r="V368">
        <f t="shared" si="134"/>
        <v>-2.2435363944765983</v>
      </c>
    </row>
    <row r="369" spans="4:22" x14ac:dyDescent="0.3">
      <c r="D369">
        <f t="shared" si="121"/>
        <v>30.70000000000017</v>
      </c>
      <c r="E369">
        <v>0</v>
      </c>
      <c r="F369">
        <v>50</v>
      </c>
      <c r="H369">
        <f t="shared" si="120"/>
        <v>0.83535555637000336</v>
      </c>
      <c r="I369">
        <f t="shared" si="122"/>
        <v>263.35370071284785</v>
      </c>
      <c r="J369">
        <f t="shared" si="123"/>
        <v>325.29297094530381</v>
      </c>
      <c r="K369">
        <f t="shared" si="124"/>
        <v>127.07265946557368</v>
      </c>
      <c r="L369">
        <f t="shared" si="125"/>
        <v>0.39064065570276413</v>
      </c>
      <c r="M369" cm="1">
        <f t="array" ref="M369">CubicInterpolation($B$4:$B$14,$G$4:$G$14,L369)*H369</f>
        <v>120.87270108133008</v>
      </c>
      <c r="N369">
        <f t="shared" si="126"/>
        <v>-9.1845932989772034</v>
      </c>
      <c r="O369">
        <f t="shared" si="127"/>
        <v>-0.93624804270919504</v>
      </c>
      <c r="P369">
        <f t="shared" si="128"/>
        <v>3814.8152749464807</v>
      </c>
      <c r="Q369">
        <f t="shared" si="129"/>
        <v>5311.0283386003439</v>
      </c>
      <c r="R369">
        <f t="shared" si="130"/>
        <v>-21.942257502333575</v>
      </c>
      <c r="S369">
        <f t="shared" si="131"/>
        <v>-47.906406134254361</v>
      </c>
      <c r="T369">
        <f t="shared" si="132"/>
        <v>117.69637647333722</v>
      </c>
      <c r="U369">
        <f t="shared" si="133"/>
        <v>-8.9066651437787119</v>
      </c>
      <c r="V369">
        <f t="shared" si="134"/>
        <v>-2.2423358544638874</v>
      </c>
    </row>
    <row r="370" spans="4:22" x14ac:dyDescent="0.3">
      <c r="D370">
        <f t="shared" si="121"/>
        <v>30.800000000000171</v>
      </c>
      <c r="E370">
        <v>0</v>
      </c>
      <c r="F370">
        <v>50</v>
      </c>
      <c r="H370">
        <f t="shared" si="120"/>
        <v>0.83578025171175463</v>
      </c>
      <c r="I370">
        <f t="shared" si="122"/>
        <v>263.38512963975523</v>
      </c>
      <c r="J370">
        <f t="shared" si="123"/>
        <v>325.31238078077149</v>
      </c>
      <c r="K370">
        <f t="shared" si="124"/>
        <v>127.20429838768655</v>
      </c>
      <c r="L370">
        <f t="shared" si="125"/>
        <v>0.39102200193668535</v>
      </c>
      <c r="M370" cm="1">
        <f t="array" ref="M370">CubicInterpolation($B$4:$B$14,$G$4:$G$14,L370)*H370</f>
        <v>121.1671266669202</v>
      </c>
      <c r="N370">
        <f t="shared" si="126"/>
        <v>-9.1665861401924253</v>
      </c>
      <c r="O370">
        <f t="shared" si="127"/>
        <v>-0.93441245058026756</v>
      </c>
      <c r="P370">
        <f t="shared" si="128"/>
        <v>3809.9800554222652</v>
      </c>
      <c r="Q370">
        <f t="shared" si="129"/>
        <v>5322.7867615670557</v>
      </c>
      <c r="R370">
        <f t="shared" si="130"/>
        <v>-22.353115050694072</v>
      </c>
      <c r="S370">
        <f t="shared" si="131"/>
        <v>-48.797984350050193</v>
      </c>
      <c r="T370">
        <f t="shared" si="132"/>
        <v>117.4720828608902</v>
      </c>
      <c r="U370">
        <f t="shared" si="133"/>
        <v>-8.888369644835926</v>
      </c>
      <c r="V370">
        <f t="shared" si="134"/>
        <v>-2.2412466446884278</v>
      </c>
    </row>
    <row r="371" spans="4:22" x14ac:dyDescent="0.3">
      <c r="D371">
        <f t="shared" si="121"/>
        <v>30.900000000000173</v>
      </c>
      <c r="E371">
        <v>0</v>
      </c>
      <c r="F371">
        <v>50</v>
      </c>
      <c r="H371">
        <f t="shared" si="120"/>
        <v>0.83621293985130984</v>
      </c>
      <c r="I371">
        <f t="shared" si="122"/>
        <v>263.41713749889811</v>
      </c>
      <c r="J371">
        <f t="shared" si="123"/>
        <v>325.33214696223502</v>
      </c>
      <c r="K371">
        <f t="shared" si="124"/>
        <v>127.34183149369426</v>
      </c>
      <c r="L371">
        <f t="shared" si="125"/>
        <v>0.39142099138600117</v>
      </c>
      <c r="M371" cm="1">
        <f t="array" ref="M371">CubicInterpolation($B$4:$B$14,$G$4:$G$14,L371)*H371</f>
        <v>121.4740311980798</v>
      </c>
      <c r="N371">
        <f t="shared" si="126"/>
        <v>-9.1485454401491779</v>
      </c>
      <c r="O371">
        <f t="shared" si="127"/>
        <v>-0.93257343936281112</v>
      </c>
      <c r="P371">
        <f t="shared" si="128"/>
        <v>3805.0557694002887</v>
      </c>
      <c r="Q371">
        <f t="shared" si="129"/>
        <v>5334.5227608968971</v>
      </c>
      <c r="R371">
        <f t="shared" si="130"/>
        <v>-22.762342966128092</v>
      </c>
      <c r="S371">
        <f t="shared" si="131"/>
        <v>-49.687736089480936</v>
      </c>
      <c r="T371">
        <f t="shared" si="132"/>
        <v>117.24790373593258</v>
      </c>
      <c r="U371">
        <f t="shared" si="133"/>
        <v>-8.8700105794225017</v>
      </c>
      <c r="V371">
        <f t="shared" si="134"/>
        <v>-2.2402669464613369</v>
      </c>
    </row>
    <row r="372" spans="4:22" x14ac:dyDescent="0.3">
      <c r="D372">
        <f t="shared" si="121"/>
        <v>31.000000000000174</v>
      </c>
      <c r="E372">
        <v>0</v>
      </c>
      <c r="F372">
        <v>50</v>
      </c>
      <c r="H372">
        <f t="shared" si="120"/>
        <v>0.83665361404616923</v>
      </c>
      <c r="I372">
        <f t="shared" si="122"/>
        <v>263.44972310103492</v>
      </c>
      <c r="J372">
        <f t="shared" si="123"/>
        <v>325.35226869040861</v>
      </c>
      <c r="K372">
        <f t="shared" si="124"/>
        <v>127.48518824487958</v>
      </c>
      <c r="L372">
        <f t="shared" si="125"/>
        <v>0.391837403679484</v>
      </c>
      <c r="M372" cm="1">
        <f t="array" ref="M372">CubicInterpolation($B$4:$B$14,$G$4:$G$14,L372)*H372</f>
        <v>121.79334266562013</v>
      </c>
      <c r="N372">
        <f t="shared" si="126"/>
        <v>-9.1304689158482351</v>
      </c>
      <c r="O372">
        <f t="shared" si="127"/>
        <v>-0.93073077633519208</v>
      </c>
      <c r="P372">
        <f t="shared" si="128"/>
        <v>3800.04259984078</v>
      </c>
      <c r="Q372">
        <f t="shared" si="129"/>
        <v>5346.2363474865124</v>
      </c>
      <c r="R372">
        <f t="shared" si="130"/>
        <v>-23.169909828843529</v>
      </c>
      <c r="S372">
        <f t="shared" si="131"/>
        <v>-50.575655100693872</v>
      </c>
      <c r="T372">
        <f t="shared" si="132"/>
        <v>117.02382805637509</v>
      </c>
      <c r="U372">
        <f t="shared" si="133"/>
        <v>-8.8515858968503967</v>
      </c>
      <c r="V372">
        <f t="shared" si="134"/>
        <v>-2.2393949481835507</v>
      </c>
    </row>
    <row r="373" spans="4:22" x14ac:dyDescent="0.3">
      <c r="D373">
        <f t="shared" si="121"/>
        <v>31.100000000000176</v>
      </c>
      <c r="E373">
        <v>0</v>
      </c>
      <c r="F373">
        <v>50</v>
      </c>
      <c r="H373">
        <f t="shared" si="120"/>
        <v>0.8371022676449088</v>
      </c>
      <c r="I373">
        <f t="shared" si="122"/>
        <v>263.4828852527931</v>
      </c>
      <c r="J373">
        <f t="shared" si="123"/>
        <v>325.3727451624863</v>
      </c>
      <c r="K373">
        <f t="shared" si="124"/>
        <v>127.63429768092934</v>
      </c>
      <c r="L373">
        <f t="shared" si="125"/>
        <v>0.39227101709822276</v>
      </c>
      <c r="M373" cm="1">
        <f t="array" ref="M373">CubicInterpolation($B$4:$B$14,$G$4:$G$14,L373)*H373</f>
        <v>122.12498963222529</v>
      </c>
      <c r="N373">
        <f t="shared" si="126"/>
        <v>-9.112354333827323</v>
      </c>
      <c r="O373">
        <f t="shared" si="127"/>
        <v>-0.92888423382541518</v>
      </c>
      <c r="P373">
        <f t="shared" si="128"/>
        <v>3794.9407303395196</v>
      </c>
      <c r="Q373">
        <f t="shared" si="129"/>
        <v>5357.9275311374131</v>
      </c>
      <c r="R373">
        <f t="shared" si="130"/>
        <v>-23.575785181478864</v>
      </c>
      <c r="S373">
        <f t="shared" si="131"/>
        <v>-51.461734924507532</v>
      </c>
      <c r="T373">
        <f t="shared" si="132"/>
        <v>116.79984496164285</v>
      </c>
      <c r="U373">
        <f t="shared" si="133"/>
        <v>-8.8330935916489874</v>
      </c>
      <c r="V373">
        <f t="shared" si="134"/>
        <v>-2.2386288451619616</v>
      </c>
    </row>
    <row r="374" spans="4:22" x14ac:dyDescent="0.3">
      <c r="D374">
        <f t="shared" si="121"/>
        <v>31.200000000000177</v>
      </c>
      <c r="E374">
        <v>0</v>
      </c>
      <c r="F374">
        <v>50</v>
      </c>
      <c r="H374">
        <f t="shared" si="120"/>
        <v>0.83755889408432704</v>
      </c>
      <c r="I374">
        <f t="shared" si="122"/>
        <v>263.5166227565357</v>
      </c>
      <c r="J374">
        <f t="shared" si="123"/>
        <v>325.39357557206938</v>
      </c>
      <c r="K374">
        <f t="shared" si="124"/>
        <v>127.78908844770284</v>
      </c>
      <c r="L374">
        <f t="shared" si="125"/>
        <v>0.39272160866433464</v>
      </c>
      <c r="M374" cm="1">
        <f t="array" ref="M374">CubicInterpolation($B$4:$B$14,$G$4:$G$14,L374)*H374</f>
        <v>122.46890119117282</v>
      </c>
      <c r="N374">
        <f t="shared" si="126"/>
        <v>-9.0941995100139721</v>
      </c>
      <c r="O374">
        <f t="shared" si="127"/>
        <v>-0.92703358919612355</v>
      </c>
      <c r="P374">
        <f t="shared" si="128"/>
        <v>3789.7503451483476</v>
      </c>
      <c r="Q374">
        <f t="shared" si="129"/>
        <v>5369.5963205740945</v>
      </c>
      <c r="R374">
        <f t="shared" si="130"/>
        <v>-23.97993953255164</v>
      </c>
      <c r="S374">
        <f t="shared" si="131"/>
        <v>-52.345968898932512</v>
      </c>
      <c r="T374">
        <f t="shared" si="132"/>
        <v>116.57594377197557</v>
      </c>
      <c r="U374">
        <f t="shared" si="133"/>
        <v>-8.8145317035855797</v>
      </c>
      <c r="V374">
        <f t="shared" si="134"/>
        <v>-2.2379668394377679</v>
      </c>
    </row>
    <row r="375" spans="4:22" x14ac:dyDescent="0.3">
      <c r="D375">
        <f t="shared" si="121"/>
        <v>31.300000000000178</v>
      </c>
      <c r="E375">
        <v>0</v>
      </c>
      <c r="F375">
        <v>50</v>
      </c>
      <c r="H375">
        <f t="shared" si="120"/>
        <v>0.8380234868866262</v>
      </c>
      <c r="I375">
        <f t="shared" si="122"/>
        <v>263.55093441023109</v>
      </c>
      <c r="J375">
        <f t="shared" si="123"/>
        <v>325.41475910909577</v>
      </c>
      <c r="K375">
        <f t="shared" si="124"/>
        <v>127.94948882495073</v>
      </c>
      <c r="L375">
        <f t="shared" si="125"/>
        <v>0.39318895422950217</v>
      </c>
      <c r="M375" cm="1">
        <f t="array" ref="M375">CubicInterpolation($B$4:$B$14,$G$4:$G$14,L375)*H375</f>
        <v>122.82500692577155</v>
      </c>
      <c r="N375">
        <f t="shared" si="126"/>
        <v>-9.0760023095824316</v>
      </c>
      <c r="O375">
        <f t="shared" si="127"/>
        <v>-0.92517862483001334</v>
      </c>
      <c r="P375">
        <f t="shared" si="128"/>
        <v>3784.4716291952163</v>
      </c>
      <c r="Q375">
        <f t="shared" si="129"/>
        <v>5381.2427234620809</v>
      </c>
      <c r="R375">
        <f t="shared" si="130"/>
        <v>-24.382344358791961</v>
      </c>
      <c r="S375">
        <f t="shared" si="131"/>
        <v>-53.228350163694252</v>
      </c>
      <c r="T375">
        <f t="shared" si="132"/>
        <v>116.35211398774558</v>
      </c>
      <c r="U375">
        <f t="shared" si="133"/>
        <v>-8.7958983176870191</v>
      </c>
      <c r="V375">
        <f t="shared" si="134"/>
        <v>-2.2374071396275457</v>
      </c>
    </row>
    <row r="376" spans="4:22" x14ac:dyDescent="0.3">
      <c r="D376">
        <f t="shared" si="121"/>
        <v>31.40000000000018</v>
      </c>
      <c r="E376">
        <v>0</v>
      </c>
      <c r="F376">
        <v>50</v>
      </c>
      <c r="H376">
        <f t="shared" si="120"/>
        <v>0.83849603965662733</v>
      </c>
      <c r="I376">
        <f t="shared" si="122"/>
        <v>263.58581900732531</v>
      </c>
      <c r="J376">
        <f t="shared" si="123"/>
        <v>325.43629495977137</v>
      </c>
      <c r="K376">
        <f t="shared" si="124"/>
        <v>128.11542675394799</v>
      </c>
      <c r="L376">
        <f t="shared" si="125"/>
        <v>0.39367282856322128</v>
      </c>
      <c r="M376" cm="1">
        <f t="array" ref="M376">CubicInterpolation($B$4:$B$14,$G$4:$G$14,L376)*H376</f>
        <v>123.19323686954939</v>
      </c>
      <c r="N376">
        <f t="shared" si="126"/>
        <v>-9.0577606468157299</v>
      </c>
      <c r="O376">
        <f t="shared" si="127"/>
        <v>-0.92331912811577266</v>
      </c>
      <c r="P376">
        <f t="shared" si="128"/>
        <v>3779.1047681037935</v>
      </c>
      <c r="Q376">
        <f t="shared" si="129"/>
        <v>5392.8667464259079</v>
      </c>
      <c r="R376">
        <f t="shared" si="130"/>
        <v>-24.782972106342655</v>
      </c>
      <c r="S376">
        <f t="shared" si="131"/>
        <v>-54.108871664757892</v>
      </c>
      <c r="T376">
        <f t="shared" si="132"/>
        <v>116.12834528879232</v>
      </c>
      <c r="U376">
        <f t="shared" si="133"/>
        <v>-8.7771915642632496</v>
      </c>
      <c r="V376">
        <f t="shared" si="134"/>
        <v>-2.2369479607782048</v>
      </c>
    </row>
    <row r="377" spans="4:22" x14ac:dyDescent="0.3">
      <c r="D377">
        <f t="shared" si="121"/>
        <v>31.500000000000181</v>
      </c>
      <c r="E377">
        <v>0</v>
      </c>
      <c r="F377">
        <v>50</v>
      </c>
      <c r="H377">
        <f t="shared" si="120"/>
        <v>0.83897654607901784</v>
      </c>
      <c r="I377">
        <f t="shared" si="122"/>
        <v>263.621275336618</v>
      </c>
      <c r="J377">
        <f t="shared" si="123"/>
        <v>325.45818230650326</v>
      </c>
      <c r="K377">
        <f t="shared" si="124"/>
        <v>128.28682986500692</v>
      </c>
      <c r="L377">
        <f t="shared" si="125"/>
        <v>0.39417300544065476</v>
      </c>
      <c r="M377" cm="1">
        <f t="array" ref="M377">CubicInterpolation($B$4:$B$14,$G$4:$G$14,L377)*H377</f>
        <v>123.57352146722421</v>
      </c>
      <c r="N377">
        <f t="shared" si="126"/>
        <v>-9.0394724849699486</v>
      </c>
      <c r="O377">
        <f t="shared" si="127"/>
        <v>-0.92145489143424553</v>
      </c>
      <c r="P377">
        <f t="shared" si="128"/>
        <v>3773.6499482126128</v>
      </c>
      <c r="Q377">
        <f t="shared" si="129"/>
        <v>5404.468395067036</v>
      </c>
      <c r="R377">
        <f t="shared" si="130"/>
        <v>-25.181796190905747</v>
      </c>
      <c r="S377">
        <f t="shared" si="131"/>
        <v>-54.987526158855417</v>
      </c>
      <c r="T377">
        <f t="shared" si="132"/>
        <v>115.90462753377203</v>
      </c>
      <c r="U377">
        <f t="shared" si="133"/>
        <v>-8.7584096189298961</v>
      </c>
      <c r="V377">
        <f t="shared" si="134"/>
        <v>-2.2365875242353117</v>
      </c>
    </row>
    <row r="378" spans="4:22" x14ac:dyDescent="0.3">
      <c r="D378">
        <f t="shared" si="121"/>
        <v>31.600000000000183</v>
      </c>
      <c r="E378">
        <v>0</v>
      </c>
      <c r="F378">
        <v>50</v>
      </c>
      <c r="H378">
        <f t="shared" si="120"/>
        <v>0.83946499991563395</v>
      </c>
      <c r="I378">
        <f t="shared" si="122"/>
        <v>263.65730218214048</v>
      </c>
      <c r="J378">
        <f t="shared" si="123"/>
        <v>325.48042032783485</v>
      </c>
      <c r="K378">
        <f t="shared" si="124"/>
        <v>128.46362550483681</v>
      </c>
      <c r="L378">
        <f t="shared" si="125"/>
        <v>0.39468925772998548</v>
      </c>
      <c r="M378" cm="1">
        <f t="array" ref="M378">CubicInterpolation($B$4:$B$14,$G$4:$G$14,L378)*H378</f>
        <v>123.9657915364876</v>
      </c>
      <c r="N378">
        <f t="shared" si="126"/>
        <v>-9.0211358361405942</v>
      </c>
      <c r="O378">
        <f t="shared" si="127"/>
        <v>-0.91958571214481077</v>
      </c>
      <c r="P378">
        <f t="shared" si="128"/>
        <v>3768.1073565937691</v>
      </c>
      <c r="Q378">
        <f t="shared" si="129"/>
        <v>5416.0476739817004</v>
      </c>
      <c r="R378">
        <f t="shared" si="130"/>
        <v>-25.578790996849456</v>
      </c>
      <c r="S378">
        <f t="shared" si="131"/>
        <v>-55.864306218015088</v>
      </c>
      <c r="T378">
        <f t="shared" si="132"/>
        <v>115.68095075952135</v>
      </c>
      <c r="U378">
        <f t="shared" si="133"/>
        <v>-8.7395507026296073</v>
      </c>
      <c r="V378">
        <f t="shared" si="134"/>
        <v>-2.2363240575252941</v>
      </c>
    </row>
    <row r="379" spans="4:22" x14ac:dyDescent="0.3">
      <c r="D379">
        <f t="shared" si="121"/>
        <v>31.700000000000184</v>
      </c>
      <c r="E379">
        <v>0</v>
      </c>
      <c r="F379">
        <v>50</v>
      </c>
      <c r="H379">
        <f t="shared" si="120"/>
        <v>0.83996139500277578</v>
      </c>
      <c r="I379">
        <f t="shared" si="122"/>
        <v>263.69389832303739</v>
      </c>
      <c r="J379">
        <f t="shared" si="123"/>
        <v>325.50300819838276</v>
      </c>
      <c r="K379">
        <f t="shared" si="124"/>
        <v>128.64574076371841</v>
      </c>
      <c r="L379">
        <f t="shared" si="125"/>
        <v>0.39522135747917053</v>
      </c>
      <c r="M379" cm="1">
        <f t="array" ref="M379">CubicInterpolation($B$4:$B$14,$G$4:$G$14,L379)*H379</f>
        <v>124.36997823063089</v>
      </c>
      <c r="N379">
        <f t="shared" si="126"/>
        <v>-9.0027487611316257</v>
      </c>
      <c r="O379">
        <f t="shared" si="127"/>
        <v>-0.91771139257203116</v>
      </c>
      <c r="P379">
        <f t="shared" si="128"/>
        <v>3762.4771810711636</v>
      </c>
      <c r="Q379">
        <f t="shared" si="129"/>
        <v>5427.6045867786979</v>
      </c>
      <c r="R379">
        <f t="shared" si="130"/>
        <v>-25.973931875274879</v>
      </c>
      <c r="S379">
        <f t="shared" si="131"/>
        <v>-56.739204234093073</v>
      </c>
      <c r="T379">
        <f t="shared" si="132"/>
        <v>115.45730518043332</v>
      </c>
      <c r="U379">
        <f t="shared" si="133"/>
        <v>-8.7206130816524965</v>
      </c>
      <c r="V379">
        <f t="shared" si="134"/>
        <v>-2.2361557942523529</v>
      </c>
    </row>
    <row r="380" spans="4:22" x14ac:dyDescent="0.3">
      <c r="D380">
        <f t="shared" si="121"/>
        <v>31.800000000000185</v>
      </c>
      <c r="E380">
        <v>0</v>
      </c>
      <c r="F380">
        <v>50</v>
      </c>
      <c r="H380">
        <f t="shared" si="120"/>
        <v>0.84046572524855556</v>
      </c>
      <c r="I380">
        <f t="shared" si="122"/>
        <v>263.73106253345105</v>
      </c>
      <c r="J380">
        <f t="shared" si="123"/>
        <v>325.52594508877576</v>
      </c>
      <c r="K380">
        <f t="shared" si="124"/>
        <v>128.83310250246262</v>
      </c>
      <c r="L380">
        <f t="shared" si="125"/>
        <v>0.39576907600200018</v>
      </c>
      <c r="M380" cm="1">
        <f t="array" ref="M380">CubicInterpolation($B$4:$B$14,$G$4:$G$14,L380)*H380</f>
        <v>124.78601300203948</v>
      </c>
      <c r="N380">
        <f t="shared" si="126"/>
        <v>-8.9843093693242366</v>
      </c>
      <c r="O380">
        <f t="shared" si="127"/>
        <v>-0.91583173999227685</v>
      </c>
      <c r="P380">
        <f t="shared" si="128"/>
        <v>3756.7596102382936</v>
      </c>
      <c r="Q380">
        <f t="shared" si="129"/>
        <v>5439.139136097112</v>
      </c>
      <c r="R380">
        <f t="shared" si="130"/>
        <v>-26.367195141123599</v>
      </c>
      <c r="S380">
        <f t="shared" si="131"/>
        <v>-57.612212423307192</v>
      </c>
      <c r="T380">
        <f t="shared" si="132"/>
        <v>115.23368118784444</v>
      </c>
      <c r="U380">
        <f t="shared" si="133"/>
        <v>-8.7015950676528639</v>
      </c>
      <c r="V380">
        <f t="shared" si="134"/>
        <v>-2.2360809740093504</v>
      </c>
    </row>
    <row r="381" spans="4:22" x14ac:dyDescent="0.3">
      <c r="D381">
        <f t="shared" si="121"/>
        <v>31.900000000000187</v>
      </c>
      <c r="E381">
        <v>0</v>
      </c>
      <c r="F381">
        <v>50</v>
      </c>
      <c r="H381">
        <f t="shared" si="120"/>
        <v>0.84097798463027551</v>
      </c>
      <c r="I381">
        <f t="shared" si="122"/>
        <v>263.76879358240865</v>
      </c>
      <c r="J381">
        <f t="shared" si="123"/>
        <v>325.54923016559536</v>
      </c>
      <c r="K381">
        <f t="shared" si="124"/>
        <v>129.02563737912462</v>
      </c>
      <c r="L381">
        <f t="shared" si="125"/>
        <v>0.39633218396337122</v>
      </c>
      <c r="M381" cm="1">
        <f t="array" ref="M381">CubicInterpolation($B$4:$B$14,$G$4:$G$14,L381)*H381</f>
        <v>125.21382756658035</v>
      </c>
      <c r="N381">
        <f t="shared" si="126"/>
        <v>-8.9658158185465062</v>
      </c>
      <c r="O381">
        <f t="shared" si="127"/>
        <v>-0.91394656662043894</v>
      </c>
      <c r="P381">
        <f t="shared" si="128"/>
        <v>3750.9548334755896</v>
      </c>
      <c r="Q381">
        <f t="shared" si="129"/>
        <v>5450.6513236239762</v>
      </c>
      <c r="R381">
        <f t="shared" si="130"/>
        <v>-26.758558069316159</v>
      </c>
      <c r="S381">
        <f t="shared" si="131"/>
        <v>-58.483322830772472</v>
      </c>
      <c r="T381">
        <f t="shared" si="132"/>
        <v>115.01006934943135</v>
      </c>
      <c r="U381">
        <f t="shared" si="133"/>
        <v>-8.6824950176630704</v>
      </c>
      <c r="V381">
        <f t="shared" si="134"/>
        <v>-2.2360978423035802</v>
      </c>
    </row>
    <row r="382" spans="4:22" x14ac:dyDescent="0.3">
      <c r="D382">
        <f t="shared" si="121"/>
        <v>32.000000000000185</v>
      </c>
      <c r="E382">
        <v>0</v>
      </c>
      <c r="F382">
        <v>50</v>
      </c>
      <c r="H382">
        <f t="shared" si="120"/>
        <v>0.84149816719184656</v>
      </c>
      <c r="I382">
        <f t="shared" si="122"/>
        <v>263.80709023371253</v>
      </c>
      <c r="J382">
        <f t="shared" si="123"/>
        <v>325.57286259131871</v>
      </c>
      <c r="K382">
        <f t="shared" si="124"/>
        <v>129.22327187544496</v>
      </c>
      <c r="L382">
        <f t="shared" si="125"/>
        <v>0.39691045146368614</v>
      </c>
      <c r="M382" cm="1">
        <f t="array" ref="M382">CubicInterpolation($B$4:$B$14,$G$4:$G$14,L382)*H382</f>
        <v>125.65335386890588</v>
      </c>
      <c r="N382">
        <f t="shared" si="126"/>
        <v>-8.9472663149421336</v>
      </c>
      <c r="O382">
        <f t="shared" si="127"/>
        <v>-0.9120556895965477</v>
      </c>
      <c r="P382">
        <f t="shared" si="128"/>
        <v>3745.063040967299</v>
      </c>
      <c r="Q382">
        <f t="shared" si="129"/>
        <v>5462.1411501118782</v>
      </c>
      <c r="R382">
        <f t="shared" si="130"/>
        <v>-27.147998889978954</v>
      </c>
      <c r="S382">
        <f t="shared" si="131"/>
        <v>-59.352527335038282</v>
      </c>
      <c r="T382">
        <f t="shared" si="132"/>
        <v>114.7864604086157</v>
      </c>
      <c r="U382">
        <f t="shared" si="133"/>
        <v>-8.6633113341027723</v>
      </c>
      <c r="V382">
        <f t="shared" si="134"/>
        <v>-2.2362046504970494</v>
      </c>
    </row>
    <row r="383" spans="4:22" x14ac:dyDescent="0.3">
      <c r="D383">
        <f t="shared" si="121"/>
        <v>32.100000000000186</v>
      </c>
      <c r="E383">
        <v>0</v>
      </c>
      <c r="F383">
        <v>50</v>
      </c>
      <c r="H383">
        <f t="shared" si="120"/>
        <v>0.8420262670412294</v>
      </c>
      <c r="I383">
        <f t="shared" si="122"/>
        <v>263.84595124583353</v>
      </c>
      <c r="J383">
        <f t="shared" si="123"/>
        <v>325.5968415242628</v>
      </c>
      <c r="K383">
        <f t="shared" si="124"/>
        <v>129.42593232299214</v>
      </c>
      <c r="L383">
        <f t="shared" si="125"/>
        <v>0.39750364812229788</v>
      </c>
      <c r="M383" cm="1">
        <f t="array" ref="M383">CubicInterpolation($B$4:$B$14,$G$4:$G$14,L383)*H383</f>
        <v>126.10452404869477</v>
      </c>
      <c r="N383">
        <f t="shared" si="126"/>
        <v>-8.9286591128380657</v>
      </c>
      <c r="O383">
        <f t="shared" si="127"/>
        <v>-0.91015893097227984</v>
      </c>
      <c r="P383">
        <f t="shared" si="128"/>
        <v>3739.0844237179158</v>
      </c>
      <c r="Q383">
        <f t="shared" si="129"/>
        <v>5473.608615396508</v>
      </c>
      <c r="R383">
        <f t="shared" si="130"/>
        <v>-27.535496782780637</v>
      </c>
      <c r="S383">
        <f t="shared" si="131"/>
        <v>-60.219817652626553</v>
      </c>
      <c r="T383">
        <f t="shared" si="132"/>
        <v>114.56284528397568</v>
      </c>
      <c r="U383">
        <f t="shared" si="133"/>
        <v>-8.6440424647832366</v>
      </c>
      <c r="V383">
        <f t="shared" si="134"/>
        <v>-2.2363996557615513</v>
      </c>
    </row>
    <row r="384" spans="4:22" x14ac:dyDescent="0.3">
      <c r="D384">
        <f t="shared" si="121"/>
        <v>32.200000000000188</v>
      </c>
      <c r="E384">
        <v>0</v>
      </c>
      <c r="F384">
        <v>50</v>
      </c>
      <c r="H384">
        <f t="shared" si="120"/>
        <v>0.84256227834791753</v>
      </c>
      <c r="I384">
        <f t="shared" si="122"/>
        <v>263.88537537180696</v>
      </c>
      <c r="J384">
        <f t="shared" si="123"/>
        <v>325.62116611853111</v>
      </c>
      <c r="K384">
        <f t="shared" si="124"/>
        <v>129.63354492898105</v>
      </c>
      <c r="L384">
        <f t="shared" si="125"/>
        <v>0.39811154315991992</v>
      </c>
      <c r="M384" cm="1">
        <f t="array" ref="M384">CubicInterpolation($B$4:$B$14,$G$4:$G$14,L384)*H384</f>
        <v>126.56727040784861</v>
      </c>
      <c r="N384">
        <f t="shared" si="126"/>
        <v>-8.9099925146092893</v>
      </c>
      <c r="O384">
        <f t="shared" si="127"/>
        <v>-0.90825611769717518</v>
      </c>
      <c r="P384">
        <f t="shared" si="128"/>
        <v>3733.019173568156</v>
      </c>
      <c r="Q384">
        <f t="shared" si="129"/>
        <v>5485.0537184141403</v>
      </c>
      <c r="R384">
        <f t="shared" si="130"/>
        <v>-27.921031870437425</v>
      </c>
      <c r="S384">
        <f t="shared" si="131"/>
        <v>-61.085185342570867</v>
      </c>
      <c r="T384">
        <f t="shared" si="132"/>
        <v>114.33921506866274</v>
      </c>
      <c r="U384">
        <f t="shared" si="133"/>
        <v>-8.6246869029050046</v>
      </c>
      <c r="V384">
        <f t="shared" si="134"/>
        <v>-2.2366811210479818</v>
      </c>
    </row>
    <row r="385" spans="4:22" x14ac:dyDescent="0.3">
      <c r="D385">
        <f t="shared" si="121"/>
        <v>32.300000000000189</v>
      </c>
      <c r="E385">
        <v>0</v>
      </c>
      <c r="F385">
        <v>50</v>
      </c>
      <c r="H385">
        <f t="shared" si="120"/>
        <v>0.84310619534044651</v>
      </c>
      <c r="I385">
        <f t="shared" si="122"/>
        <v>263.92536135913184</v>
      </c>
      <c r="J385">
        <f t="shared" si="123"/>
        <v>325.64583552396181</v>
      </c>
      <c r="K385">
        <f t="shared" si="124"/>
        <v>129.84603580174428</v>
      </c>
      <c r="L385">
        <f t="shared" si="125"/>
        <v>0.39873390547993021</v>
      </c>
      <c r="M385" cm="1">
        <f t="array" ref="M385">CubicInterpolation($B$4:$B$14,$G$4:$G$14,L385)*H385</f>
        <v>127.0415253786619</v>
      </c>
      <c r="N385">
        <f t="shared" si="126"/>
        <v>-8.8912648705417254</v>
      </c>
      <c r="O385">
        <f t="shared" si="127"/>
        <v>-0.90634708160466104</v>
      </c>
      <c r="P385">
        <f t="shared" si="128"/>
        <v>3726.8674832104798</v>
      </c>
      <c r="Q385">
        <f t="shared" si="129"/>
        <v>5496.4764572190652</v>
      </c>
      <c r="R385">
        <f t="shared" si="130"/>
        <v>-28.304585211384321</v>
      </c>
      <c r="S385">
        <f t="shared" si="131"/>
        <v>-61.948621810955288</v>
      </c>
      <c r="T385">
        <f t="shared" si="132"/>
        <v>114.11556102982226</v>
      </c>
      <c r="U385">
        <f t="shared" si="133"/>
        <v>-8.605243187049668</v>
      </c>
      <c r="V385">
        <f t="shared" si="134"/>
        <v>-2.2370473150706123</v>
      </c>
    </row>
    <row r="386" spans="4:22" x14ac:dyDescent="0.3">
      <c r="D386">
        <f t="shared" si="121"/>
        <v>32.40000000000019</v>
      </c>
      <c r="E386">
        <v>0</v>
      </c>
      <c r="F386">
        <v>50</v>
      </c>
      <c r="H386">
        <f t="shared" si="120"/>
        <v>0.84365801230393911</v>
      </c>
      <c r="I386">
        <f t="shared" si="122"/>
        <v>263.96590794967295</v>
      </c>
      <c r="J386">
        <f t="shared" si="123"/>
        <v>325.67084888607792</v>
      </c>
      <c r="K386">
        <f t="shared" si="124"/>
        <v>130.06333097583394</v>
      </c>
      <c r="L386">
        <f t="shared" si="125"/>
        <v>0.39937050374849808</v>
      </c>
      <c r="M386" cm="1">
        <f t="array" ref="M386">CubicInterpolation($B$4:$B$14,$G$4:$G$14,L386)*H386</f>
        <v>127.52722149297946</v>
      </c>
      <c r="N386">
        <f t="shared" si="126"/>
        <v>-8.8724745786911097</v>
      </c>
      <c r="O386">
        <f t="shared" si="127"/>
        <v>-0.90443165939766657</v>
      </c>
      <c r="P386">
        <f t="shared" si="128"/>
        <v>3720.6295462041594</v>
      </c>
      <c r="Q386">
        <f t="shared" si="129"/>
        <v>5507.8768290009575</v>
      </c>
      <c r="R386">
        <f t="shared" si="130"/>
        <v>-28.686138791681667</v>
      </c>
      <c r="S386">
        <f t="shared" si="131"/>
        <v>-62.810118315453032</v>
      </c>
      <c r="T386">
        <f t="shared" si="132"/>
        <v>113.89187460801632</v>
      </c>
      <c r="U386">
        <f t="shared" si="133"/>
        <v>-8.585709901163721</v>
      </c>
      <c r="V386">
        <f t="shared" si="134"/>
        <v>-2.2374965123054906</v>
      </c>
    </row>
    <row r="387" spans="4:22" x14ac:dyDescent="0.3">
      <c r="D387">
        <f t="shared" si="121"/>
        <v>32.500000000000192</v>
      </c>
      <c r="E387">
        <v>0</v>
      </c>
      <c r="F387">
        <v>50</v>
      </c>
      <c r="H387">
        <f t="shared" si="120"/>
        <v>0.8442177235776791</v>
      </c>
      <c r="I387">
        <f t="shared" si="122"/>
        <v>264.00701387956565</v>
      </c>
      <c r="J387">
        <f t="shared" si="123"/>
        <v>325.69620534603945</v>
      </c>
      <c r="K387">
        <f t="shared" si="124"/>
        <v>130.28535643673365</v>
      </c>
      <c r="L387">
        <f t="shared" si="125"/>
        <v>0.40002110647347139</v>
      </c>
      <c r="M387" cm="1">
        <f t="array" ref="M387">CubicInterpolation($B$4:$B$14,$G$4:$G$14,L387)*H387</f>
        <v>128.02429135235514</v>
      </c>
      <c r="N387">
        <f t="shared" si="126"/>
        <v>-8.8536200847378375</v>
      </c>
      <c r="O387">
        <f t="shared" si="127"/>
        <v>-0.90250969263382641</v>
      </c>
      <c r="P387">
        <f t="shared" si="128"/>
        <v>3714.3055569898934</v>
      </c>
      <c r="Q387">
        <f t="shared" si="129"/>
        <v>5519.2548301021907</v>
      </c>
      <c r="R387">
        <f t="shared" si="130"/>
        <v>-29.065675516178977</v>
      </c>
      <c r="S387">
        <f t="shared" si="131"/>
        <v>-63.669665969863715</v>
      </c>
      <c r="T387">
        <f t="shared" si="132"/>
        <v>113.66814741664751</v>
      </c>
      <c r="U387">
        <f t="shared" si="133"/>
        <v>-8.5660856745343601</v>
      </c>
      <c r="V387">
        <f t="shared" si="134"/>
        <v>-2.2380269930030896</v>
      </c>
    </row>
    <row r="388" spans="4:22" x14ac:dyDescent="0.3">
      <c r="D388">
        <f t="shared" si="121"/>
        <v>32.600000000000193</v>
      </c>
      <c r="E388">
        <v>0</v>
      </c>
      <c r="F388">
        <v>50</v>
      </c>
      <c r="H388">
        <f t="shared" si="120"/>
        <v>0.84478532355272196</v>
      </c>
      <c r="I388">
        <f t="shared" si="122"/>
        <v>264.04867787912417</v>
      </c>
      <c r="J388">
        <f t="shared" si="123"/>
        <v>325.72190404059734</v>
      </c>
      <c r="K388">
        <f t="shared" si="124"/>
        <v>130.51203814516126</v>
      </c>
      <c r="L388">
        <f t="shared" si="125"/>
        <v>0.40068548208196181</v>
      </c>
      <c r="M388" cm="1">
        <f t="array" ref="M388">CubicInterpolation($B$4:$B$14,$G$4:$G$14,L388)*H388</f>
        <v>128.53266759922292</v>
      </c>
      <c r="N388">
        <f t="shared" si="126"/>
        <v>-8.8346998818370057</v>
      </c>
      <c r="O388">
        <f t="shared" si="127"/>
        <v>-0.90058102771019422</v>
      </c>
      <c r="P388">
        <f t="shared" si="128"/>
        <v>3707.8957109039675</v>
      </c>
      <c r="Q388">
        <f t="shared" si="129"/>
        <v>5530.6104560350923</v>
      </c>
      <c r="R388">
        <f t="shared" si="130"/>
        <v>-29.443179198974867</v>
      </c>
      <c r="S388">
        <f t="shared" si="131"/>
        <v>-64.527255748648628</v>
      </c>
      <c r="T388">
        <f t="shared" si="132"/>
        <v>113.44437124138209</v>
      </c>
      <c r="U388">
        <f t="shared" si="133"/>
        <v>-8.5463691817564662</v>
      </c>
      <c r="V388">
        <f t="shared" si="134"/>
        <v>-2.2386370432149345</v>
      </c>
    </row>
    <row r="389" spans="4:22" x14ac:dyDescent="0.3">
      <c r="D389">
        <f t="shared" si="121"/>
        <v>32.700000000000195</v>
      </c>
      <c r="E389">
        <v>0</v>
      </c>
      <c r="F389">
        <v>50</v>
      </c>
      <c r="H389">
        <f t="shared" si="120"/>
        <v>0.84536080666953506</v>
      </c>
      <c r="I389">
        <f t="shared" si="122"/>
        <v>264.09089867275225</v>
      </c>
      <c r="J389">
        <f t="shared" si="123"/>
        <v>325.7479441020493</v>
      </c>
      <c r="K389">
        <f t="shared" si="124"/>
        <v>130.7433020609447</v>
      </c>
      <c r="L389">
        <f t="shared" si="125"/>
        <v>0.40136339899657464</v>
      </c>
      <c r="M389" cm="1">
        <f t="array" ref="M389">CubicInterpolation($B$4:$B$14,$G$4:$G$14,L389)*H389</f>
        <v>129.05228288908958</v>
      </c>
      <c r="N389">
        <f t="shared" si="126"/>
        <v>-8.8157125104626406</v>
      </c>
      <c r="O389">
        <f t="shared" si="127"/>
        <v>-0.89864551584736396</v>
      </c>
      <c r="P389">
        <f t="shared" si="128"/>
        <v>3701.4002041919616</v>
      </c>
      <c r="Q389">
        <f t="shared" si="129"/>
        <v>5541.9437014991399</v>
      </c>
      <c r="R389">
        <f t="shared" si="130"/>
        <v>-29.818634553219717</v>
      </c>
      <c r="S389">
        <f t="shared" si="131"/>
        <v>-65.382878491463188</v>
      </c>
      <c r="T389">
        <f t="shared" si="132"/>
        <v>113.22053803957118</v>
      </c>
      <c r="U389">
        <f t="shared" si="133"/>
        <v>-8.5265591426897682</v>
      </c>
      <c r="V389">
        <f t="shared" si="134"/>
        <v>-2.2393249548337142</v>
      </c>
    </row>
    <row r="390" spans="4:22" x14ac:dyDescent="0.3">
      <c r="D390">
        <f t="shared" si="121"/>
        <v>32.800000000000196</v>
      </c>
      <c r="E390">
        <v>0</v>
      </c>
      <c r="F390">
        <v>50</v>
      </c>
      <c r="H390">
        <f t="shared" si="120"/>
        <v>0.84594416741566858</v>
      </c>
      <c r="I390">
        <f t="shared" si="122"/>
        <v>264.13367497885696</v>
      </c>
      <c r="J390">
        <f t="shared" si="123"/>
        <v>325.7743246581976</v>
      </c>
      <c r="K390">
        <f t="shared" si="124"/>
        <v>130.97907416645447</v>
      </c>
      <c r="L390">
        <f t="shared" si="125"/>
        <v>0.40205462571022965</v>
      </c>
      <c r="M390" cm="1">
        <f t="array" ref="M390">CubicInterpolation($B$4:$B$14,$G$4:$G$14,L390)*H390</f>
        <v>129.58306986375609</v>
      </c>
      <c r="N390">
        <f t="shared" si="126"/>
        <v>-8.7966565582465197</v>
      </c>
      <c r="O390">
        <f t="shared" si="127"/>
        <v>-0.89670301307303968</v>
      </c>
      <c r="P390">
        <f t="shared" si="128"/>
        <v>3694.8192340220039</v>
      </c>
      <c r="Q390">
        <f t="shared" si="129"/>
        <v>5553.2545603981025</v>
      </c>
      <c r="R390">
        <f t="shared" si="130"/>
        <v>-30.192027180275261</v>
      </c>
      <c r="S390">
        <f t="shared" si="131"/>
        <v>-66.236524907685506</v>
      </c>
      <c r="T390">
        <f t="shared" si="132"/>
        <v>112.99663993966874</v>
      </c>
      <c r="U390">
        <f t="shared" si="133"/>
        <v>-8.5066543224064972</v>
      </c>
      <c r="V390">
        <f t="shared" si="134"/>
        <v>-2.2400890256470545</v>
      </c>
    </row>
    <row r="391" spans="4:22" x14ac:dyDescent="0.3">
      <c r="D391">
        <f t="shared" si="121"/>
        <v>32.900000000000198</v>
      </c>
      <c r="E391">
        <v>0</v>
      </c>
      <c r="F391">
        <v>50</v>
      </c>
      <c r="H391">
        <f t="shared" si="120"/>
        <v>0.8465354003234602</v>
      </c>
      <c r="I391">
        <f t="shared" si="122"/>
        <v>264.17700550976576</v>
      </c>
      <c r="J391">
        <f t="shared" si="123"/>
        <v>325.80104483230849</v>
      </c>
      <c r="K391">
        <f t="shared" si="124"/>
        <v>131.21928048957798</v>
      </c>
      <c r="L391">
        <f t="shared" si="125"/>
        <v>0.4027589308595288</v>
      </c>
      <c r="M391" cm="1">
        <f t="array" ref="M391">CubicInterpolation($B$4:$B$14,$G$4:$G$14,L391)*H391</f>
        <v>130.12496112557426</v>
      </c>
      <c r="N391">
        <f t="shared" si="126"/>
        <v>-8.7775306598096137</v>
      </c>
      <c r="O391">
        <f t="shared" si="127"/>
        <v>-0.89475338020485351</v>
      </c>
      <c r="P391">
        <f t="shared" si="128"/>
        <v>3688.1529984975723</v>
      </c>
      <c r="Q391">
        <f t="shared" si="129"/>
        <v>5564.5430258571187</v>
      </c>
      <c r="R391">
        <f t="shared" si="130"/>
        <v>-30.563343558299476</v>
      </c>
      <c r="S391">
        <f t="shared" si="131"/>
        <v>-67.088185580940333</v>
      </c>
      <c r="T391">
        <f t="shared" si="132"/>
        <v>112.7726692406447</v>
      </c>
      <c r="U391">
        <f t="shared" si="133"/>
        <v>-8.4866535311276721</v>
      </c>
      <c r="V391">
        <f t="shared" si="134"/>
        <v>-2.2409275594039233</v>
      </c>
    </row>
    <row r="392" spans="4:22" x14ac:dyDescent="0.3">
      <c r="D392">
        <f t="shared" si="121"/>
        <v>33.000000000000199</v>
      </c>
      <c r="E392">
        <v>0</v>
      </c>
      <c r="F392">
        <v>50</v>
      </c>
      <c r="H392">
        <f t="shared" si="120"/>
        <v>0.84713449996777257</v>
      </c>
      <c r="I392">
        <f t="shared" si="122"/>
        <v>264.22088897164599</v>
      </c>
      <c r="J392">
        <f t="shared" si="123"/>
        <v>325.82810374307394</v>
      </c>
      <c r="K392">
        <f t="shared" si="124"/>
        <v>131.46384712622159</v>
      </c>
      <c r="L392">
        <f t="shared" si="125"/>
        <v>0.40347608329662416</v>
      </c>
      <c r="M392" cm="1">
        <f t="array" ref="M392">CubicInterpolation($B$4:$B$14,$G$4:$G$14,L392)*H392</f>
        <v>130.67788921274155</v>
      </c>
      <c r="N392">
        <f t="shared" si="126"/>
        <v>-8.7583334965871913</v>
      </c>
      <c r="O392">
        <f t="shared" si="127"/>
        <v>-0.89279648283253732</v>
      </c>
      <c r="P392">
        <f t="shared" si="128"/>
        <v>3681.4016966698441</v>
      </c>
      <c r="Q392">
        <f t="shared" si="129"/>
        <v>5575.8090902397207</v>
      </c>
      <c r="R392">
        <f t="shared" si="130"/>
        <v>-30.932571030257989</v>
      </c>
      <c r="S392">
        <f t="shared" si="131"/>
        <v>-67.93785097361706</v>
      </c>
      <c r="T392">
        <f t="shared" si="132"/>
        <v>112.54861841139216</v>
      </c>
      <c r="U392">
        <f t="shared" si="133"/>
        <v>-8.4665556241489401</v>
      </c>
      <c r="V392">
        <f t="shared" si="134"/>
        <v>-2.2418388658940631</v>
      </c>
    </row>
    <row r="393" spans="4:22" x14ac:dyDescent="0.3">
      <c r="D393">
        <f t="shared" si="121"/>
        <v>33.1000000000002</v>
      </c>
      <c r="E393">
        <v>0</v>
      </c>
      <c r="F393">
        <v>50</v>
      </c>
      <c r="H393">
        <f t="shared" si="120"/>
        <v>0.8477414609637598</v>
      </c>
      <c r="I393">
        <f t="shared" si="122"/>
        <v>264.2653240644276</v>
      </c>
      <c r="J393">
        <f t="shared" si="123"/>
        <v>325.85550050457488</v>
      </c>
      <c r="K393">
        <f t="shared" si="124"/>
        <v>131.71270026232864</v>
      </c>
      <c r="L393">
        <f t="shared" si="125"/>
        <v>0.40420585215955085</v>
      </c>
      <c r="M393" cm="1">
        <f t="array" ref="M393">CubicInterpolation($B$4:$B$14,$G$4:$G$14,L393)*H393</f>
        <v>131.24178657563661</v>
      </c>
      <c r="N393">
        <f t="shared" si="126"/>
        <v>-8.7390637966455955</v>
      </c>
      <c r="O393">
        <f t="shared" si="127"/>
        <v>-0.89083219129924518</v>
      </c>
      <c r="P393">
        <f t="shared" si="128"/>
        <v>3674.5655285495941</v>
      </c>
      <c r="Q393">
        <f t="shared" si="129"/>
        <v>5587.0527451647968</v>
      </c>
      <c r="R393">
        <f t="shared" si="130"/>
        <v>-31.299697791432642</v>
      </c>
      <c r="S393">
        <f t="shared" si="131"/>
        <v>-68.785511431380897</v>
      </c>
      <c r="T393">
        <f t="shared" si="132"/>
        <v>112.32448009012725</v>
      </c>
      <c r="U393">
        <f t="shared" si="133"/>
        <v>-8.4463595017541166</v>
      </c>
      <c r="V393">
        <f t="shared" si="134"/>
        <v>-2.2428212610392513</v>
      </c>
    </row>
    <row r="394" spans="4:22" x14ac:dyDescent="0.3">
      <c r="D394">
        <f t="shared" si="121"/>
        <v>33.200000000000202</v>
      </c>
      <c r="E394">
        <v>0</v>
      </c>
      <c r="F394">
        <v>50</v>
      </c>
      <c r="H394">
        <f t="shared" si="120"/>
        <v>0.84835627796466684</v>
      </c>
      <c r="I394">
        <f t="shared" si="122"/>
        <v>264.31030948172884</v>
      </c>
      <c r="J394">
        <f t="shared" si="123"/>
        <v>325.88323422624649</v>
      </c>
      <c r="K394">
        <f t="shared" si="124"/>
        <v>131.96576619540201</v>
      </c>
      <c r="L394">
        <f t="shared" si="125"/>
        <v>0.40494800694098904</v>
      </c>
      <c r="M394" cm="1">
        <f t="array" ref="M394">CubicInterpolation($B$4:$B$14,$G$4:$G$14,L394)*H394</f>
        <v>131.81658555419628</v>
      </c>
      <c r="N394">
        <f t="shared" si="126"/>
        <v>-8.7197203344910825</v>
      </c>
      <c r="O394">
        <f t="shared" si="127"/>
        <v>-0.88886038068206752</v>
      </c>
      <c r="P394">
        <f t="shared" si="128"/>
        <v>3667.6446951186413</v>
      </c>
      <c r="Q394">
        <f t="shared" si="129"/>
        <v>5598.2739815234927</v>
      </c>
      <c r="R394">
        <f t="shared" si="130"/>
        <v>-31.664712876443428</v>
      </c>
      <c r="S394">
        <f t="shared" si="131"/>
        <v>-69.631157187676067</v>
      </c>
      <c r="T394">
        <f t="shared" si="132"/>
        <v>112.10024708378059</v>
      </c>
      <c r="U394">
        <f t="shared" si="133"/>
        <v>-8.4260641091167479</v>
      </c>
      <c r="V394">
        <f t="shared" si="134"/>
        <v>-2.24387306699641</v>
      </c>
    </row>
    <row r="395" spans="4:22" x14ac:dyDescent="0.3">
      <c r="D395">
        <f t="shared" si="121"/>
        <v>33.300000000000203</v>
      </c>
      <c r="E395">
        <v>0</v>
      </c>
      <c r="F395">
        <v>50</v>
      </c>
      <c r="H395">
        <f t="shared" si="120"/>
        <v>0.84897894565966214</v>
      </c>
      <c r="I395">
        <f t="shared" si="122"/>
        <v>264.35584391078447</v>
      </c>
      <c r="J395">
        <f t="shared" si="123"/>
        <v>325.91130401284516</v>
      </c>
      <c r="K395">
        <f t="shared" si="124"/>
        <v>132.22297135552165</v>
      </c>
      <c r="L395">
        <f t="shared" si="125"/>
        <v>0.40570231755542402</v>
      </c>
      <c r="M395" cm="1">
        <f t="array" ref="M395">CubicInterpolation($B$4:$B$14,$G$4:$G$14,L395)*H395</f>
        <v>132.40221835633284</v>
      </c>
      <c r="N395">
        <f t="shared" si="126"/>
        <v>-8.7003019308699638</v>
      </c>
      <c r="O395">
        <f t="shared" si="127"/>
        <v>-0.88688093077165786</v>
      </c>
      <c r="P395">
        <f t="shared" si="128"/>
        <v>3660.6393983408466</v>
      </c>
      <c r="Q395">
        <f t="shared" si="129"/>
        <v>5609.4727894960506</v>
      </c>
      <c r="R395">
        <f t="shared" si="130"/>
        <v>-32.027606145826937</v>
      </c>
      <c r="S395">
        <f t="shared" si="131"/>
        <v>-70.474778368219617</v>
      </c>
      <c r="T395">
        <f t="shared" si="132"/>
        <v>111.8759123673788</v>
      </c>
      <c r="U395">
        <f t="shared" si="133"/>
        <v>-8.4056684361890124</v>
      </c>
      <c r="V395">
        <f t="shared" si="134"/>
        <v>-2.2449926122718988</v>
      </c>
    </row>
    <row r="396" spans="4:22" x14ac:dyDescent="0.3">
      <c r="D396">
        <f t="shared" si="121"/>
        <v>33.400000000000205</v>
      </c>
      <c r="E396">
        <v>0</v>
      </c>
      <c r="F396">
        <v>50</v>
      </c>
      <c r="H396">
        <f t="shared" si="120"/>
        <v>0.8496094587716978</v>
      </c>
      <c r="I396">
        <f t="shared" si="122"/>
        <v>264.40192603237767</v>
      </c>
      <c r="J396">
        <f t="shared" si="123"/>
        <v>325.93970896441778</v>
      </c>
      <c r="K396">
        <f t="shared" si="124"/>
        <v>132.48424232584827</v>
      </c>
      <c r="L396">
        <f t="shared" si="125"/>
        <v>0.40646855440467772</v>
      </c>
      <c r="M396" cm="1">
        <f t="array" ref="M396">CubicInterpolation($B$4:$B$14,$G$4:$G$14,L396)*H396</f>
        <v>132.99861703738767</v>
      </c>
      <c r="N396">
        <f t="shared" si="126"/>
        <v>-8.6808074525604635</v>
      </c>
      <c r="O396">
        <f t="shared" si="127"/>
        <v>-0.88489372605101557</v>
      </c>
      <c r="P396">
        <f t="shared" si="128"/>
        <v>3653.5498411726612</v>
      </c>
      <c r="Q396">
        <f t="shared" si="129"/>
        <v>5620.6491585685908</v>
      </c>
      <c r="R396">
        <f t="shared" si="130"/>
        <v>-32.388368272188579</v>
      </c>
      <c r="S396">
        <f t="shared" si="131"/>
        <v>-71.316364995484918</v>
      </c>
      <c r="T396">
        <f t="shared" si="132"/>
        <v>111.65146908341538</v>
      </c>
      <c r="U396">
        <f t="shared" si="133"/>
        <v>-8.3851715175782982</v>
      </c>
      <c r="V396">
        <f t="shared" si="134"/>
        <v>-2.2461782318469199</v>
      </c>
    </row>
    <row r="397" spans="4:22" x14ac:dyDescent="0.3">
      <c r="D397">
        <f t="shared" si="121"/>
        <v>33.500000000000206</v>
      </c>
      <c r="E397">
        <v>0</v>
      </c>
      <c r="F397">
        <v>50</v>
      </c>
      <c r="H397">
        <f t="shared" si="120"/>
        <v>0.85024781205540423</v>
      </c>
      <c r="I397">
        <f t="shared" si="122"/>
        <v>264.448554520774</v>
      </c>
      <c r="J397">
        <f t="shared" si="123"/>
        <v>325.96844817627209</v>
      </c>
      <c r="K397">
        <f t="shared" si="124"/>
        <v>132.74950586260638</v>
      </c>
      <c r="L397">
        <f t="shared" si="125"/>
        <v>0.4072464884417899</v>
      </c>
      <c r="M397" cm="1">
        <f t="array" ref="M397">CubicInterpolation($B$4:$B$14,$G$4:$G$14,L397)*H397</f>
        <v>133.60571348061922</v>
      </c>
      <c r="N397">
        <f t="shared" si="126"/>
        <v>-8.6612358121540236</v>
      </c>
      <c r="O397">
        <f t="shared" si="127"/>
        <v>-0.88289865567319303</v>
      </c>
      <c r="P397">
        <f t="shared" si="128"/>
        <v>3646.3762275732283</v>
      </c>
      <c r="Q397">
        <f t="shared" si="129"/>
        <v>5631.8030775498219</v>
      </c>
      <c r="R397">
        <f t="shared" si="130"/>
        <v>-32.746990726005251</v>
      </c>
      <c r="S397">
        <f t="shared" si="131"/>
        <v>-72.155906993173289</v>
      </c>
      <c r="T397">
        <f t="shared" si="132"/>
        <v>111.42691054120944</v>
      </c>
      <c r="U397">
        <f t="shared" si="133"/>
        <v>-8.3645724324094406</v>
      </c>
      <c r="V397">
        <f t="shared" si="134"/>
        <v>-2.2474282673125225</v>
      </c>
    </row>
    <row r="398" spans="4:22" x14ac:dyDescent="0.3">
      <c r="D398">
        <f t="shared" si="121"/>
        <v>33.600000000000207</v>
      </c>
      <c r="E398">
        <v>0</v>
      </c>
      <c r="F398">
        <v>50</v>
      </c>
      <c r="H398">
        <f t="shared" si="120"/>
        <v>0.85089400029501672</v>
      </c>
      <c r="I398">
        <f t="shared" si="122"/>
        <v>264.49572804365874</v>
      </c>
      <c r="J398">
        <f t="shared" si="123"/>
        <v>325.9975207389499</v>
      </c>
      <c r="K398">
        <f t="shared" si="124"/>
        <v>133.01868891453981</v>
      </c>
      <c r="L398">
        <f t="shared" si="125"/>
        <v>0.40803589123322692</v>
      </c>
      <c r="M398" cm="1">
        <f t="array" ref="M398">CubicInterpolation($B$4:$B$14,$G$4:$G$14,L398)*H398</f>
        <v>134.22343937871742</v>
      </c>
      <c r="N398">
        <f t="shared" si="126"/>
        <v>-8.6415859678281883</v>
      </c>
      <c r="O398">
        <f t="shared" si="127"/>
        <v>-0.88089561343814349</v>
      </c>
      <c r="P398">
        <f t="shared" si="128"/>
        <v>3639.118762514036</v>
      </c>
      <c r="Q398">
        <f t="shared" si="129"/>
        <v>5642.9345345876955</v>
      </c>
      <c r="R398">
        <f t="shared" si="130"/>
        <v>-33.103465761057954</v>
      </c>
      <c r="S398">
        <f t="shared" si="131"/>
        <v>-72.993394190672689</v>
      </c>
      <c r="T398">
        <f t="shared" si="132"/>
        <v>111.20223021625146</v>
      </c>
      <c r="U398">
        <f t="shared" si="133"/>
        <v>-8.3438703041745228</v>
      </c>
      <c r="V398">
        <f t="shared" si="134"/>
        <v>-2.2487410670149619</v>
      </c>
    </row>
    <row r="399" spans="4:22" x14ac:dyDescent="0.3">
      <c r="D399">
        <f t="shared" si="121"/>
        <v>33.700000000000209</v>
      </c>
      <c r="E399">
        <v>0</v>
      </c>
      <c r="F399">
        <v>50</v>
      </c>
      <c r="H399">
        <f t="shared" si="120"/>
        <v>0.8515480183023284</v>
      </c>
      <c r="I399">
        <f t="shared" si="122"/>
        <v>264.54344526207717</v>
      </c>
      <c r="J399">
        <f t="shared" si="123"/>
        <v>326.02692573820127</v>
      </c>
      <c r="K399">
        <f t="shared" si="124"/>
        <v>133.29171864183533</v>
      </c>
      <c r="L399">
        <f t="shared" si="125"/>
        <v>0.40883653501940576</v>
      </c>
      <c r="M399" cm="1">
        <f t="array" ref="M399">CubicInterpolation($B$4:$B$14,$G$4:$G$14,L399)*H399</f>
        <v>134.85172621633859</v>
      </c>
      <c r="N399">
        <f t="shared" si="126"/>
        <v>-8.6218569231083588</v>
      </c>
      <c r="O399">
        <f t="shared" si="127"/>
        <v>-0.87888449776843613</v>
      </c>
      <c r="P399">
        <f t="shared" si="128"/>
        <v>3631.7776519881272</v>
      </c>
      <c r="Q399">
        <f t="shared" si="129"/>
        <v>5654.0435171859854</v>
      </c>
      <c r="R399">
        <f t="shared" si="130"/>
        <v>-33.457786399581877</v>
      </c>
      <c r="S399">
        <f t="shared" si="131"/>
        <v>-73.828816327501897</v>
      </c>
      <c r="T399">
        <f t="shared" si="132"/>
        <v>110.97742174953508</v>
      </c>
      <c r="U399">
        <f t="shared" si="133"/>
        <v>-8.3230643005678395</v>
      </c>
      <c r="V399">
        <f t="shared" si="134"/>
        <v>-2.2501149862095331</v>
      </c>
    </row>
    <row r="400" spans="4:22" x14ac:dyDescent="0.3">
      <c r="D400">
        <f t="shared" si="121"/>
        <v>33.80000000000021</v>
      </c>
      <c r="E400">
        <v>0</v>
      </c>
      <c r="F400">
        <v>50</v>
      </c>
      <c r="H400">
        <f t="shared" si="120"/>
        <v>0.85220986091467998</v>
      </c>
      <c r="I400">
        <f t="shared" si="122"/>
        <v>264.59170483037735</v>
      </c>
      <c r="J400">
        <f t="shared" si="123"/>
        <v>326.05666225496088</v>
      </c>
      <c r="K400">
        <f t="shared" si="124"/>
        <v>133.56852243450979</v>
      </c>
      <c r="L400">
        <f t="shared" si="125"/>
        <v>0.40964819277351716</v>
      </c>
      <c r="M400" cm="1">
        <f t="array" ref="M400">CubicInterpolation($B$4:$B$14,$G$4:$G$14,L400)*H400</f>
        <v>135.49050525365254</v>
      </c>
      <c r="N400">
        <f t="shared" si="126"/>
        <v>-8.6020477266204285</v>
      </c>
      <c r="O400">
        <f t="shared" si="127"/>
        <v>-0.87686521168403952</v>
      </c>
      <c r="P400">
        <f t="shared" si="128"/>
        <v>3624.3531030188651</v>
      </c>
      <c r="Q400">
        <f t="shared" si="129"/>
        <v>5665.1300122208058</v>
      </c>
      <c r="R400">
        <f t="shared" si="130"/>
        <v>-33.809946417114666</v>
      </c>
      <c r="S400">
        <f t="shared" si="131"/>
        <v>-74.662163057739022</v>
      </c>
      <c r="T400">
        <f t="shared" si="132"/>
        <v>110.75247894687385</v>
      </c>
      <c r="U400">
        <f t="shared" si="133"/>
        <v>-8.3021536333078316</v>
      </c>
      <c r="V400">
        <f t="shared" si="134"/>
        <v>-2.2515483872236111</v>
      </c>
    </row>
    <row r="401" spans="4:22" x14ac:dyDescent="0.3">
      <c r="D401">
        <f t="shared" si="121"/>
        <v>33.900000000000212</v>
      </c>
      <c r="E401">
        <v>0</v>
      </c>
      <c r="F401">
        <v>50</v>
      </c>
      <c r="H401">
        <f t="shared" si="120"/>
        <v>0.8528795229929752</v>
      </c>
      <c r="I401">
        <f t="shared" si="122"/>
        <v>264.6405053961563</v>
      </c>
      <c r="J401">
        <f t="shared" si="123"/>
        <v>326.08672936532639</v>
      </c>
      <c r="K401">
        <f t="shared" si="124"/>
        <v>133.84902793025833</v>
      </c>
      <c r="L401">
        <f t="shared" si="125"/>
        <v>0.41047063825864122</v>
      </c>
      <c r="M401" cm="1">
        <f t="array" ref="M401">CubicInterpolation($B$4:$B$14,$G$4:$G$14,L401)*H401</f>
        <v>136.13970751089096</v>
      </c>
      <c r="N401">
        <f t="shared" si="126"/>
        <v>-8.5821574718324118</v>
      </c>
      <c r="O401">
        <f t="shared" si="127"/>
        <v>-0.87483766277598485</v>
      </c>
      <c r="P401">
        <f t="shared" si="128"/>
        <v>3616.8453236682562</v>
      </c>
      <c r="Q401">
        <f t="shared" si="129"/>
        <v>5676.1940059570597</v>
      </c>
      <c r="R401">
        <f t="shared" si="130"/>
        <v>-34.159940327113127</v>
      </c>
      <c r="S401">
        <f t="shared" si="131"/>
        <v>-75.493423954432814</v>
      </c>
      <c r="T401">
        <f t="shared" si="132"/>
        <v>110.52739577820219</v>
      </c>
      <c r="U401">
        <f t="shared" si="133"/>
        <v>-8.2811375579443691</v>
      </c>
      <c r="V401">
        <f t="shared" si="134"/>
        <v>-2.2530396396273344</v>
      </c>
    </row>
    <row r="402" spans="4:22" x14ac:dyDescent="0.3">
      <c r="D402">
        <f t="shared" si="121"/>
        <v>34.000000000000213</v>
      </c>
      <c r="E402">
        <v>0</v>
      </c>
      <c r="F402">
        <v>50</v>
      </c>
      <c r="H402">
        <f t="shared" si="120"/>
        <v>0.85355699941973262</v>
      </c>
      <c r="I402">
        <f t="shared" si="122"/>
        <v>264.68984560020857</v>
      </c>
      <c r="J402">
        <f t="shared" si="123"/>
        <v>326.11712614053835</v>
      </c>
      <c r="K402">
        <f t="shared" si="124"/>
        <v>134.13316303176146</v>
      </c>
      <c r="L402">
        <f t="shared" si="125"/>
        <v>0.4113036460831484</v>
      </c>
      <c r="M402" cm="1">
        <f t="array" ref="M402">CubicInterpolation($B$4:$B$14,$G$4:$G$14,L402)*H402</f>
        <v>136.79926375388834</v>
      </c>
      <c r="N402">
        <f t="shared" si="126"/>
        <v>-8.562185296785394</v>
      </c>
      <c r="O402">
        <f t="shared" si="127"/>
        <v>-0.87280176317893921</v>
      </c>
      <c r="P402">
        <f t="shared" si="128"/>
        <v>3609.2545230448345</v>
      </c>
      <c r="Q402">
        <f t="shared" si="129"/>
        <v>5687.2354840648131</v>
      </c>
      <c r="R402">
        <f t="shared" si="130"/>
        <v>-34.507763365357178</v>
      </c>
      <c r="S402">
        <f t="shared" si="131"/>
        <v>-76.322588513995441</v>
      </c>
      <c r="T402">
        <f t="shared" si="132"/>
        <v>110.30216637685965</v>
      </c>
      <c r="U402">
        <f t="shared" si="133"/>
        <v>-8.2600153736516635</v>
      </c>
      <c r="V402">
        <f t="shared" si="134"/>
        <v>-2.2545871204116663</v>
      </c>
    </row>
    <row r="403" spans="4:22" x14ac:dyDescent="0.3">
      <c r="D403">
        <f t="shared" si="121"/>
        <v>34.100000000000215</v>
      </c>
      <c r="E403">
        <v>0</v>
      </c>
      <c r="F403">
        <v>50</v>
      </c>
      <c r="H403">
        <f t="shared" si="120"/>
        <v>0.85424228509716071</v>
      </c>
      <c r="I403">
        <f t="shared" si="122"/>
        <v>264.73972407647778</v>
      </c>
      <c r="J403">
        <f t="shared" si="123"/>
        <v>326.14785164696207</v>
      </c>
      <c r="K403">
        <f t="shared" si="124"/>
        <v>134.42085592344981</v>
      </c>
      <c r="L403">
        <f t="shared" si="125"/>
        <v>0.4121469917543818</v>
      </c>
      <c r="M403" cm="1">
        <f t="array" ref="M403">CubicInterpolation($B$4:$B$14,$G$4:$G$14,L403)*H403</f>
        <v>137.46910448059981</v>
      </c>
      <c r="N403">
        <f t="shared" si="126"/>
        <v>-8.5421303838139018</v>
      </c>
      <c r="O403">
        <f t="shared" si="127"/>
        <v>-0.87075742954270141</v>
      </c>
      <c r="P403">
        <f t="shared" si="128"/>
        <v>3601.5809113111059</v>
      </c>
      <c r="Q403">
        <f t="shared" si="129"/>
        <v>5698.2544316355988</v>
      </c>
      <c r="R403">
        <f t="shared" si="130"/>
        <v>-34.853411474165704</v>
      </c>
      <c r="S403">
        <f t="shared" si="131"/>
        <v>-77.149646160575259</v>
      </c>
      <c r="T403">
        <f t="shared" si="132"/>
        <v>110.07678503885769</v>
      </c>
      <c r="U403">
        <f t="shared" si="133"/>
        <v>-8.2387864230070029</v>
      </c>
      <c r="V403">
        <f t="shared" si="134"/>
        <v>-2.256189214173336</v>
      </c>
    </row>
    <row r="404" spans="4:22" x14ac:dyDescent="0.3">
      <c r="D404">
        <f t="shared" si="121"/>
        <v>34.200000000000216</v>
      </c>
      <c r="E404">
        <v>0</v>
      </c>
      <c r="F404">
        <v>50</v>
      </c>
      <c r="H404">
        <f t="shared" si="120"/>
        <v>0.85493537494527239</v>
      </c>
      <c r="I404">
        <f t="shared" si="122"/>
        <v>264.79013945201137</v>
      </c>
      <c r="J404">
        <f t="shared" si="123"/>
        <v>326.17890494607121</v>
      </c>
      <c r="K404">
        <f t="shared" si="124"/>
        <v>134.71203508772717</v>
      </c>
      <c r="L404">
        <f t="shared" si="125"/>
        <v>0.41300045173062244</v>
      </c>
      <c r="M404" cm="1">
        <f t="array" ref="M404">CubicInterpolation($B$4:$B$14,$G$4:$G$14,L404)*H404</f>
        <v>138.14915990858762</v>
      </c>
      <c r="N404">
        <f t="shared" si="126"/>
        <v>-8.5219919592556028</v>
      </c>
      <c r="O404">
        <f t="shared" si="127"/>
        <v>-0.86870458300260978</v>
      </c>
      <c r="P404">
        <f t="shared" si="128"/>
        <v>3593.8246996905564</v>
      </c>
      <c r="Q404">
        <f t="shared" si="129"/>
        <v>5709.2508331986483</v>
      </c>
      <c r="R404">
        <f t="shared" si="130"/>
        <v>-35.196881286452026</v>
      </c>
      <c r="S404">
        <f t="shared" si="131"/>
        <v>-77.974586250408208</v>
      </c>
      <c r="T404">
        <f t="shared" si="132"/>
        <v>109.85124622212844</v>
      </c>
      <c r="U404">
        <f t="shared" si="133"/>
        <v>-8.2174500917552376</v>
      </c>
      <c r="V404">
        <f t="shared" si="134"/>
        <v>-2.2578443133061681</v>
      </c>
    </row>
    <row r="405" spans="4:22" x14ac:dyDescent="0.3">
      <c r="D405">
        <f t="shared" si="121"/>
        <v>34.300000000000217</v>
      </c>
      <c r="E405">
        <v>0</v>
      </c>
      <c r="F405">
        <v>50</v>
      </c>
      <c r="H405">
        <f t="shared" si="120"/>
        <v>0.85563626390001979</v>
      </c>
      <c r="I405">
        <f t="shared" si="122"/>
        <v>264.8410903469175</v>
      </c>
      <c r="J405">
        <f t="shared" si="123"/>
        <v>326.21028509443329</v>
      </c>
      <c r="K405">
        <f t="shared" si="124"/>
        <v>135.00662932065177</v>
      </c>
      <c r="L405">
        <f t="shared" si="125"/>
        <v>0.41386380347133828</v>
      </c>
      <c r="M405" cm="1">
        <f t="array" ref="M405">CubicInterpolation($B$4:$B$14,$G$4:$G$14,L405)*H405</f>
        <v>138.83935996345696</v>
      </c>
      <c r="N405">
        <f t="shared" si="126"/>
        <v>-8.5017692931498168</v>
      </c>
      <c r="O405">
        <f t="shared" si="127"/>
        <v>-0.86664314914880902</v>
      </c>
      <c r="P405">
        <f t="shared" si="128"/>
        <v>3585.9861004742284</v>
      </c>
      <c r="Q405">
        <f t="shared" si="129"/>
        <v>5720.224672737043</v>
      </c>
      <c r="R405">
        <f t="shared" si="130"/>
        <v>-35.538170109659106</v>
      </c>
      <c r="S405">
        <f t="shared" si="131"/>
        <v>-78.797398076146337</v>
      </c>
      <c r="T405">
        <f t="shared" si="132"/>
        <v>109.62554454575447</v>
      </c>
      <c r="U405">
        <f t="shared" si="133"/>
        <v>-8.1960058085586223</v>
      </c>
      <c r="V405">
        <f t="shared" si="134"/>
        <v>-2.2595508181978219</v>
      </c>
    </row>
    <row r="406" spans="4:22" x14ac:dyDescent="0.3">
      <c r="D406">
        <f t="shared" si="121"/>
        <v>34.400000000000219</v>
      </c>
      <c r="E406">
        <v>0</v>
      </c>
      <c r="F406">
        <v>50</v>
      </c>
      <c r="H406">
        <f t="shared" ref="H406:H469" si="135">$H$20*(1-(P406/44300))^4.256</f>
        <v>0.85634494691146912</v>
      </c>
      <c r="I406">
        <f t="shared" si="122"/>
        <v>264.89257537432536</v>
      </c>
      <c r="J406">
        <f t="shared" si="123"/>
        <v>326.24199114369674</v>
      </c>
      <c r="K406">
        <f t="shared" si="124"/>
        <v>135.30456774707781</v>
      </c>
      <c r="L406">
        <f t="shared" si="125"/>
        <v>0.41473682548572199</v>
      </c>
      <c r="M406" cm="1">
        <f t="array" ref="M406">CubicInterpolation($B$4:$B$14,$G$4:$G$14,L406)*H406</f>
        <v>139.53963426823009</v>
      </c>
      <c r="N406">
        <f t="shared" si="126"/>
        <v>-8.4814616989249334</v>
      </c>
      <c r="O406">
        <f t="shared" si="127"/>
        <v>-0.86457305799438666</v>
      </c>
      <c r="P406">
        <f t="shared" si="128"/>
        <v>3578.0653270268626</v>
      </c>
      <c r="Q406">
        <f t="shared" si="129"/>
        <v>5731.1759337037902</v>
      </c>
      <c r="R406">
        <f t="shared" si="130"/>
        <v>-35.877275909595106</v>
      </c>
      <c r="S406">
        <f t="shared" si="131"/>
        <v>-79.618070871162047</v>
      </c>
      <c r="T406">
        <f t="shared" si="132"/>
        <v>109.39967478917926</v>
      </c>
      <c r="U406">
        <f t="shared" si="133"/>
        <v>-8.1744530447322141</v>
      </c>
      <c r="V406">
        <f t="shared" si="134"/>
        <v>-2.2613071374315434</v>
      </c>
    </row>
    <row r="407" spans="4:22" x14ac:dyDescent="0.3">
      <c r="D407">
        <f t="shared" si="121"/>
        <v>34.50000000000022</v>
      </c>
      <c r="E407">
        <v>0</v>
      </c>
      <c r="F407">
        <v>50</v>
      </c>
      <c r="H407">
        <f t="shared" si="135"/>
        <v>0.8570614189419975</v>
      </c>
      <c r="I407">
        <f t="shared" si="122"/>
        <v>264.94459314034799</v>
      </c>
      <c r="J407">
        <f t="shared" si="123"/>
        <v>326.2740221405802</v>
      </c>
      <c r="K407">
        <f t="shared" si="124"/>
        <v>135.6057798352598</v>
      </c>
      <c r="L407">
        <f t="shared" si="125"/>
        <v>0.4156192973795258</v>
      </c>
      <c r="M407" cm="1">
        <f t="array" ref="M407">CubicInterpolation($B$4:$B$14,$G$4:$G$14,L407)*H407</f>
        <v>140.24991213364004</v>
      </c>
      <c r="N407">
        <f t="shared" si="126"/>
        <v>-8.4610685330753785</v>
      </c>
      <c r="O407">
        <f t="shared" si="127"/>
        <v>-0.86249424394244423</v>
      </c>
      <c r="P407">
        <f t="shared" si="128"/>
        <v>3570.0625937926129</v>
      </c>
      <c r="Q407">
        <f t="shared" si="129"/>
        <v>5742.1045990378188</v>
      </c>
      <c r="R407">
        <f t="shared" si="130"/>
        <v>-36.214197294184046</v>
      </c>
      <c r="S407">
        <f t="shared" si="131"/>
        <v>-80.436593813826605</v>
      </c>
      <c r="T407">
        <f t="shared" si="132"/>
        <v>109.17363189139779</v>
      </c>
      <c r="U407">
        <f t="shared" si="133"/>
        <v>-8.152791313965384</v>
      </c>
      <c r="V407">
        <f t="shared" si="134"/>
        <v>-2.2631116879926445</v>
      </c>
    </row>
    <row r="408" spans="4:22" x14ac:dyDescent="0.3">
      <c r="D408">
        <f t="shared" si="121"/>
        <v>34.600000000000222</v>
      </c>
      <c r="E408">
        <v>0</v>
      </c>
      <c r="F408">
        <v>50</v>
      </c>
      <c r="H408">
        <f t="shared" si="135"/>
        <v>0.85778567496452462</v>
      </c>
      <c r="I408">
        <f t="shared" si="122"/>
        <v>264.99714224404784</v>
      </c>
      <c r="J408">
        <f t="shared" si="123"/>
        <v>326.3063771268628</v>
      </c>
      <c r="K408">
        <f t="shared" si="124"/>
        <v>135.91019541092246</v>
      </c>
      <c r="L408">
        <f t="shared" si="125"/>
        <v>0.41651099990020329</v>
      </c>
      <c r="M408" cm="1">
        <f t="array" ref="M408">CubicInterpolation($B$4:$B$14,$G$4:$G$14,L408)*H408</f>
        <v>140.97012254932957</v>
      </c>
      <c r="N408">
        <f t="shared" si="126"/>
        <v>-8.4405891948274316</v>
      </c>
      <c r="O408">
        <f t="shared" si="127"/>
        <v>-0.86040664575203174</v>
      </c>
      <c r="P408">
        <f t="shared" si="128"/>
        <v>3561.9781163003336</v>
      </c>
      <c r="Q408">
        <f t="shared" si="129"/>
        <v>5753.0106511798949</v>
      </c>
      <c r="R408">
        <f t="shared" si="130"/>
        <v>-36.548933497170559</v>
      </c>
      <c r="S408">
        <f t="shared" si="131"/>
        <v>-81.252956031761499</v>
      </c>
      <c r="T408">
        <f t="shared" si="132"/>
        <v>108.94741095012658</v>
      </c>
      <c r="U408">
        <f t="shared" si="133"/>
        <v>-8.1310201720289701</v>
      </c>
      <c r="V408">
        <f t="shared" si="134"/>
        <v>-2.2649628954787695</v>
      </c>
    </row>
    <row r="409" spans="4:22" x14ac:dyDescent="0.3">
      <c r="D409">
        <f t="shared" si="121"/>
        <v>34.700000000000223</v>
      </c>
      <c r="E409">
        <v>0</v>
      </c>
      <c r="F409">
        <v>50</v>
      </c>
      <c r="H409">
        <f t="shared" si="135"/>
        <v>0.8585177099607727</v>
      </c>
      <c r="I409">
        <f t="shared" si="122"/>
        <v>265.05022127740511</v>
      </c>
      <c r="J409">
        <f t="shared" si="123"/>
        <v>326.33905513937702</v>
      </c>
      <c r="K409">
        <f t="shared" si="124"/>
        <v>136.21774467080002</v>
      </c>
      <c r="L409">
        <f t="shared" si="125"/>
        <v>0.41741171498036733</v>
      </c>
      <c r="M409" cm="1">
        <f t="array" ref="M409">CubicInterpolation($B$4:$B$14,$G$4:$G$14,L409)*H409</f>
        <v>141.70019417593446</v>
      </c>
      <c r="N409">
        <f t="shared" si="126"/>
        <v>-8.4200231257934828</v>
      </c>
      <c r="O409">
        <f t="shared" si="127"/>
        <v>-0.85831020650290335</v>
      </c>
      <c r="P409">
        <f t="shared" si="128"/>
        <v>3553.8121111684422</v>
      </c>
      <c r="Q409">
        <f t="shared" si="129"/>
        <v>5763.8940720884493</v>
      </c>
      <c r="R409">
        <f t="shared" si="130"/>
        <v>-36.88148436181411</v>
      </c>
      <c r="S409">
        <f t="shared" si="131"/>
        <v>-82.067146606061229</v>
      </c>
      <c r="T409">
        <f t="shared" si="132"/>
        <v>108.72100722095301</v>
      </c>
      <c r="U409">
        <f t="shared" si="133"/>
        <v>-8.1091392164677902</v>
      </c>
      <c r="V409">
        <f t="shared" si="134"/>
        <v>-2.2668591943129615</v>
      </c>
    </row>
    <row r="410" spans="4:22" x14ac:dyDescent="0.3">
      <c r="D410">
        <f t="shared" si="121"/>
        <v>34.800000000000225</v>
      </c>
      <c r="E410">
        <v>0</v>
      </c>
      <c r="F410">
        <v>50</v>
      </c>
      <c r="H410">
        <f t="shared" si="135"/>
        <v>0.85925751891955482</v>
      </c>
      <c r="I410">
        <f t="shared" si="122"/>
        <v>265.1038288252891</v>
      </c>
      <c r="J410">
        <f t="shared" si="123"/>
        <v>326.37205521000283</v>
      </c>
      <c r="K410">
        <f t="shared" si="124"/>
        <v>136.52835819564973</v>
      </c>
      <c r="L410">
        <f t="shared" si="125"/>
        <v>0.41832122577958181</v>
      </c>
      <c r="M410" cm="1">
        <f t="array" ref="M410">CubicInterpolation($B$4:$B$14,$G$4:$G$14,L410)*H410</f>
        <v>142.44005533803647</v>
      </c>
      <c r="N410">
        <f t="shared" si="126"/>
        <v>-8.3993698096165641</v>
      </c>
      <c r="O410">
        <f t="shared" si="127"/>
        <v>-0.85620487355928276</v>
      </c>
      <c r="P410">
        <f t="shared" si="128"/>
        <v>3545.5647961093646</v>
      </c>
      <c r="Q410">
        <f t="shared" si="129"/>
        <v>5774.7548432553203</v>
      </c>
      <c r="R410">
        <f t="shared" si="130"/>
        <v>-37.211850324555769</v>
      </c>
      <c r="S410">
        <f t="shared" si="131"/>
        <v>-82.879154575486083</v>
      </c>
      <c r="T410">
        <f t="shared" si="132"/>
        <v>108.49441611646343</v>
      </c>
      <c r="U410">
        <f t="shared" si="133"/>
        <v>-8.087148086280175</v>
      </c>
      <c r="V410">
        <f t="shared" si="134"/>
        <v>-2.2687990279601884</v>
      </c>
    </row>
    <row r="411" spans="4:22" x14ac:dyDescent="0.3">
      <c r="D411">
        <f t="shared" si="121"/>
        <v>34.900000000000226</v>
      </c>
      <c r="E411">
        <v>0</v>
      </c>
      <c r="F411">
        <v>50</v>
      </c>
      <c r="H411">
        <f t="shared" si="135"/>
        <v>0.8600050968350933</v>
      </c>
      <c r="I411">
        <f t="shared" si="122"/>
        <v>265.15796346543186</v>
      </c>
      <c r="J411">
        <f t="shared" si="123"/>
        <v>326.40537636566359</v>
      </c>
      <c r="K411">
        <f t="shared" si="124"/>
        <v>136.84196696274429</v>
      </c>
      <c r="L411">
        <f t="shared" si="125"/>
        <v>0.41923931672450071</v>
      </c>
      <c r="M411" cm="1">
        <f t="array" ref="M411">CubicInterpolation($B$4:$B$14,$G$4:$G$14,L411)*H411</f>
        <v>143.18963401796489</v>
      </c>
      <c r="N411">
        <f t="shared" si="126"/>
        <v>-8.3786287716038466</v>
      </c>
      <c r="O411">
        <f t="shared" si="127"/>
        <v>-0.85409059853250213</v>
      </c>
      <c r="P411">
        <f t="shared" si="128"/>
        <v>3537.2363899335592</v>
      </c>
      <c r="Q411">
        <f t="shared" si="129"/>
        <v>5785.5929457214115</v>
      </c>
      <c r="R411">
        <f t="shared" si="130"/>
        <v>-37.54003239871232</v>
      </c>
      <c r="S411">
        <f t="shared" si="131"/>
        <v>-83.688968940623496</v>
      </c>
      <c r="T411">
        <f t="shared" si="132"/>
        <v>108.26763320534977</v>
      </c>
      <c r="U411">
        <f t="shared" si="133"/>
        <v>-8.0650464615835009</v>
      </c>
      <c r="V411">
        <f t="shared" si="134"/>
        <v>-2.270780849145781</v>
      </c>
    </row>
    <row r="412" spans="4:22" x14ac:dyDescent="0.3">
      <c r="D412">
        <f t="shared" si="121"/>
        <v>35.000000000000227</v>
      </c>
      <c r="E412">
        <v>0</v>
      </c>
      <c r="F412">
        <v>50</v>
      </c>
      <c r="H412">
        <f t="shared" si="135"/>
        <v>0.86076043870536911</v>
      </c>
      <c r="I412">
        <f t="shared" si="122"/>
        <v>265.21262376840468</v>
      </c>
      <c r="J412">
        <f t="shared" si="123"/>
        <v>326.43901762832365</v>
      </c>
      <c r="K412">
        <f t="shared" si="124"/>
        <v>137.15850235784893</v>
      </c>
      <c r="L412">
        <f t="shared" si="125"/>
        <v>0.42016577354737239</v>
      </c>
      <c r="M412" cm="1">
        <f t="array" ref="M412">CubicInterpolation($B$4:$B$14,$G$4:$G$14,L412)*H412</f>
        <v>143.94885785042766</v>
      </c>
      <c r="N412">
        <f t="shared" si="126"/>
        <v>-8.357799578348704</v>
      </c>
      <c r="O412">
        <f t="shared" si="127"/>
        <v>-0.85196733724247742</v>
      </c>
      <c r="P412">
        <f t="shared" si="128"/>
        <v>3528.8271125531269</v>
      </c>
      <c r="Q412">
        <f t="shared" si="129"/>
        <v>5796.408360092254</v>
      </c>
      <c r="R412">
        <f t="shared" si="130"/>
        <v>-37.866032158228784</v>
      </c>
      <c r="S412">
        <f t="shared" si="131"/>
        <v>-84.496578668016696</v>
      </c>
      <c r="T412">
        <f t="shared" si="132"/>
        <v>108.04065421149447</v>
      </c>
      <c r="U412">
        <f t="shared" si="133"/>
        <v>-8.0428340632654809</v>
      </c>
      <c r="V412">
        <f t="shared" si="134"/>
        <v>-2.2728031200749133</v>
      </c>
    </row>
    <row r="413" spans="4:22" x14ac:dyDescent="0.3">
      <c r="D413">
        <f t="shared" si="121"/>
        <v>35.100000000000229</v>
      </c>
      <c r="E413">
        <v>0</v>
      </c>
      <c r="F413">
        <v>50</v>
      </c>
      <c r="H413">
        <f t="shared" si="135"/>
        <v>0.86152353953049632</v>
      </c>
      <c r="I413">
        <f t="shared" si="122"/>
        <v>265.26780829759741</v>
      </c>
      <c r="J413">
        <f t="shared" si="123"/>
        <v>326.47297801498769</v>
      </c>
      <c r="K413">
        <f t="shared" si="124"/>
        <v>137.47789618668929</v>
      </c>
      <c r="L413">
        <f t="shared" si="125"/>
        <v>0.42110038332292843</v>
      </c>
      <c r="M413" cm="1">
        <f t="array" ref="M413">CubicInterpolation($B$4:$B$14,$G$4:$G$14,L413)*H413</f>
        <v>144.71765411795246</v>
      </c>
      <c r="N413">
        <f t="shared" si="126"/>
        <v>-8.3368818373442597</v>
      </c>
      <c r="O413">
        <f t="shared" si="127"/>
        <v>-0.84983504967831391</v>
      </c>
      <c r="P413">
        <f t="shared" si="128"/>
        <v>3520.3371849850128</v>
      </c>
      <c r="Q413">
        <f t="shared" si="129"/>
        <v>5807.2010665534808</v>
      </c>
      <c r="R413">
        <f t="shared" si="130"/>
        <v>-38.189851721450118</v>
      </c>
      <c r="S413">
        <f t="shared" si="131"/>
        <v>-85.301972694259163</v>
      </c>
      <c r="T413">
        <f t="shared" si="132"/>
        <v>107.81347501303343</v>
      </c>
      <c r="U413">
        <f t="shared" si="133"/>
        <v>-8.0205106526238161</v>
      </c>
      <c r="V413">
        <f t="shared" si="134"/>
        <v>-2.274864312654381</v>
      </c>
    </row>
    <row r="414" spans="4:22" x14ac:dyDescent="0.3">
      <c r="D414">
        <f t="shared" si="121"/>
        <v>35.20000000000023</v>
      </c>
      <c r="E414">
        <v>0</v>
      </c>
      <c r="F414">
        <v>50</v>
      </c>
      <c r="H414">
        <f t="shared" si="135"/>
        <v>0.86229439431112942</v>
      </c>
      <c r="I414">
        <f t="shared" si="122"/>
        <v>265.32351560920029</v>
      </c>
      <c r="J414">
        <f t="shared" si="123"/>
        <v>326.50725653770189</v>
      </c>
      <c r="K414">
        <f t="shared" si="124"/>
        <v>137.80008068591681</v>
      </c>
      <c r="L414">
        <f t="shared" si="125"/>
        <v>0.42204293450367769</v>
      </c>
      <c r="M414" cm="1">
        <f t="array" ref="M414">CubicInterpolation($B$4:$B$14,$G$4:$G$14,L414)*H414</f>
        <v>145.49594974711658</v>
      </c>
      <c r="N414">
        <f t="shared" si="126"/>
        <v>-8.3158751965848268</v>
      </c>
      <c r="O414">
        <f t="shared" si="127"/>
        <v>-0.84769369995767851</v>
      </c>
      <c r="P414">
        <f t="shared" si="128"/>
        <v>3511.7668293537972</v>
      </c>
      <c r="Q414">
        <f t="shared" si="129"/>
        <v>5817.9710448862024</v>
      </c>
      <c r="R414">
        <f t="shared" si="130"/>
        <v>-38.511493735012657</v>
      </c>
      <c r="S414">
        <f t="shared" si="131"/>
        <v>-86.105139930053639</v>
      </c>
      <c r="T414">
        <f t="shared" si="132"/>
        <v>107.58609164139696</v>
      </c>
      <c r="U414">
        <f t="shared" si="133"/>
        <v>-7.9980760309912604</v>
      </c>
      <c r="V414">
        <f t="shared" si="134"/>
        <v>-2.2769629087136676</v>
      </c>
    </row>
    <row r="415" spans="4:22" x14ac:dyDescent="0.3">
      <c r="D415">
        <f t="shared" si="121"/>
        <v>35.300000000000232</v>
      </c>
      <c r="E415">
        <v>0</v>
      </c>
      <c r="F415">
        <v>50</v>
      </c>
      <c r="H415">
        <f t="shared" si="135"/>
        <v>0.8630729980468963</v>
      </c>
      <c r="I415">
        <f t="shared" si="122"/>
        <v>265.37974425218846</v>
      </c>
      <c r="J415">
        <f t="shared" si="123"/>
        <v>326.54185220355646</v>
      </c>
      <c r="K415">
        <f t="shared" si="124"/>
        <v>138.12498853357857</v>
      </c>
      <c r="L415">
        <f t="shared" si="125"/>
        <v>0.42299321695362829</v>
      </c>
      <c r="M415" cm="1">
        <f t="array" ref="M415">CubicInterpolation($B$4:$B$14,$G$4:$G$14,L415)*H415</f>
        <v>146.28367130554614</v>
      </c>
      <c r="N415">
        <f t="shared" si="126"/>
        <v>-8.2947793441584388</v>
      </c>
      <c r="O415">
        <f t="shared" si="127"/>
        <v>-0.84554325628526383</v>
      </c>
      <c r="P415">
        <f t="shared" si="128"/>
        <v>3503.1162688940826</v>
      </c>
      <c r="Q415">
        <f t="shared" si="129"/>
        <v>5828.7182744822885</v>
      </c>
      <c r="R415">
        <f t="shared" si="130"/>
        <v>-38.830961357808341</v>
      </c>
      <c r="S415">
        <f t="shared" si="131"/>
        <v>-86.906069264234404</v>
      </c>
      <c r="T415">
        <f t="shared" si="132"/>
        <v>107.35850028032856</v>
      </c>
      <c r="U415">
        <f t="shared" si="133"/>
        <v>-7.9755300393489232</v>
      </c>
      <c r="V415">
        <f t="shared" si="134"/>
        <v>-2.2790974002267785</v>
      </c>
    </row>
    <row r="416" spans="4:22" x14ac:dyDescent="0.3">
      <c r="D416">
        <f t="shared" si="121"/>
        <v>35.400000000000233</v>
      </c>
      <c r="E416">
        <v>0</v>
      </c>
      <c r="F416">
        <v>50</v>
      </c>
      <c r="H416">
        <f t="shared" si="135"/>
        <v>0.86385934573486134</v>
      </c>
      <c r="I416">
        <f t="shared" si="122"/>
        <v>265.43649276830882</v>
      </c>
      <c r="J416">
        <f t="shared" si="123"/>
        <v>326.57676401468996</v>
      </c>
      <c r="K416">
        <f t="shared" si="124"/>
        <v>138.45255285909931</v>
      </c>
      <c r="L416">
        <f t="shared" si="125"/>
        <v>0.42395102198045997</v>
      </c>
      <c r="M416" cm="1">
        <f t="array" ref="M416">CubicInterpolation($B$4:$B$14,$G$4:$G$14,L416)*H416</f>
        <v>147.08074499966179</v>
      </c>
      <c r="N416">
        <f t="shared" si="126"/>
        <v>-8.2735940078299599</v>
      </c>
      <c r="O416">
        <f t="shared" si="127"/>
        <v>-0.84338369091029153</v>
      </c>
      <c r="P416">
        <f t="shared" si="128"/>
        <v>3494.3857279524832</v>
      </c>
      <c r="Q416">
        <f t="shared" si="129"/>
        <v>5839.4427343595489</v>
      </c>
      <c r="R416">
        <f t="shared" si="130"/>
        <v>-39.148258245055047</v>
      </c>
      <c r="S416">
        <f t="shared" si="131"/>
        <v>-87.704749567751421</v>
      </c>
      <c r="T416">
        <f t="shared" si="132"/>
        <v>107.13069726488153</v>
      </c>
      <c r="U416">
        <f t="shared" si="133"/>
        <v>-7.9528725579275026</v>
      </c>
      <c r="V416">
        <f t="shared" si="134"/>
        <v>-2.2812662895338356</v>
      </c>
    </row>
    <row r="417" spans="4:22" x14ac:dyDescent="0.3">
      <c r="D417">
        <f t="shared" si="121"/>
        <v>35.500000000000234</v>
      </c>
      <c r="E417">
        <v>0</v>
      </c>
      <c r="F417">
        <v>50</v>
      </c>
      <c r="H417">
        <f t="shared" si="135"/>
        <v>0.8646534323680144</v>
      </c>
      <c r="I417">
        <f t="shared" si="122"/>
        <v>265.49375969207006</v>
      </c>
      <c r="J417">
        <f t="shared" si="123"/>
        <v>326.61199096829517</v>
      </c>
      <c r="K417">
        <f t="shared" si="124"/>
        <v>138.7827072527831</v>
      </c>
      <c r="L417">
        <f t="shared" si="125"/>
        <v>0.42491614236617231</v>
      </c>
      <c r="M417" cm="1">
        <f t="array" ref="M417">CubicInterpolation($B$4:$B$14,$G$4:$G$14,L417)*H417</f>
        <v>147.88709667315081</v>
      </c>
      <c r="N417">
        <f t="shared" si="126"/>
        <v>-8.2523189546135125</v>
      </c>
      <c r="O417">
        <f t="shared" si="127"/>
        <v>-0.84121498008292683</v>
      </c>
      <c r="P417">
        <f t="shared" si="128"/>
        <v>3485.5754319892148</v>
      </c>
      <c r="Q417">
        <f t="shared" si="129"/>
        <v>5850.1444031768124</v>
      </c>
      <c r="R417">
        <f t="shared" si="130"/>
        <v>-39.463388532520462</v>
      </c>
      <c r="S417">
        <f t="shared" si="131"/>
        <v>-88.501169697615254</v>
      </c>
      <c r="T417">
        <f t="shared" si="132"/>
        <v>106.9026790803935</v>
      </c>
      <c r="U417">
        <f t="shared" si="133"/>
        <v>-7.9301035057955112</v>
      </c>
      <c r="V417">
        <f t="shared" si="134"/>
        <v>-2.2834680895609667</v>
      </c>
    </row>
    <row r="418" spans="4:22" x14ac:dyDescent="0.3">
      <c r="D418">
        <f t="shared" si="121"/>
        <v>35.600000000000236</v>
      </c>
      <c r="E418">
        <v>0</v>
      </c>
      <c r="F418">
        <v>50</v>
      </c>
      <c r="H418">
        <f t="shared" si="135"/>
        <v>0.86545525293379089</v>
      </c>
      <c r="I418">
        <f t="shared" si="122"/>
        <v>265.55154355073455</v>
      </c>
      <c r="J418">
        <f t="shared" si="123"/>
        <v>326.64753205662697</v>
      </c>
      <c r="K418">
        <f t="shared" si="124"/>
        <v>139.11538577484333</v>
      </c>
      <c r="L418">
        <f t="shared" si="125"/>
        <v>0.42588837239623339</v>
      </c>
      <c r="M418" cm="1">
        <f t="array" ref="M418">CubicInterpolation($B$4:$B$14,$G$4:$G$14,L418)*H418</f>
        <v>148.70265180614268</v>
      </c>
      <c r="N418">
        <f t="shared" si="126"/>
        <v>-8.2309539903370244</v>
      </c>
      <c r="O418">
        <f t="shared" si="127"/>
        <v>-0.83903710400989029</v>
      </c>
      <c r="P418">
        <f t="shared" si="128"/>
        <v>3476.6856075792939</v>
      </c>
      <c r="Q418">
        <f t="shared" si="129"/>
        <v>5860.8232592489039</v>
      </c>
      <c r="R418">
        <f t="shared" si="130"/>
        <v>-39.776356820861388</v>
      </c>
      <c r="S418">
        <f t="shared" si="131"/>
        <v>-89.295318500801415</v>
      </c>
      <c r="T418">
        <f t="shared" si="132"/>
        <v>106.67444236143875</v>
      </c>
      <c r="U418">
        <f t="shared" si="133"/>
        <v>-7.9072228404369733</v>
      </c>
      <c r="V418">
        <f t="shared" si="134"/>
        <v>-2.2857013240396977</v>
      </c>
    </row>
    <row r="419" spans="4:22" x14ac:dyDescent="0.3">
      <c r="D419">
        <f t="shared" si="121"/>
        <v>35.700000000000237</v>
      </c>
      <c r="E419">
        <v>0</v>
      </c>
      <c r="F419">
        <v>50</v>
      </c>
      <c r="H419">
        <f t="shared" si="135"/>
        <v>0.8662648024126165</v>
      </c>
      <c r="I419">
        <f t="shared" si="122"/>
        <v>265.60984286431324</v>
      </c>
      <c r="J419">
        <f t="shared" si="123"/>
        <v>326.68338626701092</v>
      </c>
      <c r="K419">
        <f t="shared" si="124"/>
        <v>139.45052296396926</v>
      </c>
      <c r="L419">
        <f t="shared" si="125"/>
        <v>0.42686750788725747</v>
      </c>
      <c r="M419" cm="1">
        <f t="array" ref="M419">CubicInterpolation($B$4:$B$14,$G$4:$G$14,L419)*H419</f>
        <v>149.5273355150683</v>
      </c>
      <c r="N419">
        <f t="shared" si="126"/>
        <v>-8.2094989591970862</v>
      </c>
      <c r="O419">
        <f t="shared" si="127"/>
        <v>-0.83685004680908115</v>
      </c>
      <c r="P419">
        <f t="shared" si="128"/>
        <v>3467.7164824133479</v>
      </c>
      <c r="Q419">
        <f t="shared" si="129"/>
        <v>5871.4792805615143</v>
      </c>
      <c r="R419">
        <f t="shared" si="130"/>
        <v>-40.08716816013559</v>
      </c>
      <c r="S419">
        <f t="shared" si="131"/>
        <v>-90.087184818113045</v>
      </c>
      <c r="T419">
        <f t="shared" si="132"/>
        <v>106.44598389075871</v>
      </c>
      <c r="U419">
        <f t="shared" si="133"/>
        <v>-7.8842305573172133</v>
      </c>
      <c r="V419">
        <f t="shared" si="134"/>
        <v>-2.287964527724053</v>
      </c>
    </row>
    <row r="420" spans="4:22" x14ac:dyDescent="0.3">
      <c r="D420">
        <f t="shared" si="121"/>
        <v>35.800000000000239</v>
      </c>
      <c r="E420">
        <v>0</v>
      </c>
      <c r="F420">
        <v>50</v>
      </c>
      <c r="H420">
        <f t="shared" si="135"/>
        <v>0.86708207577648222</v>
      </c>
      <c r="I420">
        <f t="shared" si="122"/>
        <v>265.66865614556269</v>
      </c>
      <c r="J420">
        <f t="shared" si="123"/>
        <v>326.71955258185432</v>
      </c>
      <c r="K420">
        <f t="shared" si="124"/>
        <v>139.78805384543782</v>
      </c>
      <c r="L420">
        <f t="shared" si="125"/>
        <v>0.4278533462132364</v>
      </c>
      <c r="M420" cm="1">
        <f t="array" ref="M420">CubicInterpolation($B$4:$B$14,$G$4:$G$14,L420)*H420</f>
        <v>150.36107255317808</v>
      </c>
      <c r="N420">
        <f t="shared" si="126"/>
        <v>-8.1879537433054352</v>
      </c>
      <c r="O420">
        <f t="shared" si="127"/>
        <v>-0.83465379646334703</v>
      </c>
      <c r="P420">
        <f t="shared" si="128"/>
        <v>3458.6682852980421</v>
      </c>
      <c r="Q420">
        <f t="shared" si="129"/>
        <v>5882.1124447859611</v>
      </c>
      <c r="R420">
        <f t="shared" si="130"/>
        <v>-40.395828034478932</v>
      </c>
      <c r="S420">
        <f t="shared" si="131"/>
        <v>-90.876757488000763</v>
      </c>
      <c r="T420">
        <f t="shared" si="132"/>
        <v>106.21730059817052</v>
      </c>
      <c r="U420">
        <f t="shared" si="133"/>
        <v>-7.8611266894379535</v>
      </c>
      <c r="V420">
        <f t="shared" si="134"/>
        <v>-2.2902562466055549</v>
      </c>
    </row>
    <row r="421" spans="4:22" x14ac:dyDescent="0.3">
      <c r="D421">
        <f t="shared" ref="D421:D470" si="136">D420+0.1</f>
        <v>35.90000000000024</v>
      </c>
      <c r="E421">
        <v>0</v>
      </c>
      <c r="F421">
        <v>50</v>
      </c>
      <c r="H421">
        <f t="shared" si="135"/>
        <v>0.86790706798754358</v>
      </c>
      <c r="I421">
        <f t="shared" ref="I421:I470" si="137">$I$20 - 6.5*P421/1000</f>
        <v>265.72798189998514</v>
      </c>
      <c r="J421">
        <f t="shared" ref="J421:J470" si="138">(I421*287*1.4)^0.5</f>
        <v>326.75602997865855</v>
      </c>
      <c r="K421">
        <f t="shared" ref="K421:K470" si="139">(S421^2+T421^2)^0.5</f>
        <v>140.12791393877984</v>
      </c>
      <c r="L421">
        <f t="shared" ref="L421:L470" si="140">K421/J421</f>
        <v>0.42884568633035491</v>
      </c>
      <c r="M421" cm="1">
        <f t="array" ref="M421">CubicInterpolation($B$4:$B$14,$G$4:$G$14,L421)*H421</f>
        <v>151.20378731169831</v>
      </c>
      <c r="N421">
        <f t="shared" ref="N421:N470" si="141">-((U421^2+V421^2)^0.5)</f>
        <v>-8.1663182622274029</v>
      </c>
      <c r="O421">
        <f t="shared" ref="O421:O470" si="142">N421/$G$17</f>
        <v>-0.83244834477343554</v>
      </c>
      <c r="P421">
        <f t="shared" ref="P421:P470" si="143">0.5*(S420+S421)*(D420-D419)+P420</f>
        <v>3449.541246156125</v>
      </c>
      <c r="Q421">
        <f t="shared" ref="Q421:Q470" si="144">0.5*(T420+T421)*(D420-D419)+Q420</f>
        <v>5892.7227292938423</v>
      </c>
      <c r="R421">
        <f t="shared" ref="R421:R470" si="145">DEGREES(ATAN((P421-P420)/(Q421-Q420)))</f>
        <v>-40.702342346958865</v>
      </c>
      <c r="S421">
        <f t="shared" ref="S421:S470" si="146">S420+(U419+U420)*0.5*(D420-D419)</f>
        <v>-91.664025350338534</v>
      </c>
      <c r="T421">
        <f t="shared" ref="T421:T470" si="147">T420+(V419+V420)*0.5*(D420-D419)</f>
        <v>105.98838955945403</v>
      </c>
      <c r="U421">
        <f t="shared" ref="U421:U470" si="148">(-$G$17*F421-SIN(RADIANS((R421)))*M421)/F421</f>
        <v>-7.8379113068821757</v>
      </c>
      <c r="V421">
        <f t="shared" ref="V421:V470" si="149">(-COS(RADIANS(R421))*M421)/F421</f>
        <v>-2.2925750381257641</v>
      </c>
    </row>
    <row r="422" spans="4:22" x14ac:dyDescent="0.3">
      <c r="D422">
        <f t="shared" si="136"/>
        <v>36.000000000000242</v>
      </c>
      <c r="E422">
        <v>0</v>
      </c>
      <c r="F422">
        <v>50</v>
      </c>
      <c r="H422">
        <f t="shared" si="135"/>
        <v>0.86873977399674795</v>
      </c>
      <c r="I422">
        <f t="shared" si="137"/>
        <v>265.78781862583031</v>
      </c>
      <c r="J422">
        <f t="shared" si="138"/>
        <v>326.79281743003258</v>
      </c>
      <c r="K422">
        <f t="shared" si="139"/>
        <v>140.4700392650102</v>
      </c>
      <c r="L422">
        <f t="shared" si="140"/>
        <v>0.42984432880041895</v>
      </c>
      <c r="M422" cm="1">
        <f t="array" ref="M422">CubicInterpolation($B$4:$B$14,$G$4:$G$14,L422)*H422</f>
        <v>152.05540382160461</v>
      </c>
      <c r="N422">
        <f t="shared" si="141"/>
        <v>-8.1445924725122119</v>
      </c>
      <c r="O422">
        <f t="shared" si="142"/>
        <v>-0.83023368731011327</v>
      </c>
      <c r="P422">
        <f t="shared" si="143"/>
        <v>3440.3355960261001</v>
      </c>
      <c r="Q422">
        <f t="shared" si="144"/>
        <v>5903.310111171576</v>
      </c>
      <c r="R422">
        <f t="shared" si="145"/>
        <v>-41.006717404624432</v>
      </c>
      <c r="S422">
        <f t="shared" si="146"/>
        <v>-92.448977250154556</v>
      </c>
      <c r="T422">
        <f t="shared" si="147"/>
        <v>105.75924799521746</v>
      </c>
      <c r="U422">
        <f t="shared" si="148"/>
        <v>-7.81458451634873</v>
      </c>
      <c r="V422">
        <f t="shared" si="149"/>
        <v>-2.2949194713857106</v>
      </c>
    </row>
    <row r="423" spans="4:22" x14ac:dyDescent="0.3">
      <c r="D423">
        <f t="shared" si="136"/>
        <v>36.100000000000243</v>
      </c>
      <c r="E423">
        <v>0</v>
      </c>
      <c r="F423">
        <v>50</v>
      </c>
      <c r="H423">
        <f t="shared" si="135"/>
        <v>0.8695801887424911</v>
      </c>
      <c r="I423">
        <f t="shared" si="137"/>
        <v>265.84816481410007</v>
      </c>
      <c r="J423">
        <f t="shared" si="138"/>
        <v>326.8299139037083</v>
      </c>
      <c r="K423">
        <f t="shared" si="139"/>
        <v>140.81436635343044</v>
      </c>
      <c r="L423">
        <f t="shared" si="140"/>
        <v>0.43084907581292464</v>
      </c>
      <c r="M423" cm="1">
        <f t="array" ref="M423">CubicInterpolation($B$4:$B$14,$G$4:$G$14,L423)*H423</f>
        <v>152.91584575598804</v>
      </c>
      <c r="N423">
        <f t="shared" si="141"/>
        <v>-8.1227763672157014</v>
      </c>
      <c r="O423">
        <f t="shared" si="142"/>
        <v>-0.82800982336551487</v>
      </c>
      <c r="P423">
        <f t="shared" si="143"/>
        <v>3431.0515670615264</v>
      </c>
      <c r="Q423">
        <f t="shared" si="144"/>
        <v>5913.8745672348241</v>
      </c>
      <c r="R423">
        <f t="shared" si="145"/>
        <v>-41.308959903758641</v>
      </c>
      <c r="S423">
        <f t="shared" si="146"/>
        <v>-93.231602041316108</v>
      </c>
      <c r="T423">
        <f t="shared" si="147"/>
        <v>105.52987326974188</v>
      </c>
      <c r="U423">
        <f t="shared" si="148"/>
        <v>-7.7911464606773837</v>
      </c>
      <c r="V423">
        <f t="shared" si="149"/>
        <v>-2.2972881273519423</v>
      </c>
    </row>
    <row r="424" spans="4:22" x14ac:dyDescent="0.3">
      <c r="D424">
        <f t="shared" si="136"/>
        <v>36.200000000000244</v>
      </c>
      <c r="E424">
        <v>0</v>
      </c>
      <c r="F424">
        <v>50</v>
      </c>
      <c r="H424">
        <f t="shared" si="135"/>
        <v>0.87042830714929564</v>
      </c>
      <c r="I424">
        <f t="shared" si="137"/>
        <v>265.90901894855529</v>
      </c>
      <c r="J424">
        <f t="shared" si="138"/>
        <v>326.86731836255751</v>
      </c>
      <c r="K424">
        <f t="shared" si="139"/>
        <v>141.16083224801451</v>
      </c>
      <c r="L424">
        <f t="shared" si="140"/>
        <v>0.43185973120579929</v>
      </c>
      <c r="M424" cm="1">
        <f t="array" ref="M424">CubicInterpolation($B$4:$B$14,$G$4:$G$14,L424)*H424</f>
        <v>153.78503643299317</v>
      </c>
      <c r="N424">
        <f t="shared" si="141"/>
        <v>-8.1008699754157973</v>
      </c>
      <c r="O424">
        <f t="shared" si="142"/>
        <v>-0.82577675590375099</v>
      </c>
      <c r="P424">
        <f t="shared" si="143"/>
        <v>3421.6893925299519</v>
      </c>
      <c r="Q424">
        <f t="shared" si="144"/>
        <v>5924.4160740428015</v>
      </c>
      <c r="R424">
        <f t="shared" si="145"/>
        <v>-41.609076915343095</v>
      </c>
      <c r="S424">
        <f t="shared" si="146"/>
        <v>-94.01188859016743</v>
      </c>
      <c r="T424">
        <f t="shared" si="147"/>
        <v>105.300262889805</v>
      </c>
      <c r="U424">
        <f t="shared" si="148"/>
        <v>-7.7675973183646452</v>
      </c>
      <c r="V424">
        <f t="shared" si="149"/>
        <v>-2.2996795990588619</v>
      </c>
    </row>
    <row r="425" spans="4:22" x14ac:dyDescent="0.3">
      <c r="D425">
        <f t="shared" si="136"/>
        <v>36.300000000000246</v>
      </c>
      <c r="E425">
        <v>0</v>
      </c>
      <c r="F425">
        <v>50</v>
      </c>
      <c r="H425">
        <f t="shared" si="135"/>
        <v>0.87128412412651868</v>
      </c>
      <c r="I425">
        <f t="shared" si="137"/>
        <v>265.9703795057253</v>
      </c>
      <c r="J425">
        <f t="shared" si="138"/>
        <v>326.90502976460982</v>
      </c>
      <c r="K425">
        <f t="shared" si="139"/>
        <v>141.50937451338646</v>
      </c>
      <c r="L425">
        <f t="shared" si="140"/>
        <v>0.43287610048484493</v>
      </c>
      <c r="M425" cm="1">
        <f t="array" ref="M425">CubicInterpolation($B$4:$B$14,$G$4:$G$14,L425)*H425</f>
        <v>154.66289881930589</v>
      </c>
      <c r="N425">
        <f t="shared" si="141"/>
        <v>-8.0788733617215929</v>
      </c>
      <c r="O425">
        <f t="shared" si="142"/>
        <v>-0.82353449151086566</v>
      </c>
      <c r="P425">
        <f t="shared" si="143"/>
        <v>3412.2493068114873</v>
      </c>
      <c r="Q425">
        <f t="shared" si="144"/>
        <v>5934.9346079124662</v>
      </c>
      <c r="R425">
        <f t="shared" si="145"/>
        <v>-41.907075870732967</v>
      </c>
      <c r="S425">
        <f t="shared" si="146"/>
        <v>-94.789825779119539</v>
      </c>
      <c r="T425">
        <f t="shared" si="147"/>
        <v>105.07041450348446</v>
      </c>
      <c r="U425">
        <f t="shared" si="148"/>
        <v>-7.7439373030712746</v>
      </c>
      <c r="V425">
        <f t="shared" si="149"/>
        <v>-2.3020924918073877</v>
      </c>
    </row>
    <row r="426" spans="4:22" x14ac:dyDescent="0.3">
      <c r="D426">
        <f t="shared" si="136"/>
        <v>36.400000000000247</v>
      </c>
      <c r="E426">
        <v>0</v>
      </c>
      <c r="F426">
        <v>50</v>
      </c>
      <c r="H426">
        <f t="shared" si="135"/>
        <v>0.87214763456708466</v>
      </c>
      <c r="I426">
        <f t="shared" si="137"/>
        <v>266.03224495491935</v>
      </c>
      <c r="J426">
        <f t="shared" si="138"/>
        <v>326.9430470630727</v>
      </c>
      <c r="K426">
        <f t="shared" si="139"/>
        <v>141.85993124040021</v>
      </c>
      <c r="L426">
        <f t="shared" si="140"/>
        <v>0.43389799084191288</v>
      </c>
      <c r="M426" cm="1">
        <f t="array" ref="M426">CubicInterpolation($B$4:$B$14,$G$4:$G$14,L426)*H426</f>
        <v>155.54935553416789</v>
      </c>
      <c r="N426">
        <f t="shared" si="141"/>
        <v>-8.0567866257751355</v>
      </c>
      <c r="O426">
        <f t="shared" si="142"/>
        <v>-0.82128304034405042</v>
      </c>
      <c r="P426">
        <f t="shared" si="143"/>
        <v>3402.7315453970214</v>
      </c>
      <c r="Q426">
        <f t="shared" si="144"/>
        <v>5945.4301449325876</v>
      </c>
      <c r="R426">
        <f t="shared" si="145"/>
        <v>-42.202964547576649</v>
      </c>
      <c r="S426">
        <f t="shared" si="146"/>
        <v>-95.565402510191348</v>
      </c>
      <c r="T426">
        <f t="shared" si="147"/>
        <v>104.84032589894115</v>
      </c>
      <c r="U426">
        <f t="shared" si="148"/>
        <v>-7.7201666631208523</v>
      </c>
      <c r="V426">
        <f t="shared" si="149"/>
        <v>-2.3045254233586907</v>
      </c>
    </row>
    <row r="427" spans="4:22" x14ac:dyDescent="0.3">
      <c r="D427">
        <f t="shared" si="136"/>
        <v>36.500000000000249</v>
      </c>
      <c r="E427">
        <v>0</v>
      </c>
      <c r="F427">
        <v>50</v>
      </c>
      <c r="H427">
        <f t="shared" si="135"/>
        <v>0.87301883334624564</v>
      </c>
      <c r="I427">
        <f t="shared" si="137"/>
        <v>266.09461375824043</v>
      </c>
      <c r="J427">
        <f t="shared" si="138"/>
        <v>326.9813692063525</v>
      </c>
      <c r="K427">
        <f t="shared" si="139"/>
        <v>142.2124410513313</v>
      </c>
      <c r="L427">
        <f t="shared" si="140"/>
        <v>0.43492521117184324</v>
      </c>
      <c r="M427" cm="1">
        <f t="array" ref="M427">CubicInterpolation($B$4:$B$14,$G$4:$G$14,L427)*H427</f>
        <v>156.44432885389762</v>
      </c>
      <c r="N427">
        <f t="shared" si="141"/>
        <v>-8.0346099017480324</v>
      </c>
      <c r="O427">
        <f t="shared" si="142"/>
        <v>-0.81902241608032944</v>
      </c>
      <c r="P427">
        <f t="shared" si="143"/>
        <v>3393.1363448860866</v>
      </c>
      <c r="Q427">
        <f t="shared" si="144"/>
        <v>5955.9026609776938</v>
      </c>
      <c r="R427">
        <f t="shared" si="145"/>
        <v>-42.49675105595103</v>
      </c>
      <c r="S427">
        <f t="shared" si="146"/>
        <v>-96.338607708500959</v>
      </c>
      <c r="T427">
        <f t="shared" si="147"/>
        <v>104.60999500318283</v>
      </c>
      <c r="U427">
        <f t="shared" si="148"/>
        <v>-7.6962856809912816</v>
      </c>
      <c r="V427">
        <f t="shared" si="149"/>
        <v>-2.3069770241240151</v>
      </c>
    </row>
    <row r="428" spans="4:22" x14ac:dyDescent="0.3">
      <c r="D428">
        <f t="shared" si="136"/>
        <v>36.60000000000025</v>
      </c>
      <c r="E428">
        <v>0</v>
      </c>
      <c r="F428">
        <v>50</v>
      </c>
      <c r="H428">
        <f t="shared" si="135"/>
        <v>0.87389771532036209</v>
      </c>
      <c r="I428">
        <f t="shared" si="137"/>
        <v>266.15748437060154</v>
      </c>
      <c r="J428">
        <f t="shared" si="138"/>
        <v>327.01999513807669</v>
      </c>
      <c r="K428">
        <f t="shared" si="139"/>
        <v>142.56684310469046</v>
      </c>
      <c r="L428">
        <f t="shared" si="140"/>
        <v>0.43595757208819869</v>
      </c>
      <c r="M428" cm="1">
        <f t="array" ref="M428">CubicInterpolation($B$4:$B$14,$G$4:$G$14,L428)*H428</f>
        <v>157.34774071689492</v>
      </c>
      <c r="N428">
        <f t="shared" si="141"/>
        <v>-8.0123433578316607</v>
      </c>
      <c r="O428">
        <f t="shared" si="142"/>
        <v>-0.81675263586459335</v>
      </c>
      <c r="P428">
        <f t="shared" si="143"/>
        <v>3383.463942984376</v>
      </c>
      <c r="Q428">
        <f t="shared" si="144"/>
        <v>5966.3521317218938</v>
      </c>
      <c r="R428">
        <f t="shared" si="145"/>
        <v>-42.788443824751653</v>
      </c>
      <c r="S428">
        <f t="shared" si="146"/>
        <v>-97.109430325706583</v>
      </c>
      <c r="T428">
        <f t="shared" si="147"/>
        <v>104.3794198808087</v>
      </c>
      <c r="U428">
        <f t="shared" si="148"/>
        <v>-7.6722946727984027</v>
      </c>
      <c r="V428">
        <f t="shared" si="149"/>
        <v>-2.309445937349127</v>
      </c>
    </row>
    <row r="429" spans="4:22" x14ac:dyDescent="0.3">
      <c r="D429">
        <f t="shared" si="136"/>
        <v>36.700000000000252</v>
      </c>
      <c r="E429">
        <v>0</v>
      </c>
      <c r="F429">
        <v>50</v>
      </c>
      <c r="H429">
        <f t="shared" si="135"/>
        <v>0.8747842753257139</v>
      </c>
      <c r="I429">
        <f t="shared" si="137"/>
        <v>266.22085523974397</v>
      </c>
      <c r="J429">
        <f t="shared" si="138"/>
        <v>327.05892379711815</v>
      </c>
      <c r="K429">
        <f t="shared" si="139"/>
        <v>142.92307709966886</v>
      </c>
      <c r="L429">
        <f t="shared" si="140"/>
        <v>0.43699488593782321</v>
      </c>
      <c r="M429" cm="1">
        <f t="array" ref="M429">CubicInterpolation($B$4:$B$14,$G$4:$G$14,L429)*H429</f>
        <v>158.25951272910746</v>
      </c>
      <c r="N429">
        <f t="shared" si="141"/>
        <v>-7.9899871957222306</v>
      </c>
      <c r="O429">
        <f t="shared" si="142"/>
        <v>-0.81447372025710807</v>
      </c>
      <c r="P429">
        <f t="shared" si="143"/>
        <v>3373.7145785009207</v>
      </c>
      <c r="Q429">
        <f t="shared" si="144"/>
        <v>5976.7785326525709</v>
      </c>
      <c r="R429">
        <f t="shared" si="145"/>
        <v>-43.07805158832565</v>
      </c>
      <c r="S429">
        <f t="shared" si="146"/>
        <v>-97.877859343396082</v>
      </c>
      <c r="T429">
        <f t="shared" si="147"/>
        <v>104.14859873273504</v>
      </c>
      <c r="U429">
        <f t="shared" si="148"/>
        <v>-7.6481939877728538</v>
      </c>
      <c r="V429">
        <f t="shared" si="149"/>
        <v>-2.3119308192937722</v>
      </c>
    </row>
    <row r="430" spans="4:22" x14ac:dyDescent="0.3">
      <c r="D430">
        <f t="shared" si="136"/>
        <v>36.800000000000253</v>
      </c>
      <c r="E430">
        <v>0</v>
      </c>
      <c r="F430">
        <v>50</v>
      </c>
      <c r="H430">
        <f t="shared" si="135"/>
        <v>0.87567850817733361</v>
      </c>
      <c r="I430">
        <f t="shared" si="137"/>
        <v>266.28472480625794</v>
      </c>
      <c r="J430">
        <f t="shared" si="138"/>
        <v>327.09815411762025</v>
      </c>
      <c r="K430">
        <f t="shared" si="139"/>
        <v>143.28108328022515</v>
      </c>
      <c r="L430">
        <f t="shared" si="140"/>
        <v>0.43803696681425824</v>
      </c>
      <c r="M430" cm="1">
        <f t="array" ref="M430">CubicInterpolation($B$4:$B$14,$G$4:$G$14,L430)*H430</f>
        <v>159.17956616993871</v>
      </c>
      <c r="N430">
        <f t="shared" si="141"/>
        <v>-7.9675416501014817</v>
      </c>
      <c r="O430">
        <f t="shared" si="142"/>
        <v>-0.81218569318057909</v>
      </c>
      <c r="P430">
        <f t="shared" si="143"/>
        <v>3363.8884913449297</v>
      </c>
      <c r="Q430">
        <f t="shared" si="144"/>
        <v>5987.1818390839526</v>
      </c>
      <c r="R430">
        <f t="shared" si="145"/>
        <v>-43.365583373344336</v>
      </c>
      <c r="S430">
        <f t="shared" si="146"/>
        <v>-98.643883776424659</v>
      </c>
      <c r="T430">
        <f t="shared" si="147"/>
        <v>103.91752989490288</v>
      </c>
      <c r="U430">
        <f t="shared" si="148"/>
        <v>-7.6239840077309831</v>
      </c>
      <c r="V430">
        <f t="shared" si="149"/>
        <v>-2.3144303394062349</v>
      </c>
    </row>
    <row r="431" spans="4:22" x14ac:dyDescent="0.3">
      <c r="D431">
        <f t="shared" si="136"/>
        <v>36.900000000000254</v>
      </c>
      <c r="E431">
        <v>0</v>
      </c>
      <c r="F431">
        <v>50</v>
      </c>
      <c r="H431">
        <f t="shared" si="135"/>
        <v>0.87658040866786591</v>
      </c>
      <c r="I431">
        <f t="shared" si="137"/>
        <v>266.34909150360505</v>
      </c>
      <c r="J431">
        <f t="shared" si="138"/>
        <v>327.13768502902337</v>
      </c>
      <c r="K431">
        <f t="shared" si="139"/>
        <v>143.64080243882415</v>
      </c>
      <c r="L431">
        <f t="shared" si="140"/>
        <v>0.43908363057004718</v>
      </c>
      <c r="M431" cm="1">
        <f t="array" ref="M431">CubicInterpolation($B$4:$B$14,$G$4:$G$14,L431)*H431</f>
        <v>160.10782199857593</v>
      </c>
      <c r="N431">
        <f t="shared" si="141"/>
        <v>-7.9450069881117731</v>
      </c>
      <c r="O431">
        <f t="shared" si="142"/>
        <v>-0.80988858186664348</v>
      </c>
      <c r="P431">
        <f t="shared" si="143"/>
        <v>3353.9859225222981</v>
      </c>
      <c r="Q431">
        <f t="shared" si="144"/>
        <v>5997.5620261705462</v>
      </c>
      <c r="R431">
        <f t="shared" si="145"/>
        <v>-43.65104848595255</v>
      </c>
      <c r="S431">
        <f t="shared" si="146"/>
        <v>-99.407492676199865</v>
      </c>
      <c r="T431">
        <f t="shared" si="147"/>
        <v>103.68621183696789</v>
      </c>
      <c r="U431">
        <f t="shared" si="148"/>
        <v>-7.5996651465389311</v>
      </c>
      <c r="V431">
        <f t="shared" si="149"/>
        <v>-2.3169431804915517</v>
      </c>
    </row>
    <row r="432" spans="4:22" x14ac:dyDescent="0.3">
      <c r="D432">
        <f t="shared" si="136"/>
        <v>37.000000000000256</v>
      </c>
      <c r="E432">
        <v>0</v>
      </c>
      <c r="F432">
        <v>50</v>
      </c>
      <c r="H432">
        <f t="shared" si="135"/>
        <v>0.87748997156644837</v>
      </c>
      <c r="I432">
        <f t="shared" si="137"/>
        <v>266.41395375814335</v>
      </c>
      <c r="J432">
        <f t="shared" si="138"/>
        <v>327.17751545609303</v>
      </c>
      <c r="K432">
        <f t="shared" si="139"/>
        <v>144.00217591983716</v>
      </c>
      <c r="L432">
        <f t="shared" si="140"/>
        <v>0.44013469482795842</v>
      </c>
      <c r="M432" cm="1">
        <f t="array" ref="M432">CubicInterpolation($B$4:$B$14,$G$4:$G$14,L432)*H432</f>
        <v>161.04420086071642</v>
      </c>
      <c r="N432">
        <f t="shared" si="141"/>
        <v>-7.922383508828081</v>
      </c>
      <c r="O432">
        <f t="shared" si="142"/>
        <v>-0.8075824168020469</v>
      </c>
      <c r="P432">
        <f t="shared" si="143"/>
        <v>3344.0071141317922</v>
      </c>
      <c r="Q432">
        <f t="shared" si="144"/>
        <v>6007.9190689204434</v>
      </c>
      <c r="R432">
        <f t="shared" si="145"/>
        <v>-43.934456499156049</v>
      </c>
      <c r="S432">
        <f t="shared" si="146"/>
        <v>-100.16867513391337</v>
      </c>
      <c r="T432">
        <f t="shared" si="147"/>
        <v>103.45464316097299</v>
      </c>
      <c r="U432">
        <f t="shared" si="148"/>
        <v>-7.5752378495720913</v>
      </c>
      <c r="V432">
        <f t="shared" si="149"/>
        <v>-2.319468038874763</v>
      </c>
    </row>
    <row r="433" spans="4:22" x14ac:dyDescent="0.3">
      <c r="D433">
        <f t="shared" si="136"/>
        <v>37.100000000000257</v>
      </c>
      <c r="E433">
        <v>0</v>
      </c>
      <c r="F433">
        <v>50</v>
      </c>
      <c r="H433">
        <f t="shared" si="135"/>
        <v>0.8784071916176186</v>
      </c>
      <c r="I433">
        <f t="shared" si="137"/>
        <v>266.47930998915405</v>
      </c>
      <c r="J433">
        <f t="shared" si="138"/>
        <v>327.21764431894883</v>
      </c>
      <c r="K433">
        <f t="shared" si="139"/>
        <v>144.36514562261377</v>
      </c>
      <c r="L433">
        <f t="shared" si="140"/>
        <v>0.44118997899115958</v>
      </c>
      <c r="M433" cm="1">
        <f t="array" ref="M433">CubicInterpolation($B$4:$B$14,$G$4:$G$14,L433)*H433</f>
        <v>161.98862309567386</v>
      </c>
      <c r="N433">
        <f t="shared" si="141"/>
        <v>-7.8996715427256907</v>
      </c>
      <c r="O433">
        <f t="shared" si="142"/>
        <v>-0.8052672316743823</v>
      </c>
      <c r="P433">
        <f t="shared" si="143"/>
        <v>3333.9523093609105</v>
      </c>
      <c r="Q433">
        <f t="shared" si="144"/>
        <v>6018.2529422084926</v>
      </c>
      <c r="R433">
        <f t="shared" si="145"/>
        <v>-44.215817240481499</v>
      </c>
      <c r="S433">
        <f t="shared" si="146"/>
        <v>-100.92742028371893</v>
      </c>
      <c r="T433">
        <f t="shared" si="147"/>
        <v>103.22282260000468</v>
      </c>
      <c r="U433">
        <f t="shared" si="148"/>
        <v>-7.5507025931690714</v>
      </c>
      <c r="V433">
        <f t="shared" si="149"/>
        <v>-2.322003624557885</v>
      </c>
    </row>
    <row r="434" spans="4:22" x14ac:dyDescent="0.3">
      <c r="D434">
        <f t="shared" si="136"/>
        <v>37.200000000000259</v>
      </c>
      <c r="E434">
        <v>0</v>
      </c>
      <c r="F434">
        <v>50</v>
      </c>
      <c r="H434">
        <f t="shared" si="135"/>
        <v>0.87933206354024573</v>
      </c>
      <c r="I434">
        <f t="shared" si="137"/>
        <v>266.54515860887068</v>
      </c>
      <c r="J434">
        <f t="shared" si="138"/>
        <v>327.25807053309507</v>
      </c>
      <c r="K434">
        <f t="shared" si="139"/>
        <v>144.72965400423485</v>
      </c>
      <c r="L434">
        <f t="shared" si="140"/>
        <v>0.44224930425237158</v>
      </c>
      <c r="M434" cm="1">
        <f t="array" ref="M434">CubicInterpolation($B$4:$B$14,$G$4:$G$14,L434)*H434</f>
        <v>162.94100874384145</v>
      </c>
      <c r="N434">
        <f t="shared" si="141"/>
        <v>-7.8768714511444324</v>
      </c>
      <c r="O434">
        <f t="shared" si="142"/>
        <v>-0.80294306331747523</v>
      </c>
      <c r="P434">
        <f t="shared" si="143"/>
        <v>3323.8217524814318</v>
      </c>
      <c r="Q434">
        <f t="shared" si="144"/>
        <v>6028.5636207893349</v>
      </c>
      <c r="R434">
        <f t="shared" si="145"/>
        <v>-44.495140779902776</v>
      </c>
      <c r="S434">
        <f t="shared" si="146"/>
        <v>-101.68371730585599</v>
      </c>
      <c r="T434">
        <f t="shared" si="147"/>
        <v>102.99074901683304</v>
      </c>
      <c r="U434">
        <f t="shared" si="148"/>
        <v>-7.5260598840810369</v>
      </c>
      <c r="V434">
        <f t="shared" si="149"/>
        <v>-2.3245486613707023</v>
      </c>
    </row>
    <row r="435" spans="4:22" x14ac:dyDescent="0.3">
      <c r="D435">
        <f t="shared" si="136"/>
        <v>37.30000000000026</v>
      </c>
      <c r="E435">
        <v>0</v>
      </c>
      <c r="F435">
        <v>50</v>
      </c>
      <c r="H435">
        <f t="shared" si="135"/>
        <v>0.88026458202648317</v>
      </c>
      <c r="I435">
        <f t="shared" si="137"/>
        <v>266.61149802250975</v>
      </c>
      <c r="J435">
        <f t="shared" si="138"/>
        <v>327.29879300945248</v>
      </c>
      <c r="K435">
        <f t="shared" si="139"/>
        <v>145.095644081957</v>
      </c>
      <c r="L435">
        <f t="shared" si="140"/>
        <v>0.44331249360203601</v>
      </c>
      <c r="M435" cm="1">
        <f t="array" ref="M435">CubicInterpolation($B$4:$B$14,$G$4:$G$14,L435)*H435</f>
        <v>163.9012775544949</v>
      </c>
      <c r="N435">
        <f t="shared" si="141"/>
        <v>-7.8539836257505513</v>
      </c>
      <c r="O435">
        <f t="shared" si="142"/>
        <v>-0.80060995165652915</v>
      </c>
      <c r="P435">
        <f t="shared" si="143"/>
        <v>3313.6156888446531</v>
      </c>
      <c r="Q435">
        <f t="shared" si="144"/>
        <v>6038.8510793103032</v>
      </c>
      <c r="R435">
        <f t="shared" si="145"/>
        <v>-44.772437418021454</v>
      </c>
      <c r="S435">
        <f t="shared" si="146"/>
        <v>-102.43755542971851</v>
      </c>
      <c r="T435">
        <f t="shared" si="147"/>
        <v>102.7584214025366</v>
      </c>
      <c r="U435">
        <f t="shared" si="148"/>
        <v>-7.5013102589174085</v>
      </c>
      <c r="V435">
        <f t="shared" si="149"/>
        <v>-2.3271018871158655</v>
      </c>
    </row>
    <row r="436" spans="4:22" x14ac:dyDescent="0.3">
      <c r="D436">
        <f t="shared" si="136"/>
        <v>37.400000000000261</v>
      </c>
      <c r="E436">
        <v>0</v>
      </c>
      <c r="F436">
        <v>50</v>
      </c>
      <c r="H436">
        <f t="shared" si="135"/>
        <v>0.88120474174074537</v>
      </c>
      <c r="I436">
        <f t="shared" si="137"/>
        <v>266.67832662830386</v>
      </c>
      <c r="J436">
        <f t="shared" si="138"/>
        <v>327.33981065439087</v>
      </c>
      <c r="K436">
        <f t="shared" si="139"/>
        <v>145.46305943535737</v>
      </c>
      <c r="L436">
        <f t="shared" si="140"/>
        <v>0.44437937183552334</v>
      </c>
      <c r="M436" cm="1">
        <f t="array" ref="M436">CubicInterpolation($B$4:$B$14,$G$4:$G$14,L436)*H436</f>
        <v>164.86934899391369</v>
      </c>
      <c r="N436">
        <f t="shared" si="141"/>
        <v>-7.8310084879956916</v>
      </c>
      <c r="O436">
        <f t="shared" si="142"/>
        <v>-0.79826793965297571</v>
      </c>
      <c r="P436">
        <f t="shared" si="143"/>
        <v>3303.3343648763234</v>
      </c>
      <c r="Q436">
        <f t="shared" si="144"/>
        <v>6049.1152923241862</v>
      </c>
      <c r="R436">
        <f t="shared" si="145"/>
        <v>-45.047717674520669</v>
      </c>
      <c r="S436">
        <f t="shared" si="146"/>
        <v>-103.18892393686845</v>
      </c>
      <c r="T436">
        <f t="shared" si="147"/>
        <v>102.52583887511227</v>
      </c>
      <c r="U436">
        <f t="shared" si="148"/>
        <v>-7.476454283587656</v>
      </c>
      <c r="V436">
        <f t="shared" si="149"/>
        <v>-2.3296620537074393</v>
      </c>
    </row>
    <row r="437" spans="4:22" x14ac:dyDescent="0.3">
      <c r="D437">
        <f t="shared" si="136"/>
        <v>37.500000000000263</v>
      </c>
      <c r="E437">
        <v>0</v>
      </c>
      <c r="F437">
        <v>50</v>
      </c>
      <c r="H437">
        <f t="shared" si="135"/>
        <v>0.88215253731870669</v>
      </c>
      <c r="I437">
        <f t="shared" si="137"/>
        <v>266.74564281753663</v>
      </c>
      <c r="J437">
        <f t="shared" si="138"/>
        <v>327.38112236976372</v>
      </c>
      <c r="K437">
        <f t="shared" si="139"/>
        <v>145.83184420818895</v>
      </c>
      <c r="L437">
        <f t="shared" si="140"/>
        <v>0.44544976555941362</v>
      </c>
      <c r="M437" cm="1">
        <f t="array" ref="M437">CubicInterpolation($B$4:$B$14,$G$4:$G$14,L437)*H437</f>
        <v>165.84514225380155</v>
      </c>
      <c r="N437">
        <f t="shared" si="141"/>
        <v>-7.8079464885731413</v>
      </c>
      <c r="O437">
        <f t="shared" si="142"/>
        <v>-0.79591707324904593</v>
      </c>
      <c r="P437">
        <f t="shared" si="143"/>
        <v>3292.9780280712803</v>
      </c>
      <c r="Q437">
        <f t="shared" si="144"/>
        <v>6059.3562343018457</v>
      </c>
      <c r="R437">
        <f t="shared" si="145"/>
        <v>-45.32099227689848</v>
      </c>
      <c r="S437">
        <f t="shared" si="146"/>
        <v>-103.93781216399371</v>
      </c>
      <c r="T437">
        <f t="shared" si="147"/>
        <v>102.2930006780711</v>
      </c>
      <c r="U437">
        <f t="shared" si="148"/>
        <v>-7.4514925527394587</v>
      </c>
      <c r="V437">
        <f t="shared" si="149"/>
        <v>-2.3322279273025681</v>
      </c>
    </row>
    <row r="438" spans="4:22" x14ac:dyDescent="0.3">
      <c r="D438">
        <f t="shared" si="136"/>
        <v>37.600000000000264</v>
      </c>
      <c r="E438">
        <v>0</v>
      </c>
      <c r="F438">
        <v>50</v>
      </c>
      <c r="H438">
        <f t="shared" si="135"/>
        <v>0.88310796336632447</v>
      </c>
      <c r="I438">
        <f t="shared" si="137"/>
        <v>266.81344497457934</v>
      </c>
      <c r="J438">
        <f t="shared" si="138"/>
        <v>327.42272705294295</v>
      </c>
      <c r="K438">
        <f t="shared" si="139"/>
        <v>146.20194310995603</v>
      </c>
      <c r="L438">
        <f t="shared" si="140"/>
        <v>0.44652350319688028</v>
      </c>
      <c r="M438" cm="1">
        <f t="array" ref="M438">CubicInterpolation($B$4:$B$14,$G$4:$G$14,L438)*H438</f>
        <v>166.82857625998977</v>
      </c>
      <c r="N438">
        <f t="shared" si="141"/>
        <v>-7.7847981068731711</v>
      </c>
      <c r="O438">
        <f t="shared" si="142"/>
        <v>-0.79355740131224983</v>
      </c>
      <c r="P438">
        <f t="shared" si="143"/>
        <v>3282.5469269877899</v>
      </c>
      <c r="Q438">
        <f t="shared" si="144"/>
        <v>6069.5738796447004</v>
      </c>
      <c r="R438">
        <f t="shared" si="145"/>
        <v>-45.592272149451098</v>
      </c>
      <c r="S438">
        <f t="shared" si="146"/>
        <v>-104.68420950581007</v>
      </c>
      <c r="T438">
        <f t="shared" si="147"/>
        <v>102.05990617902059</v>
      </c>
      <c r="U438">
        <f t="shared" si="148"/>
        <v>-7.4264256891948026</v>
      </c>
      <c r="V438">
        <f t="shared" si="149"/>
        <v>-2.3347982884274212</v>
      </c>
    </row>
    <row r="439" spans="4:22" x14ac:dyDescent="0.3">
      <c r="D439">
        <f t="shared" si="136"/>
        <v>37.700000000000266</v>
      </c>
      <c r="E439">
        <v>0</v>
      </c>
      <c r="F439">
        <v>50</v>
      </c>
      <c r="H439">
        <f t="shared" si="135"/>
        <v>0.88407101445888292</v>
      </c>
      <c r="I439">
        <f t="shared" si="137"/>
        <v>266.88173147692953</v>
      </c>
      <c r="J439">
        <f t="shared" si="138"/>
        <v>327.46462359685557</v>
      </c>
      <c r="K439">
        <f t="shared" si="139"/>
        <v>146.57330141721837</v>
      </c>
      <c r="L439">
        <f t="shared" si="140"/>
        <v>0.44760041499220382</v>
      </c>
      <c r="M439" cm="1">
        <f t="array" ref="M439">CubicInterpolation($B$4:$B$14,$G$4:$G$14,L439)*H439</f>
        <v>167.8195696814013</v>
      </c>
      <c r="N439">
        <f t="shared" si="141"/>
        <v>-7.7615638504367013</v>
      </c>
      <c r="O439">
        <f t="shared" si="142"/>
        <v>-0.79118897557968404</v>
      </c>
      <c r="P439">
        <f t="shared" si="143"/>
        <v>3272.041311241604</v>
      </c>
      <c r="Q439">
        <f t="shared" si="144"/>
        <v>6079.7682026970633</v>
      </c>
      <c r="R439">
        <f t="shared" si="145"/>
        <v>-45.861568402530388</v>
      </c>
      <c r="S439">
        <f t="shared" si="146"/>
        <v>-105.42810541790679</v>
      </c>
      <c r="T439">
        <f t="shared" si="147"/>
        <v>101.82655486823408</v>
      </c>
      <c r="U439">
        <f t="shared" si="148"/>
        <v>-7.4012543433835631</v>
      </c>
      <c r="V439">
        <f t="shared" si="149"/>
        <v>-2.3373719320963304</v>
      </c>
    </row>
    <row r="440" spans="4:22" x14ac:dyDescent="0.3">
      <c r="D440">
        <f t="shared" si="136"/>
        <v>37.800000000000267</v>
      </c>
      <c r="E440">
        <v>0</v>
      </c>
      <c r="F440">
        <v>50</v>
      </c>
      <c r="H440">
        <f t="shared" si="135"/>
        <v>0.88504168514005899</v>
      </c>
      <c r="I440">
        <f t="shared" si="137"/>
        <v>266.95050069525172</v>
      </c>
      <c r="J440">
        <f t="shared" si="138"/>
        <v>327.50681089002126</v>
      </c>
      <c r="K440">
        <f t="shared" si="139"/>
        <v>146.94586497463422</v>
      </c>
      <c r="L440">
        <f t="shared" si="140"/>
        <v>0.44868033301444687</v>
      </c>
      <c r="M440" cm="1">
        <f t="array" ref="M440">CubicInterpolation($B$4:$B$14,$G$4:$G$14,L440)*H440</f>
        <v>168.81804093925996</v>
      </c>
      <c r="N440">
        <f t="shared" si="141"/>
        <v>-7.7382442544071894</v>
      </c>
      <c r="O440">
        <f t="shared" si="142"/>
        <v>-0.78881185060215997</v>
      </c>
      <c r="P440">
        <f t="shared" si="143"/>
        <v>3261.4614314997316</v>
      </c>
      <c r="Q440">
        <f t="shared" si="144"/>
        <v>6089.939177758336</v>
      </c>
      <c r="R440">
        <f t="shared" si="145"/>
        <v>-46.128892322082784</v>
      </c>
      <c r="S440">
        <f t="shared" si="146"/>
        <v>-106.16948941953572</v>
      </c>
      <c r="T440">
        <f t="shared" si="147"/>
        <v>101.59294635720789</v>
      </c>
      <c r="U440">
        <f t="shared" si="148"/>
        <v>-7.3759791927746186</v>
      </c>
      <c r="V440">
        <f t="shared" si="149"/>
        <v>-2.3399476679237439</v>
      </c>
    </row>
    <row r="441" spans="4:22" x14ac:dyDescent="0.3">
      <c r="D441">
        <f t="shared" si="136"/>
        <v>37.900000000000269</v>
      </c>
      <c r="E441">
        <v>0</v>
      </c>
      <c r="F441">
        <v>50</v>
      </c>
      <c r="H441">
        <f t="shared" si="135"/>
        <v>0.8860199699210104</v>
      </c>
      <c r="I441">
        <f t="shared" si="137"/>
        <v>267.01975099341939</v>
      </c>
      <c r="J441">
        <f t="shared" si="138"/>
        <v>327.54928781659089</v>
      </c>
      <c r="K441">
        <f t="shared" si="139"/>
        <v>147.31958019575052</v>
      </c>
      <c r="L441">
        <f t="shared" si="140"/>
        <v>0.44976309116031771</v>
      </c>
      <c r="M441" cm="1">
        <f t="array" ref="M441">CubicInterpolation($B$4:$B$14,$G$4:$G$14,L441)*H441</f>
        <v>169.82390821652649</v>
      </c>
      <c r="N441">
        <f t="shared" si="141"/>
        <v>-7.7148398809828622</v>
      </c>
      <c r="O441">
        <f t="shared" si="142"/>
        <v>-0.78642608368836509</v>
      </c>
      <c r="P441">
        <f t="shared" si="143"/>
        <v>3250.8075394739376</v>
      </c>
      <c r="Q441">
        <f t="shared" si="144"/>
        <v>6100.086779095057</v>
      </c>
      <c r="R441">
        <f t="shared" si="145"/>
        <v>-46.394255359435526</v>
      </c>
      <c r="S441">
        <f t="shared" si="146"/>
        <v>-106.90835109634364</v>
      </c>
      <c r="T441">
        <f t="shared" si="147"/>
        <v>101.35908037720688</v>
      </c>
      <c r="U441">
        <f t="shared" si="148"/>
        <v>-7.3506009413062987</v>
      </c>
      <c r="V441">
        <f t="shared" si="149"/>
        <v>-2.3425243202303405</v>
      </c>
    </row>
    <row r="442" spans="4:22" x14ac:dyDescent="0.3">
      <c r="D442">
        <f t="shared" si="136"/>
        <v>38.00000000000027</v>
      </c>
      <c r="E442">
        <v>0</v>
      </c>
      <c r="F442">
        <v>50</v>
      </c>
      <c r="H442">
        <f t="shared" si="135"/>
        <v>0.88700586327948394</v>
      </c>
      <c r="I442">
        <f t="shared" si="137"/>
        <v>267.08948072855918</v>
      </c>
      <c r="J442">
        <f t="shared" si="138"/>
        <v>327.59205325638635</v>
      </c>
      <c r="K442">
        <f t="shared" si="139"/>
        <v>147.69439406355011</v>
      </c>
      <c r="L442">
        <f t="shared" si="140"/>
        <v>0.4508485251562519</v>
      </c>
      <c r="M442" cm="1">
        <f t="array" ref="M442">CubicInterpolation($B$4:$B$14,$G$4:$G$14,L442)*H442</f>
        <v>170.83708946754464</v>
      </c>
      <c r="N442">
        <f t="shared" si="141"/>
        <v>-7.6913513188679001</v>
      </c>
      <c r="O442">
        <f t="shared" si="142"/>
        <v>-0.78403173484891941</v>
      </c>
      <c r="P442">
        <f t="shared" si="143"/>
        <v>3240.0798879139679</v>
      </c>
      <c r="Q442">
        <f t="shared" si="144"/>
        <v>6110.2109809528074</v>
      </c>
      <c r="R442">
        <f t="shared" si="145"/>
        <v>-46.657669121362382</v>
      </c>
      <c r="S442">
        <f t="shared" si="146"/>
        <v>-107.64468010304769</v>
      </c>
      <c r="T442">
        <f t="shared" si="147"/>
        <v>101.12495677779917</v>
      </c>
      <c r="U442">
        <f t="shared" si="148"/>
        <v>-7.325120318815201</v>
      </c>
      <c r="V442">
        <f t="shared" si="149"/>
        <v>-2.3451007281419014</v>
      </c>
    </row>
    <row r="443" spans="4:22" x14ac:dyDescent="0.3">
      <c r="D443">
        <f t="shared" si="136"/>
        <v>38.100000000000271</v>
      </c>
      <c r="E443">
        <v>0</v>
      </c>
      <c r="F443">
        <v>50</v>
      </c>
      <c r="H443">
        <f t="shared" si="135"/>
        <v>0.88799935965894516</v>
      </c>
      <c r="I443">
        <f t="shared" si="137"/>
        <v>267.15968825109667</v>
      </c>
      <c r="J443">
        <f t="shared" si="138"/>
        <v>327.63510608494113</v>
      </c>
      <c r="K443">
        <f t="shared" si="139"/>
        <v>148.07025413076383</v>
      </c>
      <c r="L443">
        <f t="shared" si="140"/>
        <v>0.45193647255973796</v>
      </c>
      <c r="M443" cm="1">
        <f t="array" ref="M443">CubicInterpolation($B$4:$B$14,$G$4:$G$14,L443)*H443</f>
        <v>171.85750242787941</v>
      </c>
      <c r="N443">
        <f t="shared" si="141"/>
        <v>-7.6677791827238515</v>
      </c>
      <c r="O443">
        <f t="shared" si="142"/>
        <v>-0.78162886674045373</v>
      </c>
      <c r="P443">
        <f t="shared" si="143"/>
        <v>3229.2787306005125</v>
      </c>
      <c r="Q443">
        <f t="shared" si="144"/>
        <v>6120.3117575679662</v>
      </c>
      <c r="R443">
        <f t="shared" si="145"/>
        <v>-46.919145360410113</v>
      </c>
      <c r="S443">
        <f t="shared" si="146"/>
        <v>-108.37846616605377</v>
      </c>
      <c r="T443">
        <f t="shared" si="147"/>
        <v>100.89057552538056</v>
      </c>
      <c r="U443">
        <f t="shared" si="148"/>
        <v>-7.2995380804645178</v>
      </c>
      <c r="V443">
        <f t="shared" si="149"/>
        <v>-2.347675745681598</v>
      </c>
    </row>
    <row r="444" spans="4:22" x14ac:dyDescent="0.3">
      <c r="D444">
        <f t="shared" si="136"/>
        <v>38.200000000000273</v>
      </c>
      <c r="E444">
        <v>0</v>
      </c>
      <c r="F444">
        <v>50</v>
      </c>
      <c r="H444">
        <f t="shared" si="135"/>
        <v>0.88900045346773127</v>
      </c>
      <c r="I444">
        <f t="shared" si="137"/>
        <v>267.23037190480358</v>
      </c>
      <c r="J444">
        <f t="shared" si="138"/>
        <v>327.67844517354217</v>
      </c>
      <c r="K444">
        <f t="shared" si="139"/>
        <v>148.44710851995686</v>
      </c>
      <c r="L444">
        <f t="shared" si="140"/>
        <v>0.45302677275991593</v>
      </c>
      <c r="M444" cm="1">
        <f t="array" ref="M444">CubicInterpolation($B$4:$B$14,$G$4:$G$14,L444)*H444</f>
        <v>172.88506462433307</v>
      </c>
      <c r="N444">
        <f t="shared" si="141"/>
        <v>-7.6441241126216246</v>
      </c>
      <c r="O444">
        <f t="shared" si="142"/>
        <v>-0.77921754460974768</v>
      </c>
      <c r="P444">
        <f t="shared" si="143"/>
        <v>3218.404322337909</v>
      </c>
      <c r="Q444">
        <f t="shared" si="144"/>
        <v>6130.3890831793196</v>
      </c>
      <c r="R444">
        <f t="shared" si="145"/>
        <v>-47.178695965482774</v>
      </c>
      <c r="S444">
        <f t="shared" si="146"/>
        <v>-109.10969908601777</v>
      </c>
      <c r="T444">
        <f t="shared" si="147"/>
        <v>100.65593670168937</v>
      </c>
      <c r="U444">
        <f t="shared" si="148"/>
        <v>-7.2738550061722433</v>
      </c>
      <c r="V444">
        <f t="shared" si="149"/>
        <v>-2.3502482418558119</v>
      </c>
    </row>
    <row r="445" spans="4:22" x14ac:dyDescent="0.3">
      <c r="D445">
        <f t="shared" si="136"/>
        <v>38.300000000000274</v>
      </c>
      <c r="E445">
        <v>0</v>
      </c>
      <c r="F445">
        <v>50</v>
      </c>
      <c r="H445">
        <f t="shared" si="135"/>
        <v>0.89000913907821866</v>
      </c>
      <c r="I445">
        <f t="shared" si="137"/>
        <v>267.30153002684716</v>
      </c>
      <c r="J445">
        <f t="shared" si="138"/>
        <v>327.72206938927258</v>
      </c>
      <c r="K445">
        <f t="shared" si="139"/>
        <v>148.82490592339744</v>
      </c>
      <c r="L445">
        <f t="shared" si="140"/>
        <v>0.45411926697747435</v>
      </c>
      <c r="M445" cm="1">
        <f t="array" ref="M445">CubicInterpolation($B$4:$B$14,$G$4:$G$14,L445)*H445</f>
        <v>173.91969338512004</v>
      </c>
      <c r="N445">
        <f t="shared" si="141"/>
        <v>-7.6203867734932995</v>
      </c>
      <c r="O445">
        <f t="shared" si="142"/>
        <v>-0.77679783623784904</v>
      </c>
      <c r="P445">
        <f t="shared" si="143"/>
        <v>3207.4569189465906</v>
      </c>
      <c r="Q445">
        <f t="shared" si="144"/>
        <v>6140.4429320395202</v>
      </c>
      <c r="R445">
        <f t="shared" si="145"/>
        <v>-47.43633295270395</v>
      </c>
      <c r="S445">
        <f t="shared" si="146"/>
        <v>-109.83836874034962</v>
      </c>
      <c r="T445">
        <f t="shared" si="147"/>
        <v>100.42104050231249</v>
      </c>
      <c r="U445">
        <f t="shared" si="148"/>
        <v>-7.2480719000388349</v>
      </c>
      <c r="V445">
        <f t="shared" si="149"/>
        <v>-2.3528171007324485</v>
      </c>
    </row>
    <row r="446" spans="4:22" x14ac:dyDescent="0.3">
      <c r="D446">
        <f t="shared" si="136"/>
        <v>38.400000000000276</v>
      </c>
      <c r="E446">
        <v>0</v>
      </c>
      <c r="F446">
        <v>50</v>
      </c>
      <c r="H446">
        <f t="shared" si="135"/>
        <v>0.89102541082601683</v>
      </c>
      <c r="I446">
        <f t="shared" si="137"/>
        <v>267.37316094784057</v>
      </c>
      <c r="J446">
        <f t="shared" si="138"/>
        <v>327.76597759505535</v>
      </c>
      <c r="K446">
        <f t="shared" si="139"/>
        <v>149.2035956027166</v>
      </c>
      <c r="L446">
        <f t="shared" si="140"/>
        <v>0.45521379826387287</v>
      </c>
      <c r="M446" cm="1">
        <f t="array" ref="M446">CubicInterpolation($B$4:$B$14,$G$4:$G$14,L446)*H446</f>
        <v>174.96130585018852</v>
      </c>
      <c r="N446">
        <f t="shared" si="141"/>
        <v>-7.5965678545859472</v>
      </c>
      <c r="O446">
        <f t="shared" si="142"/>
        <v>-0.77436981188439824</v>
      </c>
      <c r="P446">
        <f t="shared" si="143"/>
        <v>3196.4367772552901</v>
      </c>
      <c r="Q446">
        <f t="shared" si="144"/>
        <v>6150.4732784263952</v>
      </c>
      <c r="R446">
        <f t="shared" si="145"/>
        <v>-47.692068456517525</v>
      </c>
      <c r="S446">
        <f t="shared" si="146"/>
        <v>-110.56446508566019</v>
      </c>
      <c r="T446">
        <f t="shared" si="147"/>
        <v>100.18588723518307</v>
      </c>
      <c r="U446">
        <f t="shared" si="148"/>
        <v>-7.2221895897761081</v>
      </c>
      <c r="V446">
        <f t="shared" si="149"/>
        <v>-2.3553812215134391</v>
      </c>
    </row>
    <row r="447" spans="4:22" x14ac:dyDescent="0.3">
      <c r="D447">
        <f t="shared" si="136"/>
        <v>38.500000000000277</v>
      </c>
      <c r="E447">
        <v>0</v>
      </c>
      <c r="F447">
        <v>50</v>
      </c>
      <c r="H447">
        <f t="shared" si="135"/>
        <v>0.89204926300917731</v>
      </c>
      <c r="I447">
        <f t="shared" si="137"/>
        <v>267.4452629918955</v>
      </c>
      <c r="J447">
        <f t="shared" si="138"/>
        <v>327.81016864969826</v>
      </c>
      <c r="K447">
        <f t="shared" si="139"/>
        <v>149.58312738836662</v>
      </c>
      <c r="L447">
        <f t="shared" si="140"/>
        <v>0.45631021149991502</v>
      </c>
      <c r="M447" cm="1">
        <f t="array" ref="M447">CubicInterpolation($B$4:$B$14,$G$4:$G$14,L447)*H447</f>
        <v>176.00981898167058</v>
      </c>
      <c r="N447">
        <f t="shared" si="141"/>
        <v>-7.5726680689165207</v>
      </c>
      <c r="O447">
        <f t="shared" si="142"/>
        <v>-0.77193354423206118</v>
      </c>
      <c r="P447">
        <f t="shared" si="143"/>
        <v>3185.3441550929992</v>
      </c>
      <c r="Q447">
        <f t="shared" si="144"/>
        <v>6160.4800966541079</v>
      </c>
      <c r="R447">
        <f t="shared" si="145"/>
        <v>-47.945914721049689</v>
      </c>
      <c r="S447">
        <f t="shared" si="146"/>
        <v>-111.28797816015094</v>
      </c>
      <c r="T447">
        <f t="shared" si="147"/>
        <v>99.950477319070771</v>
      </c>
      <c r="U447">
        <f t="shared" si="148"/>
        <v>-7.1962089261367836</v>
      </c>
      <c r="V447">
        <f t="shared" si="149"/>
        <v>-2.3579395186003289</v>
      </c>
    </row>
    <row r="448" spans="4:22" x14ac:dyDescent="0.3">
      <c r="D448">
        <f t="shared" si="136"/>
        <v>38.600000000000279</v>
      </c>
      <c r="E448">
        <v>0</v>
      </c>
      <c r="F448">
        <v>50</v>
      </c>
      <c r="H448">
        <f t="shared" si="135"/>
        <v>0.89308068988742506</v>
      </c>
      <c r="I448">
        <f t="shared" si="137"/>
        <v>267.51783447667549</v>
      </c>
      <c r="J448">
        <f t="shared" si="138"/>
        <v>327.85464140793891</v>
      </c>
      <c r="K448">
        <f t="shared" si="139"/>
        <v>149.96345167888683</v>
      </c>
      <c r="L448">
        <f t="shared" si="140"/>
        <v>0.45740835339369851</v>
      </c>
      <c r="M448" cm="1">
        <f t="array" ref="M448">CubicInterpolation($B$4:$B$14,$G$4:$G$14,L448)*H448</f>
        <v>177.06514957444961</v>
      </c>
      <c r="N448">
        <f t="shared" si="141"/>
        <v>-7.5486881527279044</v>
      </c>
      <c r="O448">
        <f t="shared" si="142"/>
        <v>-0.76948910833108097</v>
      </c>
      <c r="P448">
        <f t="shared" si="143"/>
        <v>3174.179311280694</v>
      </c>
      <c r="Q448">
        <f t="shared" si="144"/>
        <v>6170.4633610841647</v>
      </c>
      <c r="R448">
        <f t="shared" si="145"/>
        <v>-48.197884091732355</v>
      </c>
      <c r="S448">
        <f t="shared" si="146"/>
        <v>-112.0088980859466</v>
      </c>
      <c r="T448">
        <f t="shared" si="147"/>
        <v>99.714811282065085</v>
      </c>
      <c r="U448">
        <f t="shared" si="148"/>
        <v>-7.1701307823448381</v>
      </c>
      <c r="V448">
        <f t="shared" si="149"/>
        <v>-2.3604909216528696</v>
      </c>
    </row>
    <row r="449" spans="4:22" x14ac:dyDescent="0.3">
      <c r="D449">
        <f t="shared" si="136"/>
        <v>38.70000000000028</v>
      </c>
      <c r="E449">
        <v>0</v>
      </c>
      <c r="F449">
        <v>50</v>
      </c>
      <c r="H449">
        <f t="shared" si="135"/>
        <v>0.89411968568140732</v>
      </c>
      <c r="I449">
        <f t="shared" si="137"/>
        <v>267.59087371345157</v>
      </c>
      <c r="J449">
        <f t="shared" si="138"/>
        <v>327.89939472049173</v>
      </c>
      <c r="K449">
        <f t="shared" si="139"/>
        <v>150.344519439984</v>
      </c>
      <c r="L449">
        <f t="shared" si="140"/>
        <v>0.45850807247796477</v>
      </c>
      <c r="M449" cm="1">
        <f t="array" ref="M449">CubicInterpolation($B$4:$B$14,$G$4:$G$14,L449)*H449</f>
        <v>178.12721426682705</v>
      </c>
      <c r="N449">
        <f t="shared" si="141"/>
        <v>-7.5246288649471813</v>
      </c>
      <c r="O449">
        <f t="shared" si="142"/>
        <v>-0.76703658154405518</v>
      </c>
      <c r="P449">
        <f t="shared" si="143"/>
        <v>3162.9425056228279</v>
      </c>
      <c r="Q449">
        <f t="shared" si="144"/>
        <v>6180.4230461362704</v>
      </c>
      <c r="R449">
        <f t="shared" si="145"/>
        <v>-48.447989007171316</v>
      </c>
      <c r="S449">
        <f t="shared" si="146"/>
        <v>-112.72721507137069</v>
      </c>
      <c r="T449">
        <f t="shared" si="147"/>
        <v>99.478889760052425</v>
      </c>
      <c r="U449">
        <f t="shared" si="148"/>
        <v>-7.1439560535276385</v>
      </c>
      <c r="V449">
        <f t="shared" si="149"/>
        <v>-2.363034375641226</v>
      </c>
    </row>
    <row r="450" spans="4:22" x14ac:dyDescent="0.3">
      <c r="D450">
        <f t="shared" si="136"/>
        <v>38.800000000000281</v>
      </c>
      <c r="E450">
        <v>0</v>
      </c>
      <c r="F450">
        <v>50</v>
      </c>
      <c r="H450">
        <f t="shared" si="135"/>
        <v>0.89516624457196292</v>
      </c>
      <c r="I450">
        <f t="shared" si="137"/>
        <v>267.66437900715908</v>
      </c>
      <c r="J450">
        <f t="shared" si="138"/>
        <v>327.94442743409519</v>
      </c>
      <c r="K450">
        <f t="shared" si="139"/>
        <v>150.72628220343529</v>
      </c>
      <c r="L450">
        <f t="shared" si="140"/>
        <v>0.45960921910687369</v>
      </c>
      <c r="M450" cm="1">
        <f t="array" ref="M450">CubicInterpolation($B$4:$B$14,$G$4:$G$14,L450)*H450</f>
        <v>179.19592955127766</v>
      </c>
      <c r="N450">
        <f t="shared" si="141"/>
        <v>-7.5004909866462812</v>
      </c>
      <c r="O450">
        <f t="shared" si="142"/>
        <v>-0.7645760434909562</v>
      </c>
      <c r="P450">
        <f t="shared" si="143"/>
        <v>3151.633998898601</v>
      </c>
      <c r="Q450">
        <f t="shared" si="144"/>
        <v>6190.3591262990321</v>
      </c>
      <c r="R450">
        <f t="shared" si="145"/>
        <v>-48.696241991257885</v>
      </c>
      <c r="S450">
        <f t="shared" si="146"/>
        <v>-113.44291941316433</v>
      </c>
      <c r="T450">
        <f t="shared" si="147"/>
        <v>99.242713495187715</v>
      </c>
      <c r="U450">
        <f t="shared" si="148"/>
        <v>-7.1176856561500266</v>
      </c>
      <c r="V450">
        <f t="shared" si="149"/>
        <v>-2.3655688408918198</v>
      </c>
    </row>
    <row r="451" spans="4:22" x14ac:dyDescent="0.3">
      <c r="D451">
        <f t="shared" si="136"/>
        <v>38.900000000000283</v>
      </c>
      <c r="E451">
        <v>0</v>
      </c>
      <c r="F451">
        <v>50</v>
      </c>
      <c r="H451">
        <f t="shared" si="135"/>
        <v>0.89622036069940714</v>
      </c>
      <c r="I451">
        <f t="shared" si="137"/>
        <v>267.7383486564554</v>
      </c>
      <c r="J451">
        <f t="shared" si="138"/>
        <v>327.98973839155974</v>
      </c>
      <c r="K451">
        <f t="shared" si="139"/>
        <v>151.10869206582115</v>
      </c>
      <c r="L451">
        <f t="shared" si="140"/>
        <v>0.46071164545222759</v>
      </c>
      <c r="M451" cm="1">
        <f t="array" ref="M451">CubicInterpolation($B$4:$B$14,$G$4:$G$14,L451)*H451</f>
        <v>180.27121178527889</v>
      </c>
      <c r="N451">
        <f t="shared" si="141"/>
        <v>-7.4762753205047554</v>
      </c>
      <c r="O451">
        <f t="shared" si="142"/>
        <v>-0.76210757599436851</v>
      </c>
      <c r="P451">
        <f t="shared" si="143"/>
        <v>3140.2540528530103</v>
      </c>
      <c r="Q451">
        <f t="shared" si="144"/>
        <v>6200.2715761405098</v>
      </c>
      <c r="R451">
        <f t="shared" si="145"/>
        <v>-48.942655645530756</v>
      </c>
      <c r="S451">
        <f t="shared" si="146"/>
        <v>-114.15600149864822</v>
      </c>
      <c r="T451">
        <f t="shared" si="147"/>
        <v>99.006283334361058</v>
      </c>
      <c r="U451">
        <f t="shared" si="148"/>
        <v>-7.091320527450323</v>
      </c>
      <c r="V451">
        <f t="shared" si="149"/>
        <v>-2.3680932931263836</v>
      </c>
    </row>
    <row r="452" spans="4:22" x14ac:dyDescent="0.3">
      <c r="D452">
        <f t="shared" si="136"/>
        <v>39.000000000000284</v>
      </c>
      <c r="E452">
        <v>0</v>
      </c>
      <c r="F452">
        <v>50</v>
      </c>
      <c r="H452">
        <f t="shared" si="135"/>
        <v>0.89728202816283975</v>
      </c>
      <c r="I452">
        <f t="shared" si="137"/>
        <v>267.81278095378002</v>
      </c>
      <c r="J452">
        <f t="shared" si="138"/>
        <v>328.03532643181711</v>
      </c>
      <c r="K452">
        <f t="shared" si="139"/>
        <v>151.49170168709551</v>
      </c>
      <c r="L452">
        <f t="shared" si="140"/>
        <v>0.46181520549916566</v>
      </c>
      <c r="M452" cm="1">
        <f t="array" ref="M452">CubicInterpolation($B$4:$B$14,$G$4:$G$14,L452)*H452</f>
        <v>181.35297720220183</v>
      </c>
      <c r="N452">
        <f t="shared" si="141"/>
        <v>-7.4519826902754591</v>
      </c>
      <c r="O452">
        <f t="shared" si="142"/>
        <v>-0.75963126302502126</v>
      </c>
      <c r="P452">
        <f t="shared" si="143"/>
        <v>3128.8029301876863</v>
      </c>
      <c r="Q452">
        <f t="shared" si="144"/>
        <v>6210.1603703186111</v>
      </c>
      <c r="R452">
        <f t="shared" si="145"/>
        <v>-49.187242641775072</v>
      </c>
      <c r="S452">
        <f t="shared" si="146"/>
        <v>-114.86645180782826</v>
      </c>
      <c r="T452">
        <f t="shared" si="147"/>
        <v>98.769600227660149</v>
      </c>
      <c r="U452">
        <f t="shared" si="148"/>
        <v>-7.0648616248789065</v>
      </c>
      <c r="V452">
        <f t="shared" si="149"/>
        <v>-2.370606723494737</v>
      </c>
    </row>
    <row r="453" spans="4:22" x14ac:dyDescent="0.3">
      <c r="D453">
        <f t="shared" si="136"/>
        <v>39.100000000000286</v>
      </c>
      <c r="E453">
        <v>0</v>
      </c>
      <c r="F453">
        <v>50</v>
      </c>
      <c r="H453">
        <f t="shared" si="135"/>
        <v>0.89835124101946462</v>
      </c>
      <c r="I453">
        <f t="shared" si="137"/>
        <v>267.88767418541511</v>
      </c>
      <c r="J453">
        <f t="shared" si="138"/>
        <v>328.08119038997006</v>
      </c>
      <c r="K453">
        <f t="shared" si="139"/>
        <v>151.87526428900023</v>
      </c>
      <c r="L453">
        <f t="shared" si="140"/>
        <v>0.46291975504135235</v>
      </c>
      <c r="M453" cm="1">
        <f t="array" ref="M453">CubicInterpolation($B$4:$B$14,$G$4:$G$14,L453)*H453</f>
        <v>182.44114192224961</v>
      </c>
      <c r="N453">
        <f t="shared" si="141"/>
        <v>-7.4276139402535204</v>
      </c>
      <c r="O453">
        <f t="shared" si="142"/>
        <v>-0.75714719064765745</v>
      </c>
      <c r="P453">
        <f t="shared" si="143"/>
        <v>3117.2808945515226</v>
      </c>
      <c r="Q453">
        <f t="shared" si="144"/>
        <v>6220.0254835913356</v>
      </c>
      <c r="R453">
        <f t="shared" si="145"/>
        <v>-49.430015714852637</v>
      </c>
      <c r="S453">
        <f t="shared" si="146"/>
        <v>-115.57426091544473</v>
      </c>
      <c r="T453">
        <f t="shared" si="147"/>
        <v>98.532665226829096</v>
      </c>
      <c r="U453">
        <f t="shared" si="148"/>
        <v>-7.0383099255397887</v>
      </c>
      <c r="V453">
        <f t="shared" si="149"/>
        <v>-2.3731081386014661</v>
      </c>
    </row>
    <row r="454" spans="4:22" x14ac:dyDescent="0.3">
      <c r="D454">
        <f t="shared" si="136"/>
        <v>39.200000000000287</v>
      </c>
      <c r="E454">
        <v>0</v>
      </c>
      <c r="F454">
        <v>50</v>
      </c>
      <c r="H454">
        <f t="shared" si="135"/>
        <v>0.8994279932839343</v>
      </c>
      <c r="I454">
        <f t="shared" si="137"/>
        <v>267.96302663154779</v>
      </c>
      <c r="J454">
        <f t="shared" si="138"/>
        <v>328.12732909734279</v>
      </c>
      <c r="K454">
        <f t="shared" si="139"/>
        <v>152.25933365333091</v>
      </c>
      <c r="L454">
        <f t="shared" si="140"/>
        <v>0.46402515167568198</v>
      </c>
      <c r="M454" cm="1">
        <f t="array" ref="M454">CubicInterpolation($B$4:$B$14,$G$4:$G$14,L454)*H454</f>
        <v>183.53562196343552</v>
      </c>
      <c r="N454">
        <f t="shared" si="141"/>
        <v>-7.4031699347482318</v>
      </c>
      <c r="O454">
        <f t="shared" si="142"/>
        <v>-0.75465544696719999</v>
      </c>
      <c r="P454">
        <f t="shared" si="143"/>
        <v>3105.688210531102</v>
      </c>
      <c r="Q454">
        <f t="shared" si="144"/>
        <v>6229.8668908268637</v>
      </c>
      <c r="R454">
        <f t="shared" si="145"/>
        <v>-49.670987655770816</v>
      </c>
      <c r="S454">
        <f t="shared" si="146"/>
        <v>-116.27941949296567</v>
      </c>
      <c r="T454">
        <f t="shared" si="147"/>
        <v>98.295479483724279</v>
      </c>
      <c r="U454">
        <f t="shared" si="148"/>
        <v>-7.011666425634969</v>
      </c>
      <c r="V454">
        <f t="shared" si="149"/>
        <v>-2.3755965605261089</v>
      </c>
    </row>
    <row r="455" spans="4:22" x14ac:dyDescent="0.3">
      <c r="D455">
        <f t="shared" si="136"/>
        <v>39.300000000000288</v>
      </c>
      <c r="E455">
        <v>0</v>
      </c>
      <c r="F455">
        <v>50</v>
      </c>
      <c r="H455">
        <f t="shared" si="135"/>
        <v>0.90051227892770624</v>
      </c>
      <c r="I455">
        <f t="shared" si="137"/>
        <v>268.03883656633394</v>
      </c>
      <c r="J455">
        <f t="shared" si="138"/>
        <v>328.17374138153247</v>
      </c>
      <c r="K455">
        <f t="shared" si="139"/>
        <v>152.64386412006061</v>
      </c>
      <c r="L455">
        <f t="shared" si="140"/>
        <v>0.46513125479651934</v>
      </c>
      <c r="M455" cm="1">
        <f t="array" ref="M455">CubicInterpolation($B$4:$B$14,$G$4:$G$14,L455)*H455</f>
        <v>184.6363332525834</v>
      </c>
      <c r="N455">
        <f t="shared" si="141"/>
        <v>-7.3786515575581246</v>
      </c>
      <c r="O455">
        <f t="shared" si="142"/>
        <v>-0.75215612207524207</v>
      </c>
      <c r="P455">
        <f t="shared" si="143"/>
        <v>3094.0251436409271</v>
      </c>
      <c r="Q455">
        <f t="shared" si="144"/>
        <v>6239.684567013488</v>
      </c>
      <c r="R455">
        <f t="shared" si="145"/>
        <v>-49.910171304986179</v>
      </c>
      <c r="S455">
        <f t="shared" si="146"/>
        <v>-116.98191831052442</v>
      </c>
      <c r="T455">
        <f t="shared" si="147"/>
        <v>98.058044248767899</v>
      </c>
      <c r="U455">
        <f t="shared" si="148"/>
        <v>-6.9849321399118924</v>
      </c>
      <c r="V455">
        <f t="shared" si="149"/>
        <v>-2.3780710268368384</v>
      </c>
    </row>
    <row r="456" spans="4:22" x14ac:dyDescent="0.3">
      <c r="D456">
        <f t="shared" si="136"/>
        <v>39.40000000000029</v>
      </c>
      <c r="E456">
        <v>0</v>
      </c>
      <c r="F456">
        <v>50</v>
      </c>
      <c r="H456">
        <f t="shared" si="135"/>
        <v>0.90160409187841761</v>
      </c>
      <c r="I456">
        <f t="shared" si="137"/>
        <v>268.11510225796246</v>
      </c>
      <c r="J456">
        <f t="shared" si="138"/>
        <v>328.22042606646119</v>
      </c>
      <c r="K456">
        <f t="shared" si="139"/>
        <v>153.02881058532842</v>
      </c>
      <c r="L456">
        <f t="shared" si="140"/>
        <v>0.46623792558949906</v>
      </c>
      <c r="M456" cm="1">
        <f t="array" ref="M456">CubicInterpolation($B$4:$B$14,$G$4:$G$14,L456)*H456</f>
        <v>185.74319163634433</v>
      </c>
      <c r="N456">
        <f t="shared" si="141"/>
        <v>-7.3540597114511739</v>
      </c>
      <c r="O456">
        <f t="shared" si="142"/>
        <v>-0.74964930799706153</v>
      </c>
      <c r="P456">
        <f t="shared" si="143"/>
        <v>3082.2919603134605</v>
      </c>
      <c r="Q456">
        <f t="shared" si="144"/>
        <v>6249.4784872693963</v>
      </c>
      <c r="R456">
        <f t="shared" si="145"/>
        <v>-50.147579545906723</v>
      </c>
      <c r="S456">
        <f t="shared" si="146"/>
        <v>-117.68174823880177</v>
      </c>
      <c r="T456">
        <f t="shared" si="147"/>
        <v>97.82036086939975</v>
      </c>
      <c r="U456">
        <f t="shared" si="148"/>
        <v>-6.9581081011155472</v>
      </c>
      <c r="V456">
        <f t="shared" si="149"/>
        <v>-2.3805305905993994</v>
      </c>
    </row>
    <row r="457" spans="4:22" x14ac:dyDescent="0.3">
      <c r="D457">
        <f t="shared" si="136"/>
        <v>39.500000000000291</v>
      </c>
      <c r="E457">
        <v>0</v>
      </c>
      <c r="F457">
        <v>50</v>
      </c>
      <c r="H457">
        <f t="shared" si="135"/>
        <v>0.90270342601927944</v>
      </c>
      <c r="I457">
        <f t="shared" si="137"/>
        <v>268.19182196872163</v>
      </c>
      <c r="J457">
        <f t="shared" si="138"/>
        <v>328.26738197242861</v>
      </c>
      <c r="K457">
        <f t="shared" si="139"/>
        <v>153.41412849929853</v>
      </c>
      <c r="L457">
        <f t="shared" si="140"/>
        <v>0.46734502702490216</v>
      </c>
      <c r="M457" cm="1">
        <f t="array" ref="M457">CubicInterpolation($B$4:$B$14,$G$4:$G$14,L457)*H457</f>
        <v>186.85611289221657</v>
      </c>
      <c r="N457">
        <f t="shared" si="141"/>
        <v>-7.3293953176468181</v>
      </c>
      <c r="O457">
        <f t="shared" si="142"/>
        <v>-0.74713509863881933</v>
      </c>
      <c r="P457">
        <f t="shared" si="143"/>
        <v>3070.4889278889777</v>
      </c>
      <c r="Q457">
        <f t="shared" si="144"/>
        <v>6259.2486268522925</v>
      </c>
      <c r="R457">
        <f t="shared" si="145"/>
        <v>-50.383225298653706</v>
      </c>
      <c r="S457">
        <f t="shared" si="146"/>
        <v>-118.37890025085315</v>
      </c>
      <c r="T457">
        <f t="shared" si="147"/>
        <v>97.58243078852793</v>
      </c>
      <c r="U457">
        <f t="shared" si="148"/>
        <v>-6.9311953594427926</v>
      </c>
      <c r="V457">
        <f t="shared" si="149"/>
        <v>-2.3829743203781701</v>
      </c>
    </row>
    <row r="458" spans="4:22" x14ac:dyDescent="0.3">
      <c r="D458">
        <f t="shared" si="136"/>
        <v>39.600000000000293</v>
      </c>
      <c r="E458">
        <v>0</v>
      </c>
      <c r="F458">
        <v>50</v>
      </c>
      <c r="H458">
        <f t="shared" si="135"/>
        <v>0.903810275188484</v>
      </c>
      <c r="I458">
        <f t="shared" si="137"/>
        <v>268.26899395506592</v>
      </c>
      <c r="J458">
        <f t="shared" si="138"/>
        <v>328.31460791616553</v>
      </c>
      <c r="K458">
        <f t="shared" si="139"/>
        <v>153.79977386389723</v>
      </c>
      <c r="L458">
        <f t="shared" si="140"/>
        <v>0.46845242385063079</v>
      </c>
      <c r="M458" cm="1">
        <f t="array" ref="M458">CubicInterpolation($B$4:$B$14,$G$4:$G$14,L458)*H458</f>
        <v>187.97501273955791</v>
      </c>
      <c r="N458">
        <f t="shared" si="141"/>
        <v>-7.3046593153039696</v>
      </c>
      <c r="O458">
        <f t="shared" si="142"/>
        <v>-0.74461358973536895</v>
      </c>
      <c r="P458">
        <f t="shared" si="143"/>
        <v>3058.6163146052409</v>
      </c>
      <c r="Q458">
        <f t="shared" si="144"/>
        <v>6268.994961168868</v>
      </c>
      <c r="R458">
        <f t="shared" si="145"/>
        <v>-50.617121514006456</v>
      </c>
      <c r="S458">
        <f t="shared" si="146"/>
        <v>-119.07336542388107</v>
      </c>
      <c r="T458">
        <f t="shared" si="147"/>
        <v>97.344255542979042</v>
      </c>
      <c r="U458">
        <f t="shared" si="148"/>
        <v>-6.9041949820021546</v>
      </c>
      <c r="V458">
        <f t="shared" si="149"/>
        <v>-2.3854013002330081</v>
      </c>
    </row>
    <row r="459" spans="4:22" x14ac:dyDescent="0.3">
      <c r="D459">
        <f t="shared" si="136"/>
        <v>39.700000000000294</v>
      </c>
      <c r="E459">
        <v>0</v>
      </c>
      <c r="F459">
        <v>50</v>
      </c>
      <c r="H459">
        <f t="shared" si="135"/>
        <v>0.90492463317862937</v>
      </c>
      <c r="I459">
        <f t="shared" si="137"/>
        <v>268.3466164676845</v>
      </c>
      <c r="J459">
        <f t="shared" si="138"/>
        <v>328.36210271088777</v>
      </c>
      <c r="K459">
        <f t="shared" si="139"/>
        <v>154.18570323043232</v>
      </c>
      <c r="L459">
        <f t="shared" si="140"/>
        <v>0.46955998258479864</v>
      </c>
      <c r="M459" cm="1">
        <f t="array" ref="M459">CubicInterpolation($B$4:$B$14,$G$4:$G$14,L459)*H459</f>
        <v>189.09980685058207</v>
      </c>
      <c r="N459">
        <f t="shared" si="141"/>
        <v>-7.2798526610125061</v>
      </c>
      <c r="O459">
        <f t="shared" si="142"/>
        <v>-0.74208487879842056</v>
      </c>
      <c r="P459">
        <f t="shared" si="143"/>
        <v>3046.674389586999</v>
      </c>
      <c r="Q459">
        <f t="shared" si="144"/>
        <v>6278.7174657841142</v>
      </c>
      <c r="R459">
        <f t="shared" si="145"/>
        <v>-50.849281167575271</v>
      </c>
      <c r="S459">
        <f t="shared" si="146"/>
        <v>-119.76513494095333</v>
      </c>
      <c r="T459">
        <f t="shared" si="147"/>
        <v>97.105836761948481</v>
      </c>
      <c r="U459">
        <f t="shared" si="148"/>
        <v>-6.8771080522772623</v>
      </c>
      <c r="V459">
        <f t="shared" si="149"/>
        <v>-2.3878106297095885</v>
      </c>
    </row>
    <row r="460" spans="4:22" x14ac:dyDescent="0.3">
      <c r="D460">
        <f t="shared" si="136"/>
        <v>39.800000000000296</v>
      </c>
      <c r="E460">
        <v>0</v>
      </c>
      <c r="F460">
        <v>50</v>
      </c>
      <c r="H460">
        <f t="shared" si="135"/>
        <v>0.90604649373616264</v>
      </c>
      <c r="I460">
        <f t="shared" si="137"/>
        <v>268.42468775157039</v>
      </c>
      <c r="J460">
        <f t="shared" si="138"/>
        <v>328.40986516635121</v>
      </c>
      <c r="K460">
        <f t="shared" si="139"/>
        <v>154.57187369710221</v>
      </c>
      <c r="L460">
        <f t="shared" si="140"/>
        <v>0.47066757150795724</v>
      </c>
      <c r="M460" cm="1">
        <f t="array" ref="M460">CubicInterpolation($B$4:$B$14,$G$4:$G$14,L460)*H460</f>
        <v>190.23041086132903</v>
      </c>
      <c r="N460">
        <f t="shared" si="141"/>
        <v>-7.2549763282897537</v>
      </c>
      <c r="O460">
        <f t="shared" si="142"/>
        <v>-0.73954906506521445</v>
      </c>
      <c r="P460">
        <f t="shared" si="143"/>
        <v>3034.6634228353178</v>
      </c>
      <c r="Q460">
        <f t="shared" si="144"/>
        <v>6288.4161164304842</v>
      </c>
      <c r="R460">
        <f t="shared" si="145"/>
        <v>-51.079717254173964</v>
      </c>
      <c r="S460">
        <f t="shared" si="146"/>
        <v>-120.45420009266731</v>
      </c>
      <c r="T460">
        <f t="shared" si="147"/>
        <v>96.867176165451355</v>
      </c>
      <c r="U460">
        <f t="shared" si="148"/>
        <v>-6.8499356695951406</v>
      </c>
      <c r="V460">
        <f t="shared" si="149"/>
        <v>-2.3902014238245384</v>
      </c>
    </row>
    <row r="461" spans="4:22" x14ac:dyDescent="0.3">
      <c r="D461">
        <f t="shared" si="136"/>
        <v>39.900000000000297</v>
      </c>
      <c r="E461">
        <v>0</v>
      </c>
      <c r="F461">
        <v>50</v>
      </c>
      <c r="H461">
        <f t="shared" si="135"/>
        <v>0.9071758505608345</v>
      </c>
      <c r="I461">
        <f t="shared" si="137"/>
        <v>268.50320604609112</v>
      </c>
      <c r="J461">
        <f t="shared" si="138"/>
        <v>328.45789408890664</v>
      </c>
      <c r="K461">
        <f t="shared" si="139"/>
        <v>154.95824290639953</v>
      </c>
      <c r="L461">
        <f t="shared" si="140"/>
        <v>0.47177506065497576</v>
      </c>
      <c r="M461" cm="1">
        <f t="array" ref="M461">CubicInterpolation($B$4:$B$14,$G$4:$G$14,L461)*H461</f>
        <v>191.36674038260009</v>
      </c>
      <c r="N461">
        <f t="shared" si="141"/>
        <v>-7.2300313070811759</v>
      </c>
      <c r="O461">
        <f t="shared" si="142"/>
        <v>-0.73700624944762239</v>
      </c>
      <c r="P461">
        <f t="shared" si="143"/>
        <v>3022.5836852167463</v>
      </c>
      <c r="Q461">
        <f t="shared" si="144"/>
        <v>6298.0908890168957</v>
      </c>
      <c r="R461">
        <f t="shared" si="145"/>
        <v>-51.308442782405621</v>
      </c>
      <c r="S461">
        <f t="shared" si="146"/>
        <v>-121.14055227876094</v>
      </c>
      <c r="T461">
        <f t="shared" si="147"/>
        <v>96.628275562774647</v>
      </c>
      <c r="U461">
        <f t="shared" si="148"/>
        <v>-6.8226789485988455</v>
      </c>
      <c r="V461">
        <f t="shared" si="149"/>
        <v>-2.3925728130445867</v>
      </c>
    </row>
    <row r="462" spans="4:22" x14ac:dyDescent="0.3">
      <c r="D462">
        <f t="shared" si="136"/>
        <v>40.000000000000298</v>
      </c>
      <c r="E462">
        <v>0</v>
      </c>
      <c r="F462">
        <v>50</v>
      </c>
      <c r="H462">
        <f t="shared" si="135"/>
        <v>0.90831269730517328</v>
      </c>
      <c r="I462">
        <f t="shared" si="137"/>
        <v>268.58216958505989</v>
      </c>
      <c r="J462">
        <f t="shared" si="138"/>
        <v>328.50618828155592</v>
      </c>
      <c r="K462">
        <f t="shared" si="139"/>
        <v>155.34476904241504</v>
      </c>
      <c r="L462">
        <f t="shared" si="140"/>
        <v>0.47288232180659018</v>
      </c>
      <c r="M462" cm="1">
        <f t="array" ref="M462">CubicInterpolation($B$4:$B$14,$G$4:$G$14,L462)*H462</f>
        <v>192.50871101084908</v>
      </c>
      <c r="N462">
        <f t="shared" si="141"/>
        <v>-7.2050186032661312</v>
      </c>
      <c r="O462">
        <f t="shared" si="142"/>
        <v>-0.73445653448176662</v>
      </c>
      <c r="P462">
        <f t="shared" si="143"/>
        <v>3010.4354484523246</v>
      </c>
      <c r="Q462">
        <f t="shared" si="144"/>
        <v>6307.7417596375808</v>
      </c>
      <c r="R462">
        <f t="shared" si="145"/>
        <v>-51.535470769444011</v>
      </c>
      <c r="S462">
        <f t="shared" si="146"/>
        <v>-121.82418300967065</v>
      </c>
      <c r="T462">
        <f t="shared" si="147"/>
        <v>96.38913685093118</v>
      </c>
      <c r="U462">
        <f t="shared" si="148"/>
        <v>-6.7953390187251577</v>
      </c>
      <c r="V462">
        <f t="shared" si="149"/>
        <v>-2.3949239432605056</v>
      </c>
    </row>
    <row r="463" spans="4:22" x14ac:dyDescent="0.3">
      <c r="D463">
        <f t="shared" si="136"/>
        <v>40.1000000000003</v>
      </c>
      <c r="E463">
        <v>0</v>
      </c>
      <c r="F463">
        <v>50</v>
      </c>
      <c r="H463">
        <f t="shared" si="135"/>
        <v>0.90945702757396962</v>
      </c>
      <c r="I463">
        <f t="shared" si="137"/>
        <v>268.66157659680812</v>
      </c>
      <c r="J463">
        <f t="shared" si="138"/>
        <v>328.55474654400825</v>
      </c>
      <c r="K463">
        <f t="shared" si="139"/>
        <v>155.73141082804707</v>
      </c>
      <c r="L463">
        <f t="shared" si="140"/>
        <v>0.47398922848064118</v>
      </c>
      <c r="M463" cm="1">
        <f t="array" ref="M463">CubicInterpolation($B$4:$B$14,$G$4:$G$14,L463)*H463</f>
        <v>193.65623833902094</v>
      </c>
      <c r="N463">
        <f t="shared" si="141"/>
        <v>-7.179939238169645</v>
      </c>
      <c r="O463">
        <f t="shared" si="142"/>
        <v>-0.73190002427825118</v>
      </c>
      <c r="P463">
        <f t="shared" si="143"/>
        <v>2998.218985106439</v>
      </c>
      <c r="Q463">
        <f t="shared" si="144"/>
        <v>6317.3687045807837</v>
      </c>
      <c r="R463">
        <f t="shared" si="145"/>
        <v>-51.760814235993521</v>
      </c>
      <c r="S463">
        <f t="shared" si="146"/>
        <v>-122.50508390803685</v>
      </c>
      <c r="T463">
        <f t="shared" si="147"/>
        <v>96.149762013115918</v>
      </c>
      <c r="U463">
        <f t="shared" si="148"/>
        <v>-6.767917023688085</v>
      </c>
      <c r="V463">
        <f t="shared" si="149"/>
        <v>-2.3972539757566613</v>
      </c>
    </row>
    <row r="464" spans="4:22" x14ac:dyDescent="0.3">
      <c r="D464">
        <f t="shared" si="136"/>
        <v>40.200000000000301</v>
      </c>
      <c r="E464">
        <v>0</v>
      </c>
      <c r="F464">
        <v>50</v>
      </c>
      <c r="H464">
        <f t="shared" si="135"/>
        <v>0.91060883492378231</v>
      </c>
      <c r="I464">
        <f t="shared" si="137"/>
        <v>268.74142530425905</v>
      </c>
      <c r="J464">
        <f t="shared" si="138"/>
        <v>328.60356767273737</v>
      </c>
      <c r="K464">
        <f t="shared" si="139"/>
        <v>156.11812752212211</v>
      </c>
      <c r="L464">
        <f t="shared" si="140"/>
        <v>0.47509565592301528</v>
      </c>
      <c r="M464" cm="1">
        <f t="array" ref="M464">CubicInterpolation($B$4:$B$14,$G$4:$G$14,L464)*H464</f>
        <v>194.80923796733171</v>
      </c>
      <c r="N464">
        <f t="shared" si="141"/>
        <v>-7.1547942480772653</v>
      </c>
      <c r="O464">
        <f t="shared" si="142"/>
        <v>-0.72933682447270798</v>
      </c>
      <c r="P464">
        <f t="shared" si="143"/>
        <v>2985.9345685755293</v>
      </c>
      <c r="Q464">
        <f t="shared" si="144"/>
        <v>6326.971700337298</v>
      </c>
      <c r="R464">
        <f t="shared" si="145"/>
        <v>-51.984486201476471</v>
      </c>
      <c r="S464">
        <f t="shared" si="146"/>
        <v>-123.18324671015752</v>
      </c>
      <c r="T464">
        <f t="shared" si="147"/>
        <v>95.910153117165052</v>
      </c>
      <c r="U464">
        <f t="shared" si="148"/>
        <v>-6.7404141209660819</v>
      </c>
      <c r="V464">
        <f t="shared" si="149"/>
        <v>-2.3995620871735235</v>
      </c>
    </row>
    <row r="465" spans="4:22" x14ac:dyDescent="0.3">
      <c r="D465">
        <f t="shared" si="136"/>
        <v>40.300000000000303</v>
      </c>
      <c r="E465">
        <v>0</v>
      </c>
      <c r="F465">
        <v>50</v>
      </c>
      <c r="H465">
        <f t="shared" si="135"/>
        <v>0.91176811286245318</v>
      </c>
      <c r="I465">
        <f t="shared" si="137"/>
        <v>268.82171392500175</v>
      </c>
      <c r="J465">
        <f t="shared" si="138"/>
        <v>328.65265046103872</v>
      </c>
      <c r="K465">
        <f t="shared" si="139"/>
        <v>156.50487891643064</v>
      </c>
      <c r="L465">
        <f t="shared" si="140"/>
        <v>0.47620148109830646</v>
      </c>
      <c r="M465" cm="1">
        <f t="array" ref="M465">CubicInterpolation($B$4:$B$14,$G$4:$G$14,L465)*H465</f>
        <v>195.96762551397964</v>
      </c>
      <c r="N465">
        <f t="shared" si="141"/>
        <v>-7.1295846837578001</v>
      </c>
      <c r="O465">
        <f t="shared" si="142"/>
        <v>-0.72676704217714572</v>
      </c>
      <c r="P465">
        <f t="shared" si="143"/>
        <v>2973.5824730766517</v>
      </c>
      <c r="Q465">
        <f t="shared" si="144"/>
        <v>6336.550723608857</v>
      </c>
      <c r="R465">
        <f t="shared" si="145"/>
        <v>-52.206499679362324</v>
      </c>
      <c r="S465">
        <f t="shared" si="146"/>
        <v>-123.85866326739024</v>
      </c>
      <c r="T465">
        <f t="shared" si="147"/>
        <v>95.670312314018545</v>
      </c>
      <c r="U465">
        <f t="shared" si="148"/>
        <v>-6.7128314812965781</v>
      </c>
      <c r="V465">
        <f t="shared" si="149"/>
        <v>-2.4018474694674925</v>
      </c>
    </row>
    <row r="466" spans="4:22" x14ac:dyDescent="0.3">
      <c r="D466">
        <f t="shared" si="136"/>
        <v>40.400000000000304</v>
      </c>
      <c r="E466">
        <v>0</v>
      </c>
      <c r="F466">
        <v>50</v>
      </c>
      <c r="H466">
        <f t="shared" si="135"/>
        <v>0.91293485484863801</v>
      </c>
      <c r="I466">
        <f t="shared" si="137"/>
        <v>268.90244067136661</v>
      </c>
      <c r="J466">
        <f t="shared" si="138"/>
        <v>328.70199369908772</v>
      </c>
      <c r="K466">
        <f t="shared" si="139"/>
        <v>156.89162533268404</v>
      </c>
      <c r="L466">
        <f t="shared" si="140"/>
        <v>0.4773065826802117</v>
      </c>
      <c r="M466" cm="1">
        <f t="array" ref="M466">CubicInterpolation($B$4:$B$14,$G$4:$G$14,L466)*H466</f>
        <v>197.13131662578141</v>
      </c>
      <c r="N466">
        <f t="shared" si="141"/>
        <v>-7.1043116099900194</v>
      </c>
      <c r="O466">
        <f t="shared" si="142"/>
        <v>-0.72419078593170427</v>
      </c>
      <c r="P466">
        <f t="shared" si="143"/>
        <v>2961.1629736359068</v>
      </c>
      <c r="Q466">
        <f t="shared" si="144"/>
        <v>6346.1057513163678</v>
      </c>
      <c r="R466">
        <f t="shared" si="145"/>
        <v>-52.42686767270569</v>
      </c>
      <c r="S466">
        <f t="shared" si="146"/>
        <v>-124.53132554750339</v>
      </c>
      <c r="T466">
        <f t="shared" si="147"/>
        <v>95.430241836186497</v>
      </c>
      <c r="U466">
        <f t="shared" si="148"/>
        <v>-6.6851702881749926</v>
      </c>
      <c r="V466">
        <f t="shared" si="149"/>
        <v>-2.404109329864446</v>
      </c>
    </row>
    <row r="467" spans="4:22" x14ac:dyDescent="0.3">
      <c r="D467">
        <f t="shared" si="136"/>
        <v>40.500000000000306</v>
      </c>
      <c r="E467">
        <v>0</v>
      </c>
      <c r="F467">
        <v>50</v>
      </c>
      <c r="H467">
        <f t="shared" si="135"/>
        <v>0.91410905429135325</v>
      </c>
      <c r="I467">
        <f t="shared" si="137"/>
        <v>268.98360375050123</v>
      </c>
      <c r="J467">
        <f t="shared" si="138"/>
        <v>328.75159617399788</v>
      </c>
      <c r="K467">
        <f t="shared" si="139"/>
        <v>157.27832761939675</v>
      </c>
      <c r="L467">
        <f t="shared" si="140"/>
        <v>0.47841084104167902</v>
      </c>
      <c r="M467" cm="1">
        <f t="array" ref="M467">CubicInterpolation($B$4:$B$14,$G$4:$G$14,L467)*H467</f>
        <v>198.3002269887287</v>
      </c>
      <c r="N467">
        <f t="shared" si="141"/>
        <v>-7.0789761050944735</v>
      </c>
      <c r="O467">
        <f t="shared" si="142"/>
        <v>-0.72160816565692898</v>
      </c>
      <c r="P467">
        <f t="shared" si="143"/>
        <v>2948.6763460767324</v>
      </c>
      <c r="Q467">
        <f t="shared" si="144"/>
        <v>6355.6367606079884</v>
      </c>
      <c r="R467">
        <f t="shared" si="145"/>
        <v>-52.645603169869538</v>
      </c>
      <c r="S467">
        <f t="shared" si="146"/>
        <v>-125.20122563597697</v>
      </c>
      <c r="T467">
        <f t="shared" si="147"/>
        <v>95.189943996219895</v>
      </c>
      <c r="U467">
        <f t="shared" si="148"/>
        <v>-6.6574317373591221</v>
      </c>
      <c r="V467">
        <f t="shared" si="149"/>
        <v>-2.4063468908081425</v>
      </c>
    </row>
    <row r="468" spans="4:22" x14ac:dyDescent="0.3">
      <c r="D468">
        <f t="shared" si="136"/>
        <v>40.600000000000307</v>
      </c>
      <c r="E468">
        <v>0</v>
      </c>
      <c r="F468">
        <v>50</v>
      </c>
      <c r="H468">
        <f t="shared" si="135"/>
        <v>0.91529070454953532</v>
      </c>
      <c r="I468">
        <f t="shared" si="137"/>
        <v>269.06520136444749</v>
      </c>
      <c r="J468">
        <f t="shared" si="138"/>
        <v>328.80145666988</v>
      </c>
      <c r="K468">
        <f t="shared" si="139"/>
        <v>157.66494714869802</v>
      </c>
      <c r="L468">
        <f t="shared" si="140"/>
        <v>0.47951413824481692</v>
      </c>
      <c r="M468" cm="1">
        <f t="array" ref="M468">CubicInterpolation($B$4:$B$14,$G$4:$G$14,L468)*H468</f>
        <v>199.47427233845477</v>
      </c>
      <c r="N468">
        <f t="shared" si="141"/>
        <v>-7.0535792604731959</v>
      </c>
      <c r="O468">
        <f t="shared" si="142"/>
        <v>-0.71901929260684971</v>
      </c>
      <c r="P468">
        <f t="shared" si="143"/>
        <v>2936.1228670080709</v>
      </c>
      <c r="Q468">
        <f t="shared" si="144"/>
        <v>6365.1437288670586</v>
      </c>
      <c r="R468">
        <f t="shared" si="145"/>
        <v>-52.862719140384321</v>
      </c>
      <c r="S468">
        <f t="shared" si="146"/>
        <v>-125.86835573725368</v>
      </c>
      <c r="T468">
        <f t="shared" si="147"/>
        <v>94.949421185186267</v>
      </c>
      <c r="U468">
        <f t="shared" si="148"/>
        <v>-6.6296170363809983</v>
      </c>
      <c r="V468">
        <f t="shared" si="149"/>
        <v>-2.4085593899060123</v>
      </c>
    </row>
    <row r="469" spans="4:22" x14ac:dyDescent="0.3">
      <c r="D469">
        <f t="shared" si="136"/>
        <v>40.700000000000308</v>
      </c>
      <c r="E469">
        <v>0</v>
      </c>
      <c r="F469">
        <v>50</v>
      </c>
      <c r="H469">
        <f t="shared" si="135"/>
        <v>0.9164797989316138</v>
      </c>
      <c r="I469">
        <f t="shared" si="137"/>
        <v>269.14723171021933</v>
      </c>
      <c r="J469">
        <f t="shared" si="138"/>
        <v>328.8515739679014</v>
      </c>
      <c r="K469">
        <f t="shared" si="139"/>
        <v>158.05144581307832</v>
      </c>
      <c r="L469">
        <f t="shared" si="140"/>
        <v>0.48061635803058506</v>
      </c>
      <c r="M469" cm="1">
        <f t="array" ref="M469">CubicInterpolation($B$4:$B$14,$G$4:$G$14,L469)*H469</f>
        <v>200.65336847060817</v>
      </c>
      <c r="N469">
        <f t="shared" si="141"/>
        <v>-7.0281221801531686</v>
      </c>
      <c r="O469">
        <f t="shared" si="142"/>
        <v>-0.71642427932244324</v>
      </c>
      <c r="P469">
        <f t="shared" si="143"/>
        <v>2923.5028138124112</v>
      </c>
      <c r="Q469">
        <f t="shared" si="144"/>
        <v>6374.6266337198758</v>
      </c>
      <c r="R469">
        <f t="shared" si="145"/>
        <v>-53.078228531011803</v>
      </c>
      <c r="S469">
        <f t="shared" si="146"/>
        <v>-126.5327081759407</v>
      </c>
      <c r="T469">
        <f t="shared" si="147"/>
        <v>94.708675871150561</v>
      </c>
      <c r="U469">
        <f t="shared" si="148"/>
        <v>-6.6017274040632143</v>
      </c>
      <c r="V469">
        <f t="shared" si="149"/>
        <v>-2.410746079868574</v>
      </c>
    </row>
    <row r="470" spans="4:22" x14ac:dyDescent="0.3">
      <c r="D470">
        <f t="shared" si="136"/>
        <v>40.80000000000031</v>
      </c>
      <c r="E470">
        <v>0</v>
      </c>
      <c r="F470">
        <v>50</v>
      </c>
      <c r="H470">
        <f t="shared" ref="H470:H533" si="150">$H$20*(1-(P470/44300))^4.256</f>
        <v>0.9176763306950978</v>
      </c>
      <c r="I470">
        <f t="shared" si="137"/>
        <v>269.22969297988084</v>
      </c>
      <c r="J470">
        <f t="shared" si="138"/>
        <v>328.90194684634525</v>
      </c>
      <c r="K470">
        <f t="shared" si="139"/>
        <v>158.43778602207374</v>
      </c>
      <c r="L470">
        <f t="shared" si="140"/>
        <v>0.48171738580827528</v>
      </c>
      <c r="M470" cm="1">
        <f t="array" ref="M470">CubicInterpolation($B$4:$B$14,$G$4:$G$14,L470)*H470</f>
        <v>201.83743125112622</v>
      </c>
      <c r="N470">
        <f t="shared" si="141"/>
        <v>-7.0026059803361793</v>
      </c>
      <c r="O470">
        <f t="shared" si="142"/>
        <v>-0.71382323958574712</v>
      </c>
      <c r="P470">
        <f t="shared" si="143"/>
        <v>2910.8164646337159</v>
      </c>
      <c r="Q470">
        <f t="shared" si="144"/>
        <v>6384.0854530433162</v>
      </c>
      <c r="R470">
        <f t="shared" si="145"/>
        <v>-53.292144261964971</v>
      </c>
      <c r="S470">
        <f t="shared" si="146"/>
        <v>-127.19427539796291</v>
      </c>
      <c r="T470">
        <f t="shared" si="147"/>
        <v>94.467710597661835</v>
      </c>
      <c r="U470">
        <f t="shared" si="148"/>
        <v>-6.5737640700417321</v>
      </c>
      <c r="V470">
        <f t="shared" si="149"/>
        <v>-2.4129062284449407</v>
      </c>
    </row>
    <row r="471" spans="4:22" x14ac:dyDescent="0.3">
      <c r="D471">
        <f t="shared" ref="D471:D534" si="151">D470+0.1</f>
        <v>40.900000000000311</v>
      </c>
      <c r="E471">
        <v>0</v>
      </c>
      <c r="F471">
        <v>50</v>
      </c>
      <c r="H471">
        <f t="shared" si="150"/>
        <v>0.91888029304617413</v>
      </c>
      <c r="I471">
        <f t="shared" ref="I471:I534" si="152">$I$20 - 6.5*P471/1000</f>
        <v>269.31258336062598</v>
      </c>
      <c r="J471">
        <f t="shared" ref="J471:J534" si="153">(I471*287*1.4)^0.5</f>
        <v>328.9525740806713</v>
      </c>
      <c r="K471">
        <f t="shared" ref="K471:K534" si="154">(S471^2+T471^2)^0.5</f>
        <v>158.82393069889341</v>
      </c>
      <c r="L471">
        <f t="shared" ref="L471:L534" si="155">K471/J471</f>
        <v>0.48281710864479793</v>
      </c>
      <c r="M471" cm="1">
        <f t="array" ref="M471">CubicInterpolation($B$4:$B$14,$G$4:$G$14,L471)*H471</f>
        <v>203.02637662640291</v>
      </c>
      <c r="N471">
        <f t="shared" ref="N471:N534" si="156">-((U471^2+V471^2)^0.5)</f>
        <v>-6.9770317889563502</v>
      </c>
      <c r="O471">
        <f t="shared" ref="O471:O534" si="157">N471/$G$17</f>
        <v>-0.71121628837475537</v>
      </c>
      <c r="P471">
        <f t="shared" ref="P471:P534" si="158">0.5*(S470+S471)*(D470-D469)+P470</f>
        <v>2898.0640983652343</v>
      </c>
      <c r="Q471">
        <f t="shared" ref="Q471:Q534" si="159">0.5*(T470+T471)*(D470-D469)+Q470</f>
        <v>6393.5201649723122</v>
      </c>
      <c r="R471">
        <f t="shared" ref="R471:R534" si="160">DEGREES(ATAN((P471-P470)/(Q471-Q470)))</f>
        <v>-53.504479223260368</v>
      </c>
      <c r="S471">
        <f t="shared" ref="S471:S534" si="161">S470+(U469+U470)*0.5*(D470-D469)</f>
        <v>-127.85304997166817</v>
      </c>
      <c r="T471">
        <f t="shared" ref="T471:T534" si="162">T470+(V469+V470)*0.5*(D470-D469)</f>
        <v>94.226527982246154</v>
      </c>
      <c r="U471">
        <f t="shared" ref="U471:U534" si="163">(-$G$17*F471-SIN(RADIANS((R471)))*M471)/F471</f>
        <v>-6.5457282742960778</v>
      </c>
      <c r="V471">
        <f t="shared" ref="V471:V534" si="164">(-COS(RADIANS(R471))*M471)/F471</f>
        <v>-2.4150391183557134</v>
      </c>
    </row>
    <row r="472" spans="4:22" x14ac:dyDescent="0.3">
      <c r="D472">
        <f t="shared" si="151"/>
        <v>41.000000000000313</v>
      </c>
      <c r="E472">
        <v>0</v>
      </c>
      <c r="F472">
        <v>50</v>
      </c>
      <c r="H472">
        <f t="shared" si="150"/>
        <v>0.92009167913932222</v>
      </c>
      <c r="I472">
        <f t="shared" si="152"/>
        <v>269.39590103485813</v>
      </c>
      <c r="J472">
        <f t="shared" si="153"/>
        <v>329.00345444357566</v>
      </c>
      <c r="K472">
        <f t="shared" si="154"/>
        <v>159.20984327699296</v>
      </c>
      <c r="L472">
        <f t="shared" si="155"/>
        <v>0.4839154152537859</v>
      </c>
      <c r="M472" cm="1">
        <f t="array" ref="M472">CubicInterpolation($B$4:$B$14,$G$4:$G$14,L472)*H472</f>
        <v>204.22012063334762</v>
      </c>
      <c r="N472">
        <f t="shared" si="156"/>
        <v>-6.9514007452405249</v>
      </c>
      <c r="O472">
        <f t="shared" si="157"/>
        <v>-0.70860354181860596</v>
      </c>
      <c r="P472">
        <f t="shared" si="158"/>
        <v>2885.2459946372064</v>
      </c>
      <c r="Q472">
        <f t="shared" si="159"/>
        <v>6402.9307479071695</v>
      </c>
      <c r="R472">
        <f t="shared" si="160"/>
        <v>-53.715246271281089</v>
      </c>
      <c r="S472">
        <f t="shared" si="161"/>
        <v>-128.50902458888507</v>
      </c>
      <c r="T472">
        <f t="shared" si="162"/>
        <v>93.98513071490612</v>
      </c>
      <c r="U472">
        <f t="shared" si="163"/>
        <v>-6.5176212666835314</v>
      </c>
      <c r="V472">
        <f t="shared" si="164"/>
        <v>-2.4171440472187573</v>
      </c>
    </row>
    <row r="473" spans="4:22" x14ac:dyDescent="0.3">
      <c r="D473">
        <f t="shared" si="151"/>
        <v>41.100000000000314</v>
      </c>
      <c r="E473">
        <v>0</v>
      </c>
      <c r="F473">
        <v>50</v>
      </c>
      <c r="H473">
        <f t="shared" si="150"/>
        <v>0.92131048207693889</v>
      </c>
      <c r="I473">
        <f t="shared" si="152"/>
        <v>269.47964418027095</v>
      </c>
      <c r="J473">
        <f t="shared" si="153"/>
        <v>329.05458670505243</v>
      </c>
      <c r="K473">
        <f t="shared" si="154"/>
        <v>159.59548769659844</v>
      </c>
      <c r="L473">
        <f t="shared" si="155"/>
        <v>0.48501219598452705</v>
      </c>
      <c r="M473" cm="1">
        <f t="array" ref="M473">CubicInterpolation($B$4:$B$14,$G$4:$G$14,L473)*H473</f>
        <v>205.41857940932672</v>
      </c>
      <c r="N473">
        <f t="shared" si="156"/>
        <v>-6.9257139992790853</v>
      </c>
      <c r="O473">
        <f t="shared" si="157"/>
        <v>-0.70598511715383128</v>
      </c>
      <c r="P473">
        <f t="shared" si="158"/>
        <v>2872.3624338044651</v>
      </c>
      <c r="Q473">
        <f t="shared" si="159"/>
        <v>6412.3171805207467</v>
      </c>
      <c r="R473">
        <f t="shared" si="160"/>
        <v>-53.92445822542004</v>
      </c>
      <c r="S473">
        <f t="shared" si="161"/>
        <v>-129.16219206593405</v>
      </c>
      <c r="T473">
        <f t="shared" si="162"/>
        <v>93.7435215566274</v>
      </c>
      <c r="U473">
        <f t="shared" si="163"/>
        <v>-6.4894443064827705</v>
      </c>
      <c r="V473">
        <f t="shared" si="164"/>
        <v>-2.4192203274750845</v>
      </c>
    </row>
    <row r="474" spans="4:22" x14ac:dyDescent="0.3">
      <c r="D474">
        <f t="shared" si="151"/>
        <v>41.200000000000315</v>
      </c>
      <c r="E474">
        <v>0</v>
      </c>
      <c r="F474">
        <v>50</v>
      </c>
      <c r="H474">
        <f t="shared" si="150"/>
        <v>0.92253669490897494</v>
      </c>
      <c r="I474">
        <f t="shared" si="152"/>
        <v>269.56381096992936</v>
      </c>
      <c r="J474">
        <f t="shared" si="153"/>
        <v>329.10596963245382</v>
      </c>
      <c r="K474">
        <f t="shared" si="154"/>
        <v>159.9808284011842</v>
      </c>
      <c r="L474">
        <f t="shared" si="155"/>
        <v>0.48610734281073992</v>
      </c>
      <c r="M474" cm="1">
        <f t="array" ref="M474">CubicInterpolation($B$4:$B$14,$G$4:$G$14,L474)*H474</f>
        <v>206.62166920198769</v>
      </c>
      <c r="N474">
        <f t="shared" si="156"/>
        <v>-6.8999727115985312</v>
      </c>
      <c r="O474">
        <f t="shared" si="157"/>
        <v>-0.70336113268078804</v>
      </c>
      <c r="P474">
        <f t="shared" si="158"/>
        <v>2859.4136969339388</v>
      </c>
      <c r="Q474">
        <f t="shared" si="159"/>
        <v>6421.6794417654728</v>
      </c>
      <c r="R474">
        <f t="shared" si="160"/>
        <v>-54.132127864946135</v>
      </c>
      <c r="S474">
        <f t="shared" si="161"/>
        <v>-129.81254534459237</v>
      </c>
      <c r="T474">
        <f t="shared" si="162"/>
        <v>93.501703337892707</v>
      </c>
      <c r="U474">
        <f t="shared" si="163"/>
        <v>-6.4611986619407817</v>
      </c>
      <c r="V474">
        <f t="shared" si="164"/>
        <v>-2.4212672863067066</v>
      </c>
    </row>
    <row r="475" spans="4:22" x14ac:dyDescent="0.3">
      <c r="D475">
        <f t="shared" si="151"/>
        <v>41.300000000000317</v>
      </c>
      <c r="E475">
        <v>0</v>
      </c>
      <c r="F475">
        <v>50</v>
      </c>
      <c r="H475">
        <f t="shared" si="150"/>
        <v>0.92377031063258719</v>
      </c>
      <c r="I475">
        <f t="shared" si="152"/>
        <v>269.64839957235159</v>
      </c>
      <c r="J475">
        <f t="shared" si="153"/>
        <v>329.15760199055234</v>
      </c>
      <c r="K475">
        <f t="shared" si="154"/>
        <v>160.36583033390806</v>
      </c>
      <c r="L475">
        <f t="shared" si="155"/>
        <v>0.48720074931919988</v>
      </c>
      <c r="M475" cm="1">
        <f t="array" ref="M475">CubicInterpolation($B$4:$B$14,$G$4:$G$14,L475)*H475</f>
        <v>207.8293063789576</v>
      </c>
      <c r="N475">
        <f t="shared" si="156"/>
        <v>-6.8741780527442291</v>
      </c>
      <c r="O475">
        <f t="shared" si="157"/>
        <v>-0.70073170772112425</v>
      </c>
      <c r="P475">
        <f t="shared" si="158"/>
        <v>2846.4000657920583</v>
      </c>
      <c r="Q475">
        <f t="shared" si="159"/>
        <v>6431.0175108802277</v>
      </c>
      <c r="R475">
        <f t="shared" si="160"/>
        <v>-54.33826792594941</v>
      </c>
      <c r="S475">
        <f t="shared" si="161"/>
        <v>-130.46007749301356</v>
      </c>
      <c r="T475">
        <f t="shared" si="162"/>
        <v>93.259678957203619</v>
      </c>
      <c r="U475">
        <f t="shared" si="163"/>
        <v>-6.4328856098291025</v>
      </c>
      <c r="V475">
        <f t="shared" si="164"/>
        <v>-2.4232842655545173</v>
      </c>
    </row>
    <row r="476" spans="4:22" x14ac:dyDescent="0.3">
      <c r="D476">
        <f t="shared" si="151"/>
        <v>41.400000000000318</v>
      </c>
      <c r="E476">
        <v>0</v>
      </c>
      <c r="F476">
        <v>50</v>
      </c>
      <c r="H476">
        <f t="shared" si="150"/>
        <v>0.9250113221917976</v>
      </c>
      <c r="I476">
        <f t="shared" si="152"/>
        <v>269.73340815159145</v>
      </c>
      <c r="J476">
        <f t="shared" si="153"/>
        <v>329.20948254160214</v>
      </c>
      <c r="K476">
        <f t="shared" si="154"/>
        <v>160.75045893400738</v>
      </c>
      <c r="L476">
        <f t="shared" si="155"/>
        <v>0.48829231069822959</v>
      </c>
      <c r="M476" cm="1">
        <f t="array" ref="M476">CubicInterpolation($B$4:$B$14,$G$4:$G$14,L476)*H476</f>
        <v>209.04140743741425</v>
      </c>
      <c r="N476">
        <f t="shared" si="156"/>
        <v>-6.8483312028672989</v>
      </c>
      <c r="O476">
        <f t="shared" si="157"/>
        <v>-0.69809696257566756</v>
      </c>
      <c r="P476">
        <f t="shared" si="158"/>
        <v>2833.3218228320775</v>
      </c>
      <c r="Q476">
        <f t="shared" si="159"/>
        <v>6440.3313673970688</v>
      </c>
      <c r="R476">
        <f t="shared" si="160"/>
        <v>-54.542891098462711</v>
      </c>
      <c r="S476">
        <f t="shared" si="161"/>
        <v>-131.10478170660207</v>
      </c>
      <c r="T476">
        <f t="shared" si="162"/>
        <v>93.017451379610549</v>
      </c>
      <c r="U476">
        <f t="shared" si="163"/>
        <v>-6.4045064350050893</v>
      </c>
      <c r="V476">
        <f t="shared" si="164"/>
        <v>-2.4252706216305566</v>
      </c>
    </row>
    <row r="477" spans="4:22" x14ac:dyDescent="0.3">
      <c r="D477">
        <f t="shared" si="151"/>
        <v>41.50000000000032</v>
      </c>
      <c r="E477">
        <v>0</v>
      </c>
      <c r="F477">
        <v>50</v>
      </c>
      <c r="H477">
        <f t="shared" si="150"/>
        <v>0.92625972247717114</v>
      </c>
      <c r="I477">
        <f t="shared" si="152"/>
        <v>269.81883486732147</v>
      </c>
      <c r="J477">
        <f t="shared" si="153"/>
        <v>329.26161004540108</v>
      </c>
      <c r="K477">
        <f t="shared" si="154"/>
        <v>161.13468013315912</v>
      </c>
      <c r="L477">
        <f t="shared" si="155"/>
        <v>0.48938192372606287</v>
      </c>
      <c r="M477" cm="1">
        <f t="array" ref="M477">CubicInterpolation($B$4:$B$14,$G$4:$G$14,L477)*H477</f>
        <v>210.25788901352638</v>
      </c>
      <c r="N477">
        <f t="shared" si="156"/>
        <v>-6.8224333513182573</v>
      </c>
      <c r="O477">
        <f t="shared" si="157"/>
        <v>-0.69545701848300279</v>
      </c>
      <c r="P477">
        <f t="shared" si="158"/>
        <v>2820.1792511813051</v>
      </c>
      <c r="Q477">
        <f t="shared" si="159"/>
        <v>6449.6209911478118</v>
      </c>
      <c r="R477">
        <f t="shared" si="160"/>
        <v>-54.746010023713204</v>
      </c>
      <c r="S477">
        <f t="shared" si="161"/>
        <v>-131.74665130884378</v>
      </c>
      <c r="T477">
        <f t="shared" si="162"/>
        <v>92.775023635251287</v>
      </c>
      <c r="U477">
        <f t="shared" si="163"/>
        <v>-6.3760624299801183</v>
      </c>
      <c r="V477">
        <f t="shared" si="164"/>
        <v>-2.4272257254272205</v>
      </c>
    </row>
    <row r="478" spans="4:22" x14ac:dyDescent="0.3">
      <c r="D478">
        <f t="shared" si="151"/>
        <v>41.600000000000321</v>
      </c>
      <c r="E478">
        <v>0</v>
      </c>
      <c r="F478">
        <v>50</v>
      </c>
      <c r="H478">
        <f t="shared" si="150"/>
        <v>0.92751550432549867</v>
      </c>
      <c r="I478">
        <f t="shared" si="152"/>
        <v>269.90467787491627</v>
      </c>
      <c r="J478">
        <f t="shared" si="153"/>
        <v>329.31398325935288</v>
      </c>
      <c r="K478">
        <f t="shared" si="154"/>
        <v>161.51846035180728</v>
      </c>
      <c r="L478">
        <f t="shared" si="155"/>
        <v>0.4904694867590928</v>
      </c>
      <c r="M478" cm="1">
        <f t="array" ref="M478">CubicInterpolation($B$4:$B$14,$G$4:$G$14,L478)*H478</f>
        <v>211.47866789175859</v>
      </c>
      <c r="N478">
        <f t="shared" si="156"/>
        <v>-6.7964856962483244</v>
      </c>
      <c r="O478">
        <f t="shared" si="157"/>
        <v>-0.69281199757883016</v>
      </c>
      <c r="P478">
        <f t="shared" si="158"/>
        <v>2806.9726346282582</v>
      </c>
      <c r="Q478">
        <f t="shared" si="159"/>
        <v>6458.8863622704694</v>
      </c>
      <c r="R478">
        <f t="shared" si="160"/>
        <v>-54.94763729148513</v>
      </c>
      <c r="S478">
        <f t="shared" si="161"/>
        <v>-132.38567975209304</v>
      </c>
      <c r="T478">
        <f t="shared" si="162"/>
        <v>92.532398817898397</v>
      </c>
      <c r="U478">
        <f t="shared" si="163"/>
        <v>-6.347554894495361</v>
      </c>
      <c r="V478">
        <f t="shared" si="164"/>
        <v>-2.4291489622244375</v>
      </c>
    </row>
    <row r="479" spans="4:22" x14ac:dyDescent="0.3">
      <c r="D479">
        <f t="shared" si="151"/>
        <v>41.700000000000323</v>
      </c>
      <c r="E479">
        <v>0</v>
      </c>
      <c r="F479">
        <v>50</v>
      </c>
      <c r="H479">
        <f t="shared" si="150"/>
        <v>0.92877866051949309</v>
      </c>
      <c r="I479">
        <f t="shared" si="152"/>
        <v>269.99093532553667</v>
      </c>
      <c r="J479">
        <f t="shared" si="153"/>
        <v>329.36660093852964</v>
      </c>
      <c r="K479">
        <f t="shared" si="154"/>
        <v>161.90176649546041</v>
      </c>
      <c r="L479">
        <f t="shared" si="155"/>
        <v>0.49155489972001276</v>
      </c>
      <c r="M479" cm="1">
        <f t="array" ref="M479">CubicInterpolation($B$4:$B$14,$G$4:$G$14,L479)*H479</f>
        <v>212.70366101403781</v>
      </c>
      <c r="N479">
        <f t="shared" si="156"/>
        <v>-6.7704894442152677</v>
      </c>
      <c r="O479">
        <f t="shared" si="157"/>
        <v>-0.69016202285578665</v>
      </c>
      <c r="P479">
        <f t="shared" si="158"/>
        <v>2793.7022576097374</v>
      </c>
      <c r="Q479">
        <f t="shared" si="159"/>
        <v>6468.1274612155403</v>
      </c>
      <c r="R479">
        <f t="shared" si="160"/>
        <v>-55.147785437642916</v>
      </c>
      <c r="S479">
        <f t="shared" si="161"/>
        <v>-133.02186061831682</v>
      </c>
      <c r="T479">
        <f t="shared" si="162"/>
        <v>92.289580083515816</v>
      </c>
      <c r="U479">
        <f t="shared" si="163"/>
        <v>-6.3189851351029809</v>
      </c>
      <c r="V479">
        <f t="shared" si="164"/>
        <v>-2.4310397315917998</v>
      </c>
    </row>
    <row r="480" spans="4:22" x14ac:dyDescent="0.3">
      <c r="D480">
        <f t="shared" si="151"/>
        <v>41.800000000000324</v>
      </c>
      <c r="E480">
        <v>0</v>
      </c>
      <c r="F480">
        <v>50</v>
      </c>
      <c r="H480">
        <f t="shared" si="150"/>
        <v>0.93004918378750046</v>
      </c>
      <c r="I480">
        <f t="shared" si="152"/>
        <v>270.07760536621407</v>
      </c>
      <c r="J480">
        <f t="shared" si="153"/>
        <v>329.4194618357343</v>
      </c>
      <c r="K480">
        <f t="shared" si="154"/>
        <v>162.28456595096222</v>
      </c>
      <c r="L480">
        <f t="shared" si="155"/>
        <v>0.49263806408586069</v>
      </c>
      <c r="M480" cm="1">
        <f t="array" ref="M480">CubicInterpolation($B$4:$B$14,$G$4:$G$14,L480)*H480</f>
        <v>213.93278548878052</v>
      </c>
      <c r="N480">
        <f t="shared" si="156"/>
        <v>-6.7444458097976758</v>
      </c>
      <c r="O480">
        <f t="shared" si="157"/>
        <v>-0.68750721812412596</v>
      </c>
      <c r="P480">
        <f t="shared" si="158"/>
        <v>2780.3684051978316</v>
      </c>
      <c r="Q480">
        <f t="shared" si="159"/>
        <v>6477.3442687521574</v>
      </c>
      <c r="R480">
        <f t="shared" si="160"/>
        <v>-55.346466941745867</v>
      </c>
      <c r="S480">
        <f t="shared" si="161"/>
        <v>-133.65518761979675</v>
      </c>
      <c r="T480">
        <f t="shared" si="162"/>
        <v>92.046570648824996</v>
      </c>
      <c r="U480">
        <f t="shared" si="163"/>
        <v>-6.2903544647554535</v>
      </c>
      <c r="V480">
        <f t="shared" si="164"/>
        <v>-2.4328974472896627</v>
      </c>
    </row>
    <row r="481" spans="4:22" x14ac:dyDescent="0.3">
      <c r="D481">
        <f t="shared" si="151"/>
        <v>41.900000000000325</v>
      </c>
      <c r="E481">
        <v>0</v>
      </c>
      <c r="F481">
        <v>50</v>
      </c>
      <c r="H481">
        <f t="shared" si="150"/>
        <v>0.9313270668032182</v>
      </c>
      <c r="I481">
        <f t="shared" si="152"/>
        <v>270.16468613993544</v>
      </c>
      <c r="J481">
        <f t="shared" si="153"/>
        <v>329.47256470156367</v>
      </c>
      <c r="K481">
        <f t="shared" si="154"/>
        <v>162.66682658273817</v>
      </c>
      <c r="L481">
        <f t="shared" si="155"/>
        <v>0.49371888287597426</v>
      </c>
      <c r="M481" cm="1">
        <f t="array" ref="M481">CubicInterpolation($B$4:$B$14,$G$4:$G$14,L481)*H481</f>
        <v>215.16595859977474</v>
      </c>
      <c r="N481">
        <f t="shared" si="156"/>
        <v>-6.7183560152146473</v>
      </c>
      <c r="O481">
        <f t="shared" si="157"/>
        <v>-0.6848477079729508</v>
      </c>
      <c r="P481">
        <f t="shared" si="158"/>
        <v>2766.9713630868523</v>
      </c>
      <c r="Q481">
        <f t="shared" si="159"/>
        <v>6486.5367659740932</v>
      </c>
      <c r="R481">
        <f t="shared" si="160"/>
        <v>-55.54369422480206</v>
      </c>
      <c r="S481">
        <f t="shared" si="161"/>
        <v>-134.28565459978967</v>
      </c>
      <c r="T481">
        <f t="shared" si="162"/>
        <v>91.803373789880922</v>
      </c>
      <c r="U481">
        <f t="shared" si="163"/>
        <v>-6.2616642024009606</v>
      </c>
      <c r="V481">
        <f t="shared" si="164"/>
        <v>-2.4347215371662485</v>
      </c>
    </row>
    <row r="482" spans="4:22" x14ac:dyDescent="0.3">
      <c r="D482">
        <f t="shared" si="151"/>
        <v>42.000000000000327</v>
      </c>
      <c r="E482">
        <v>0</v>
      </c>
      <c r="F482">
        <v>50</v>
      </c>
      <c r="H482">
        <f t="shared" si="150"/>
        <v>0.9326123021854219</v>
      </c>
      <c r="I482">
        <f t="shared" si="152"/>
        <v>270.25217578572864</v>
      </c>
      <c r="J482">
        <f t="shared" si="153"/>
        <v>329.52590828447126</v>
      </c>
      <c r="K482">
        <f t="shared" si="154"/>
        <v>163.0485167290206</v>
      </c>
      <c r="L482">
        <f t="shared" si="155"/>
        <v>0.49479726063986751</v>
      </c>
      <c r="M482" cm="1">
        <f t="array" ref="M482">CubicInterpolation($B$4:$B$14,$G$4:$G$14,L482)*H482</f>
        <v>216.40309781491692</v>
      </c>
      <c r="N482">
        <f t="shared" si="156"/>
        <v>-6.6922212899520375</v>
      </c>
      <c r="O482">
        <f t="shared" si="157"/>
        <v>-0.68218361773211389</v>
      </c>
      <c r="P482">
        <f t="shared" si="158"/>
        <v>2753.511417580205</v>
      </c>
      <c r="Q482">
        <f t="shared" si="159"/>
        <v>6495.7049343056206</v>
      </c>
      <c r="R482">
        <f t="shared" si="160"/>
        <v>-55.739479647138324</v>
      </c>
      <c r="S482">
        <f t="shared" si="161"/>
        <v>-134.91325553314749</v>
      </c>
      <c r="T482">
        <f t="shared" si="162"/>
        <v>91.559992840658126</v>
      </c>
      <c r="U482">
        <f t="shared" si="163"/>
        <v>-6.2329156725856434</v>
      </c>
      <c r="V482">
        <f t="shared" si="164"/>
        <v>-2.4365114430520483</v>
      </c>
    </row>
    <row r="483" spans="4:22" x14ac:dyDescent="0.3">
      <c r="D483">
        <f t="shared" si="151"/>
        <v>42.100000000000328</v>
      </c>
      <c r="E483">
        <v>0</v>
      </c>
      <c r="F483">
        <v>50</v>
      </c>
      <c r="H483">
        <f t="shared" si="150"/>
        <v>0.9339048824977112</v>
      </c>
      <c r="I483">
        <f t="shared" si="152"/>
        <v>270.34007243874817</v>
      </c>
      <c r="J483">
        <f t="shared" si="153"/>
        <v>329.57949133083054</v>
      </c>
      <c r="K483">
        <f t="shared" si="154"/>
        <v>163.42960519805513</v>
      </c>
      <c r="L483">
        <f t="shared" si="155"/>
        <v>0.49587310344503555</v>
      </c>
      <c r="M483" cm="1">
        <f t="array" ref="M483">CubicInterpolation($B$4:$B$14,$G$4:$G$14,L483)*H483</f>
        <v>217.64412079480243</v>
      </c>
      <c r="N483">
        <f t="shared" si="156"/>
        <v>-6.6660428703964367</v>
      </c>
      <c r="O483">
        <f t="shared" si="157"/>
        <v>-0.67951507343490691</v>
      </c>
      <c r="P483">
        <f t="shared" si="158"/>
        <v>2739.9888555772027</v>
      </c>
      <c r="Q483">
        <f t="shared" si="159"/>
        <v>6504.8487555072361</v>
      </c>
      <c r="R483">
        <f t="shared" si="160"/>
        <v>-55.933835506363707</v>
      </c>
      <c r="S483">
        <f t="shared" si="161"/>
        <v>-135.53798452689682</v>
      </c>
      <c r="T483">
        <f t="shared" si="162"/>
        <v>91.316431191647212</v>
      </c>
      <c r="U483">
        <f t="shared" si="163"/>
        <v>-6.2041102050635137</v>
      </c>
      <c r="V483">
        <f t="shared" si="164"/>
        <v>-2.4382666206528625</v>
      </c>
    </row>
    <row r="484" spans="4:22" x14ac:dyDescent="0.3">
      <c r="D484">
        <f t="shared" si="151"/>
        <v>42.20000000000033</v>
      </c>
      <c r="E484">
        <v>0</v>
      </c>
      <c r="F484">
        <v>50</v>
      </c>
      <c r="H484">
        <f t="shared" si="150"/>
        <v>0.93520480024825703</v>
      </c>
      <c r="I484">
        <f t="shared" si="152"/>
        <v>270.42837423036116</v>
      </c>
      <c r="J484">
        <f t="shared" si="153"/>
        <v>329.63331258499818</v>
      </c>
      <c r="K484">
        <f t="shared" si="154"/>
        <v>163.81006126429003</v>
      </c>
      <c r="L484">
        <f t="shared" si="155"/>
        <v>0.49694631886469454</v>
      </c>
      <c r="M484" cm="1">
        <f t="array" ref="M484">CubicInterpolation($B$4:$B$14,$G$4:$G$14,L484)*H484</f>
        <v>218.88894540116308</v>
      </c>
      <c r="N484">
        <f t="shared" si="156"/>
        <v>-6.6398219994740684</v>
      </c>
      <c r="O484">
        <f t="shared" si="157"/>
        <v>-0.67684220178125054</v>
      </c>
      <c r="P484">
        <f t="shared" si="158"/>
        <v>2726.4039645598186</v>
      </c>
      <c r="Q484">
        <f t="shared" si="159"/>
        <v>6513.9682116812419</v>
      </c>
      <c r="R484">
        <f t="shared" si="160"/>
        <v>-56.126774035469666</v>
      </c>
      <c r="S484">
        <f t="shared" si="161"/>
        <v>-136.15983582077928</v>
      </c>
      <c r="T484">
        <f t="shared" si="162"/>
        <v>91.072692288461965</v>
      </c>
      <c r="U484">
        <f t="shared" si="163"/>
        <v>-6.1752491344121543</v>
      </c>
      <c r="V484">
        <f t="shared" si="164"/>
        <v>-2.4399865394386397</v>
      </c>
    </row>
    <row r="485" spans="4:22" x14ac:dyDescent="0.3">
      <c r="D485">
        <f t="shared" si="151"/>
        <v>42.300000000000331</v>
      </c>
      <c r="E485">
        <v>0</v>
      </c>
      <c r="F485">
        <v>50</v>
      </c>
      <c r="H485">
        <f t="shared" si="150"/>
        <v>0.93651204788956355</v>
      </c>
      <c r="I485">
        <f t="shared" si="152"/>
        <v>270.51707928823396</v>
      </c>
      <c r="J485">
        <f t="shared" si="153"/>
        <v>329.68737078937738</v>
      </c>
      <c r="K485">
        <f t="shared" si="154"/>
        <v>164.18985466455243</v>
      </c>
      <c r="L485">
        <f t="shared" si="155"/>
        <v>0.49801681596546821</v>
      </c>
      <c r="M485" cm="1">
        <f t="array" ref="M485">CubicInterpolation($B$4:$B$14,$G$4:$G$14,L485)*H485</f>
        <v>220.13748970515636</v>
      </c>
      <c r="N485">
        <f t="shared" si="156"/>
        <v>-6.6135599262974853</v>
      </c>
      <c r="O485">
        <f t="shared" si="157"/>
        <v>-0.67416513010168044</v>
      </c>
      <c r="P485">
        <f t="shared" si="158"/>
        <v>2712.7570325793918</v>
      </c>
      <c r="Q485">
        <f t="shared" si="159"/>
        <v>6523.0632852771878</v>
      </c>
      <c r="R485">
        <f t="shared" si="160"/>
        <v>-56.318307401015332</v>
      </c>
      <c r="S485">
        <f t="shared" si="161"/>
        <v>-136.77880378775308</v>
      </c>
      <c r="T485">
        <f t="shared" si="162"/>
        <v>90.82877963045739</v>
      </c>
      <c r="U485">
        <f t="shared" si="163"/>
        <v>-6.1463337996561096</v>
      </c>
      <c r="V485">
        <f t="shared" si="164"/>
        <v>-2.4416706825313055</v>
      </c>
    </row>
    <row r="486" spans="4:22" x14ac:dyDescent="0.3">
      <c r="D486">
        <f t="shared" si="151"/>
        <v>42.400000000000333</v>
      </c>
      <c r="E486">
        <v>0</v>
      </c>
      <c r="F486">
        <v>50</v>
      </c>
      <c r="H486">
        <f t="shared" si="150"/>
        <v>0.93782661781824095</v>
      </c>
      <c r="I486">
        <f t="shared" si="152"/>
        <v>270.60618573641864</v>
      </c>
      <c r="J486">
        <f t="shared" si="153"/>
        <v>329.74166468448146</v>
      </c>
      <c r="K486">
        <f t="shared" si="154"/>
        <v>164.56895559421193</v>
      </c>
      <c r="L486">
        <f t="shared" si="155"/>
        <v>0.49908450529502341</v>
      </c>
      <c r="M486" cm="1">
        <f t="array" ref="M486">CubicInterpolation($B$4:$B$14,$G$4:$G$14,L486)*H486</f>
        <v>221.38967199549964</v>
      </c>
      <c r="N486">
        <f t="shared" si="156"/>
        <v>-6.5872579058186007</v>
      </c>
      <c r="O486">
        <f t="shared" si="157"/>
        <v>-0.67148398632197759</v>
      </c>
      <c r="P486">
        <f t="shared" si="158"/>
        <v>2699.048348243281</v>
      </c>
      <c r="Q486">
        <f t="shared" si="159"/>
        <v>6532.1339590971784</v>
      </c>
      <c r="R486">
        <f t="shared" si="160"/>
        <v>-56.508447701419612</v>
      </c>
      <c r="S486">
        <f t="shared" si="161"/>
        <v>-137.39488293445649</v>
      </c>
      <c r="T486">
        <f t="shared" si="162"/>
        <v>90.584696769358885</v>
      </c>
      <c r="U486">
        <f t="shared" si="163"/>
        <v>-6.1173655438970282</v>
      </c>
      <c r="V486">
        <f t="shared" si="164"/>
        <v>-2.4433185465900844</v>
      </c>
    </row>
    <row r="487" spans="4:22" x14ac:dyDescent="0.3">
      <c r="D487">
        <f t="shared" si="151"/>
        <v>42.500000000000334</v>
      </c>
      <c r="E487">
        <v>0</v>
      </c>
      <c r="F487">
        <v>50</v>
      </c>
      <c r="H487">
        <f t="shared" si="150"/>
        <v>0.93914850237478487</v>
      </c>
      <c r="I487">
        <f t="shared" si="152"/>
        <v>270.69569169544036</v>
      </c>
      <c r="J487">
        <f t="shared" si="153"/>
        <v>329.79619300899753</v>
      </c>
      <c r="K487">
        <f t="shared" si="154"/>
        <v>164.947334703335</v>
      </c>
      <c r="L487">
        <f t="shared" si="155"/>
        <v>0.50014929886966553</v>
      </c>
      <c r="M487" cm="1">
        <f t="array" ref="M487">CubicInterpolation($B$4:$B$14,$G$4:$G$14,L487)*H487</f>
        <v>222.59829359116787</v>
      </c>
      <c r="N487">
        <f t="shared" si="156"/>
        <v>-6.5614552959979342</v>
      </c>
      <c r="O487">
        <f t="shared" si="157"/>
        <v>-0.66885375086625221</v>
      </c>
      <c r="P487">
        <f t="shared" si="158"/>
        <v>2685.2782007014762</v>
      </c>
      <c r="Q487">
        <f t="shared" si="159"/>
        <v>6541.1802163010416</v>
      </c>
      <c r="R487">
        <f t="shared" si="160"/>
        <v>-56.697206965357331</v>
      </c>
      <c r="S487">
        <f t="shared" si="161"/>
        <v>-138.00806790163415</v>
      </c>
      <c r="T487">
        <f t="shared" si="162"/>
        <v>90.340447307902807</v>
      </c>
      <c r="U487">
        <f t="shared" si="163"/>
        <v>-6.0891333067023155</v>
      </c>
      <c r="V487">
        <f t="shared" si="164"/>
        <v>-2.4444122349938979</v>
      </c>
    </row>
    <row r="488" spans="4:22" x14ac:dyDescent="0.3">
      <c r="D488">
        <f t="shared" si="151"/>
        <v>42.600000000000335</v>
      </c>
      <c r="E488">
        <v>0</v>
      </c>
      <c r="F488">
        <v>50</v>
      </c>
      <c r="H488">
        <f t="shared" si="150"/>
        <v>0.9404776940326911</v>
      </c>
      <c r="I488">
        <f t="shared" si="152"/>
        <v>270.78559529518276</v>
      </c>
      <c r="J488">
        <f t="shared" si="153"/>
        <v>329.85095450764493</v>
      </c>
      <c r="K488">
        <f t="shared" si="154"/>
        <v>165.32501020946157</v>
      </c>
      <c r="L488">
        <f t="shared" si="155"/>
        <v>0.50121125299223546</v>
      </c>
      <c r="M488" cm="1">
        <f t="array" ref="M488">CubicInterpolation($B$4:$B$14,$G$4:$G$14,L488)*H488</f>
        <v>223.52155652204098</v>
      </c>
      <c r="N488">
        <f t="shared" si="156"/>
        <v>-6.5389252495849011</v>
      </c>
      <c r="O488">
        <f t="shared" si="157"/>
        <v>-0.66655711004942919</v>
      </c>
      <c r="P488">
        <f t="shared" si="158"/>
        <v>2671.4468776641861</v>
      </c>
      <c r="Q488">
        <f t="shared" si="159"/>
        <v>6550.202041704878</v>
      </c>
      <c r="R488">
        <f t="shared" si="160"/>
        <v>-56.884597123516706</v>
      </c>
      <c r="S488">
        <f t="shared" si="161"/>
        <v>-138.61839284416413</v>
      </c>
      <c r="T488">
        <f t="shared" si="162"/>
        <v>90.096060768823605</v>
      </c>
      <c r="U488">
        <f t="shared" si="163"/>
        <v>-6.0656926058942187</v>
      </c>
      <c r="V488">
        <f t="shared" si="164"/>
        <v>-2.4423178807147856</v>
      </c>
    </row>
    <row r="489" spans="4:22" x14ac:dyDescent="0.3">
      <c r="D489">
        <f t="shared" si="151"/>
        <v>42.700000000000337</v>
      </c>
      <c r="E489">
        <v>0</v>
      </c>
      <c r="F489">
        <v>50</v>
      </c>
      <c r="H489">
        <f t="shared" si="150"/>
        <v>0.94181418675393958</v>
      </c>
      <c r="I489">
        <f t="shared" si="152"/>
        <v>270.87589476645257</v>
      </c>
      <c r="J489">
        <f t="shared" si="153"/>
        <v>329.9059479869386</v>
      </c>
      <c r="K489">
        <f t="shared" si="154"/>
        <v>165.70228960564469</v>
      </c>
      <c r="L489">
        <f t="shared" si="155"/>
        <v>0.50227130070478465</v>
      </c>
      <c r="M489" cm="1">
        <f t="array" ref="M489">CubicInterpolation($B$4:$B$14,$G$4:$G$14,L489)*H489</f>
        <v>224.44824010350428</v>
      </c>
      <c r="N489">
        <f t="shared" si="156"/>
        <v>-6.5163783049674384</v>
      </c>
      <c r="O489">
        <f t="shared" si="157"/>
        <v>-0.66425874668373475</v>
      </c>
      <c r="P489">
        <f t="shared" si="158"/>
        <v>2657.554651314988</v>
      </c>
      <c r="Q489">
        <f t="shared" si="159"/>
        <v>6559.1994309564716</v>
      </c>
      <c r="R489">
        <f t="shared" si="160"/>
        <v>-57.070629766123474</v>
      </c>
      <c r="S489">
        <f t="shared" si="161"/>
        <v>-139.22613413979397</v>
      </c>
      <c r="T489">
        <f t="shared" si="162"/>
        <v>89.851724263038165</v>
      </c>
      <c r="U489">
        <f t="shared" si="163"/>
        <v>-6.0422263618361969</v>
      </c>
      <c r="V489">
        <f t="shared" si="164"/>
        <v>-2.4402226959402746</v>
      </c>
    </row>
    <row r="490" spans="4:22" x14ac:dyDescent="0.3">
      <c r="D490">
        <f t="shared" si="151"/>
        <v>42.800000000000338</v>
      </c>
      <c r="E490">
        <v>0</v>
      </c>
      <c r="F490">
        <v>50</v>
      </c>
      <c r="H490">
        <f t="shared" si="150"/>
        <v>0.94315797697952819</v>
      </c>
      <c r="I490">
        <f t="shared" si="152"/>
        <v>270.96658850732666</v>
      </c>
      <c r="J490">
        <f t="shared" si="153"/>
        <v>329.96117235554226</v>
      </c>
      <c r="K490">
        <f t="shared" si="154"/>
        <v>166.079433672232</v>
      </c>
      <c r="L490">
        <f t="shared" si="155"/>
        <v>0.50333023272591848</v>
      </c>
      <c r="M490" cm="1">
        <f t="array" ref="M490">CubicInterpolation($B$4:$B$14,$G$4:$G$14,L490)*H490</f>
        <v>225.37884641500756</v>
      </c>
      <c r="N490">
        <f t="shared" si="156"/>
        <v>-6.4938084805627971</v>
      </c>
      <c r="O490">
        <f t="shared" si="157"/>
        <v>-0.66195805102576932</v>
      </c>
      <c r="P490">
        <f t="shared" si="158"/>
        <v>2643.6017681035892</v>
      </c>
      <c r="Q490">
        <f t="shared" si="159"/>
        <v>6568.1723970313342</v>
      </c>
      <c r="R490">
        <f t="shared" si="160"/>
        <v>-57.255315746838036</v>
      </c>
      <c r="S490">
        <f t="shared" si="161"/>
        <v>-139.8315300881805</v>
      </c>
      <c r="T490">
        <f t="shared" si="162"/>
        <v>89.607597234205414</v>
      </c>
      <c r="U490">
        <f t="shared" si="163"/>
        <v>-6.0187257297495149</v>
      </c>
      <c r="V490">
        <f t="shared" si="164"/>
        <v>-2.4381323122998206</v>
      </c>
    </row>
    <row r="491" spans="4:22" x14ac:dyDescent="0.3">
      <c r="D491">
        <f t="shared" si="151"/>
        <v>42.90000000000034</v>
      </c>
      <c r="E491">
        <v>0</v>
      </c>
      <c r="F491">
        <v>50</v>
      </c>
      <c r="H491">
        <f t="shared" si="150"/>
        <v>0.94450906229440901</v>
      </c>
      <c r="I491">
        <f t="shared" si="152"/>
        <v>271.05767499235543</v>
      </c>
      <c r="J491">
        <f t="shared" si="153"/>
        <v>330.01662656891756</v>
      </c>
      <c r="K491">
        <f t="shared" si="154"/>
        <v>166.45641418289037</v>
      </c>
      <c r="L491">
        <f t="shared" si="155"/>
        <v>0.50438796345955972</v>
      </c>
      <c r="M491" cm="1">
        <f t="array" ref="M491">CubicInterpolation($B$4:$B$14,$G$4:$G$14,L491)*H491</f>
        <v>226.31337638821546</v>
      </c>
      <c r="N491">
        <f t="shared" si="156"/>
        <v>-6.4712155291007853</v>
      </c>
      <c r="O491">
        <f t="shared" si="157"/>
        <v>-0.65965499786960091</v>
      </c>
      <c r="P491">
        <f t="shared" si="158"/>
        <v>2629.5884627145419</v>
      </c>
      <c r="Q491">
        <f t="shared" si="159"/>
        <v>6577.1209608672343</v>
      </c>
      <c r="R491">
        <f t="shared" si="160"/>
        <v>-57.438665767122856</v>
      </c>
      <c r="S491">
        <f t="shared" si="161"/>
        <v>-140.4345776927598</v>
      </c>
      <c r="T491">
        <f t="shared" si="162"/>
        <v>89.363679483793405</v>
      </c>
      <c r="U491">
        <f t="shared" si="163"/>
        <v>-5.9951902492956943</v>
      </c>
      <c r="V491">
        <f t="shared" si="164"/>
        <v>-2.4360468589140458</v>
      </c>
    </row>
    <row r="492" spans="4:22" x14ac:dyDescent="0.3">
      <c r="D492">
        <f t="shared" si="151"/>
        <v>43.000000000000341</v>
      </c>
      <c r="E492">
        <v>0</v>
      </c>
      <c r="F492">
        <v>50</v>
      </c>
      <c r="H492">
        <f t="shared" si="150"/>
        <v>0.94586744026536096</v>
      </c>
      <c r="I492">
        <f t="shared" si="152"/>
        <v>271.1491526939904</v>
      </c>
      <c r="J492">
        <f t="shared" si="153"/>
        <v>330.07230958146931</v>
      </c>
      <c r="K492">
        <f t="shared" si="154"/>
        <v>166.83320267650672</v>
      </c>
      <c r="L492">
        <f t="shared" si="155"/>
        <v>0.50544440667576962</v>
      </c>
      <c r="M492" cm="1">
        <f t="array" ref="M492">CubicInterpolation($B$4:$B$14,$G$4:$G$14,L492)*H492</f>
        <v>227.25182988920415</v>
      </c>
      <c r="N492">
        <f t="shared" si="156"/>
        <v>-6.448599198490145</v>
      </c>
      <c r="O492">
        <f t="shared" si="157"/>
        <v>-0.65734956151785373</v>
      </c>
      <c r="P492">
        <f t="shared" si="158"/>
        <v>2615.5149701553182</v>
      </c>
      <c r="Q492">
        <f t="shared" si="159"/>
        <v>6586.0451433676853</v>
      </c>
      <c r="R492">
        <f t="shared" si="160"/>
        <v>-57.620690806990162</v>
      </c>
      <c r="S492">
        <f t="shared" si="161"/>
        <v>-141.03527349171208</v>
      </c>
      <c r="T492">
        <f t="shared" si="162"/>
        <v>89.119970525232702</v>
      </c>
      <c r="U492">
        <f t="shared" si="163"/>
        <v>-5.9716194672564233</v>
      </c>
      <c r="V492">
        <f t="shared" si="164"/>
        <v>-2.433966425621326</v>
      </c>
    </row>
    <row r="493" spans="4:22" x14ac:dyDescent="0.3">
      <c r="D493">
        <f t="shared" si="151"/>
        <v>43.100000000000342</v>
      </c>
      <c r="E493">
        <v>0</v>
      </c>
      <c r="F493">
        <v>50</v>
      </c>
      <c r="H493">
        <f t="shared" si="150"/>
        <v>0.94723310843742281</v>
      </c>
      <c r="I493">
        <f t="shared" si="152"/>
        <v>271.24102008241789</v>
      </c>
      <c r="J493">
        <f t="shared" si="153"/>
        <v>330.12822034645188</v>
      </c>
      <c r="K493">
        <f t="shared" si="154"/>
        <v>167.20977095640382</v>
      </c>
      <c r="L493">
        <f t="shared" si="155"/>
        <v>0.50649947702418807</v>
      </c>
      <c r="M493" cm="1">
        <f t="array" ref="M493">CubicInterpolation($B$4:$B$14,$G$4:$G$14,L493)*H493</f>
        <v>228.19420655835759</v>
      </c>
      <c r="N493">
        <f t="shared" si="156"/>
        <v>-6.4259592433650816</v>
      </c>
      <c r="O493">
        <f t="shared" si="157"/>
        <v>-0.65504171695872393</v>
      </c>
      <c r="P493">
        <f t="shared" si="158"/>
        <v>2601.3815257818555</v>
      </c>
      <c r="Q493">
        <f t="shared" si="159"/>
        <v>6594.944965386997</v>
      </c>
      <c r="R493">
        <f t="shared" si="160"/>
        <v>-57.801401795198096</v>
      </c>
      <c r="S493">
        <f t="shared" si="161"/>
        <v>-141.63361397753968</v>
      </c>
      <c r="T493">
        <f t="shared" si="162"/>
        <v>88.87646986100593</v>
      </c>
      <c r="U493">
        <f t="shared" si="163"/>
        <v>-5.9480129375468804</v>
      </c>
      <c r="V493">
        <f t="shared" si="164"/>
        <v>-2.431891093812399</v>
      </c>
    </row>
    <row r="494" spans="4:22" x14ac:dyDescent="0.3">
      <c r="D494">
        <f t="shared" si="151"/>
        <v>43.200000000000344</v>
      </c>
      <c r="E494">
        <v>0</v>
      </c>
      <c r="F494">
        <v>50</v>
      </c>
      <c r="H494">
        <f t="shared" si="150"/>
        <v>0.94860606433234762</v>
      </c>
      <c r="I494">
        <f t="shared" si="152"/>
        <v>271.33327562552989</v>
      </c>
      <c r="J494">
        <f t="shared" si="153"/>
        <v>330.18435781596003</v>
      </c>
      <c r="K494">
        <f t="shared" si="154"/>
        <v>167.58609108863541</v>
      </c>
      <c r="L494">
        <f t="shared" si="155"/>
        <v>0.50755309002870896</v>
      </c>
      <c r="M494" cm="1">
        <f t="array" ref="M494">CubicInterpolation($B$4:$B$14,$G$4:$G$14,L494)*H494</f>
        <v>229.1405057806214</v>
      </c>
      <c r="N494">
        <f t="shared" si="156"/>
        <v>-6.403295425667233</v>
      </c>
      <c r="O494">
        <f t="shared" si="157"/>
        <v>-0.65273143992530402</v>
      </c>
      <c r="P494">
        <f t="shared" si="158"/>
        <v>2587.1883653030895</v>
      </c>
      <c r="Q494">
        <f t="shared" si="159"/>
        <v>6603.8204477292993</v>
      </c>
      <c r="R494">
        <f t="shared" si="160"/>
        <v>-57.98080960683177</v>
      </c>
      <c r="S494">
        <f t="shared" si="161"/>
        <v>-142.22959559777985</v>
      </c>
      <c r="T494">
        <f t="shared" si="162"/>
        <v>88.63317698503424</v>
      </c>
      <c r="U494">
        <f t="shared" si="163"/>
        <v>-5.9243702218456322</v>
      </c>
      <c r="V494">
        <f t="shared" si="164"/>
        <v>-2.4298209363818639</v>
      </c>
    </row>
    <row r="495" spans="4:22" x14ac:dyDescent="0.3">
      <c r="D495">
        <f t="shared" si="151"/>
        <v>43.300000000000345</v>
      </c>
      <c r="E495">
        <v>0</v>
      </c>
      <c r="F495">
        <v>50</v>
      </c>
      <c r="H495">
        <f t="shared" si="150"/>
        <v>0.94998630544705465</v>
      </c>
      <c r="I495">
        <f t="shared" si="152"/>
        <v>271.42591778889482</v>
      </c>
      <c r="J495">
        <f t="shared" si="153"/>
        <v>330.240720940919</v>
      </c>
      <c r="K495">
        <f t="shared" si="154"/>
        <v>167.96213539948448</v>
      </c>
      <c r="L495">
        <f t="shared" si="155"/>
        <v>0.5086051620797345</v>
      </c>
      <c r="M495" cm="1">
        <f t="array" ref="M495">CubicInterpolation($B$4:$B$14,$G$4:$G$14,L495)*H495</f>
        <v>230.0907266548156</v>
      </c>
      <c r="N495">
        <f t="shared" si="156"/>
        <v>-6.3806075151939261</v>
      </c>
      <c r="O495">
        <f t="shared" si="157"/>
        <v>-0.65041870695147053</v>
      </c>
      <c r="P495">
        <f t="shared" si="158"/>
        <v>2572.9357247854127</v>
      </c>
      <c r="Q495">
        <f t="shared" si="159"/>
        <v>6612.6716111477272</v>
      </c>
      <c r="R495">
        <f t="shared" si="160"/>
        <v>-58.158925061681536</v>
      </c>
      <c r="S495">
        <f t="shared" si="161"/>
        <v>-142.82321475574949</v>
      </c>
      <c r="T495">
        <f t="shared" si="162"/>
        <v>88.390091383524521</v>
      </c>
      <c r="U495">
        <f t="shared" si="163"/>
        <v>-5.9006908902106412</v>
      </c>
      <c r="V495">
        <f t="shared" si="164"/>
        <v>-2.4277560176291102</v>
      </c>
    </row>
    <row r="496" spans="4:22" x14ac:dyDescent="0.3">
      <c r="D496">
        <f t="shared" si="151"/>
        <v>43.400000000000347</v>
      </c>
      <c r="E496">
        <v>0</v>
      </c>
      <c r="F496">
        <v>50</v>
      </c>
      <c r="H496">
        <f t="shared" si="150"/>
        <v>0.95137382925208658</v>
      </c>
      <c r="I496">
        <f t="shared" si="152"/>
        <v>271.51894503572908</v>
      </c>
      <c r="J496">
        <f t="shared" si="153"/>
        <v>330.29730867107583</v>
      </c>
      <c r="K496">
        <f t="shared" si="154"/>
        <v>168.33787647303006</v>
      </c>
      <c r="L496">
        <f t="shared" si="155"/>
        <v>0.50965561042662966</v>
      </c>
      <c r="M496" cm="1">
        <f t="array" ref="M496">CubicInterpolation($B$4:$B$14,$G$4:$G$14,L496)*H496</f>
        <v>231.0448679635233</v>
      </c>
      <c r="N496">
        <f t="shared" si="156"/>
        <v>-6.3578952901282477</v>
      </c>
      <c r="O496">
        <f t="shared" si="157"/>
        <v>-0.64810349542591716</v>
      </c>
      <c r="P496">
        <f t="shared" si="158"/>
        <v>2558.6238406570574</v>
      </c>
      <c r="Q496">
        <f t="shared" si="159"/>
        <v>6621.4984763436951</v>
      </c>
      <c r="R496">
        <f t="shared" si="160"/>
        <v>-58.335758922892381</v>
      </c>
      <c r="S496">
        <f t="shared" si="161"/>
        <v>-143.41446781135232</v>
      </c>
      <c r="T496">
        <f t="shared" si="162"/>
        <v>88.147212535823968</v>
      </c>
      <c r="U496">
        <f t="shared" si="163"/>
        <v>-5.8769745216779912</v>
      </c>
      <c r="V496">
        <f t="shared" si="164"/>
        <v>-2.4256963931586126</v>
      </c>
    </row>
    <row r="497" spans="4:22" x14ac:dyDescent="0.3">
      <c r="D497">
        <f t="shared" si="151"/>
        <v>43.500000000000348</v>
      </c>
      <c r="E497">
        <v>0</v>
      </c>
      <c r="F497">
        <v>50</v>
      </c>
      <c r="H497">
        <f t="shared" si="150"/>
        <v>0.95276863319007032</v>
      </c>
      <c r="I497">
        <f t="shared" si="152"/>
        <v>271.61235582686942</v>
      </c>
      <c r="J497">
        <f t="shared" si="153"/>
        <v>330.35411995499032</v>
      </c>
      <c r="K497">
        <f t="shared" si="154"/>
        <v>168.71328714878467</v>
      </c>
      <c r="L497">
        <f t="shared" si="155"/>
        <v>0.51070435317038365</v>
      </c>
      <c r="M497" cm="1">
        <f t="array" ref="M497">CubicInterpolation($B$4:$B$14,$G$4:$G$14,L497)*H497</f>
        <v>232.00292814356933</v>
      </c>
      <c r="N497">
        <f t="shared" si="156"/>
        <v>-6.3351585375600665</v>
      </c>
      <c r="O497">
        <f t="shared" si="157"/>
        <v>-0.64578578364526673</v>
      </c>
      <c r="P497">
        <f t="shared" si="158"/>
        <v>2544.2529497123924</v>
      </c>
      <c r="Q497">
        <f t="shared" si="159"/>
        <v>6630.3010639662507</v>
      </c>
      <c r="R497">
        <f t="shared" si="160"/>
        <v>-58.511321895732486</v>
      </c>
      <c r="S497">
        <f t="shared" si="161"/>
        <v>-144.00335108194676</v>
      </c>
      <c r="T497">
        <f t="shared" si="162"/>
        <v>87.904539915284573</v>
      </c>
      <c r="U497">
        <f t="shared" si="163"/>
        <v>-5.8532207048493436</v>
      </c>
      <c r="V497">
        <f t="shared" si="164"/>
        <v>-2.4236421097891383</v>
      </c>
    </row>
    <row r="498" spans="4:22" x14ac:dyDescent="0.3">
      <c r="D498">
        <f t="shared" si="151"/>
        <v>43.60000000000035</v>
      </c>
      <c r="E498">
        <v>0</v>
      </c>
      <c r="F498">
        <v>50</v>
      </c>
      <c r="H498">
        <f t="shared" si="150"/>
        <v>0.95417071467417791</v>
      </c>
      <c r="I498">
        <f t="shared" si="152"/>
        <v>271.70614862074513</v>
      </c>
      <c r="J498">
        <f t="shared" si="153"/>
        <v>330.41115374002641</v>
      </c>
      <c r="K498">
        <f t="shared" si="154"/>
        <v>169.08834051940195</v>
      </c>
      <c r="L498">
        <f t="shared" si="155"/>
        <v>0.51175130925647805</v>
      </c>
      <c r="M498" cm="1">
        <f t="array" ref="M498">CubicInterpolation($B$4:$B$14,$G$4:$G$14,L498)*H498</f>
        <v>232.96490525709606</v>
      </c>
      <c r="N498">
        <f t="shared" si="156"/>
        <v>-6.3123970540037142</v>
      </c>
      <c r="O498">
        <f t="shared" si="157"/>
        <v>-0.64346555086684143</v>
      </c>
      <c r="P498">
        <f t="shared" si="158"/>
        <v>2529.823289116131</v>
      </c>
      <c r="Q498">
        <f t="shared" si="159"/>
        <v>6639.0793946115218</v>
      </c>
      <c r="R498">
        <f t="shared" si="160"/>
        <v>-58.68562462638392</v>
      </c>
      <c r="S498">
        <f t="shared" si="161"/>
        <v>-144.58986084327313</v>
      </c>
      <c r="T498">
        <f t="shared" si="162"/>
        <v>87.662072990137176</v>
      </c>
      <c r="U498">
        <f t="shared" si="163"/>
        <v>-5.8294290384717469</v>
      </c>
      <c r="V498">
        <f t="shared" si="164"/>
        <v>-2.4215932054779836</v>
      </c>
    </row>
    <row r="499" spans="4:22" x14ac:dyDescent="0.3">
      <c r="D499">
        <f t="shared" si="151"/>
        <v>43.700000000000351</v>
      </c>
      <c r="E499">
        <v>0</v>
      </c>
      <c r="F499">
        <v>50</v>
      </c>
      <c r="H499">
        <f t="shared" si="150"/>
        <v>0.95558007108659815</v>
      </c>
      <c r="I499">
        <f t="shared" si="152"/>
        <v>271.80032187335161</v>
      </c>
      <c r="J499">
        <f t="shared" si="153"/>
        <v>330.46840897234438</v>
      </c>
      <c r="K499">
        <f t="shared" si="154"/>
        <v>169.46300992845477</v>
      </c>
      <c r="L499">
        <f t="shared" si="155"/>
        <v>0.5127963984679591</v>
      </c>
      <c r="M499" cm="1">
        <f t="array" ref="M499">CubicInterpolation($B$4:$B$14,$G$4:$G$14,L499)*H499</f>
        <v>233.93079696324588</v>
      </c>
      <c r="N499">
        <f t="shared" si="156"/>
        <v>-6.2896106459069809</v>
      </c>
      <c r="O499">
        <f t="shared" si="157"/>
        <v>-0.64114277736054848</v>
      </c>
      <c r="P499">
        <f t="shared" si="158"/>
        <v>2515.3350964074452</v>
      </c>
      <c r="Q499">
        <f t="shared" si="159"/>
        <v>6647.8334888222471</v>
      </c>
      <c r="R499">
        <f t="shared" si="160"/>
        <v>-58.85867770083005</v>
      </c>
      <c r="S499">
        <f t="shared" si="161"/>
        <v>-145.1739933304392</v>
      </c>
      <c r="T499">
        <f t="shared" si="162"/>
        <v>87.419811224373817</v>
      </c>
      <c r="U499">
        <f t="shared" si="163"/>
        <v>-5.805599132006253</v>
      </c>
      <c r="V499">
        <f t="shared" si="164"/>
        <v>-2.4195497092547349</v>
      </c>
    </row>
    <row r="500" spans="4:22" x14ac:dyDescent="0.3">
      <c r="D500">
        <f t="shared" si="151"/>
        <v>43.800000000000352</v>
      </c>
      <c r="E500">
        <v>0</v>
      </c>
      <c r="F500">
        <v>50</v>
      </c>
      <c r="H500">
        <f t="shared" si="150"/>
        <v>0.9569966997770063</v>
      </c>
      <c r="I500">
        <f t="shared" si="152"/>
        <v>271.89487403822415</v>
      </c>
      <c r="J500">
        <f t="shared" si="153"/>
        <v>330.52588459689269</v>
      </c>
      <c r="K500">
        <f t="shared" si="154"/>
        <v>169.83726896828361</v>
      </c>
      <c r="L500">
        <f t="shared" si="155"/>
        <v>0.51383954141871846</v>
      </c>
      <c r="M500" cm="1">
        <f t="array" ref="M500">CubicInterpolation($B$4:$B$14,$G$4:$G$14,L500)*H500</f>
        <v>234.90060049046014</v>
      </c>
      <c r="N500">
        <f t="shared" si="156"/>
        <v>-6.2667991301535189</v>
      </c>
      <c r="O500">
        <f t="shared" si="157"/>
        <v>-0.63881744446009359</v>
      </c>
      <c r="P500">
        <f t="shared" si="158"/>
        <v>2500.7886095039748</v>
      </c>
      <c r="Q500">
        <f t="shared" si="159"/>
        <v>6656.5633670873976</v>
      </c>
      <c r="R500">
        <f t="shared" si="160"/>
        <v>-59.030491643797852</v>
      </c>
      <c r="S500">
        <f t="shared" si="161"/>
        <v>-145.7557447389631</v>
      </c>
      <c r="T500">
        <f t="shared" si="162"/>
        <v>87.177754078637179</v>
      </c>
      <c r="U500">
        <f t="shared" si="163"/>
        <v>-5.7817306061866161</v>
      </c>
      <c r="V500">
        <f t="shared" si="164"/>
        <v>-2.4175116411669761</v>
      </c>
    </row>
    <row r="501" spans="4:22" x14ac:dyDescent="0.3">
      <c r="D501">
        <f t="shared" si="151"/>
        <v>43.900000000000354</v>
      </c>
      <c r="E501">
        <v>0</v>
      </c>
      <c r="F501">
        <v>50</v>
      </c>
      <c r="H501">
        <f t="shared" si="150"/>
        <v>0.95842059806104651</v>
      </c>
      <c r="I501">
        <f t="shared" si="152"/>
        <v>271.98980356641272</v>
      </c>
      <c r="J501">
        <f t="shared" si="153"/>
        <v>330.58357955740126</v>
      </c>
      <c r="K501">
        <f t="shared" si="154"/>
        <v>170.21109147791495</v>
      </c>
      <c r="L501">
        <f t="shared" si="155"/>
        <v>0.51488065954697593</v>
      </c>
      <c r="M501" cm="1">
        <f t="array" ref="M501">CubicInterpolation($B$4:$B$14,$G$4:$G$14,L501)*H501</f>
        <v>235.87431260940045</v>
      </c>
      <c r="N501">
        <f t="shared" si="156"/>
        <v>-6.2439623345573487</v>
      </c>
      <c r="O501">
        <f t="shared" si="157"/>
        <v>-0.6364895346133892</v>
      </c>
      <c r="P501">
        <f t="shared" si="158"/>
        <v>2486.1840667057327</v>
      </c>
      <c r="Q501">
        <f t="shared" si="159"/>
        <v>6665.2690498418851</v>
      </c>
      <c r="R501">
        <f t="shared" si="160"/>
        <v>-59.201076917768468</v>
      </c>
      <c r="S501">
        <f t="shared" si="161"/>
        <v>-146.33511122587277</v>
      </c>
      <c r="T501">
        <f t="shared" si="162"/>
        <v>86.935901011116087</v>
      </c>
      <c r="U501">
        <f t="shared" si="163"/>
        <v>-5.7578230935671755</v>
      </c>
      <c r="V501">
        <f t="shared" si="164"/>
        <v>-2.4154790122365735</v>
      </c>
    </row>
    <row r="502" spans="4:22" x14ac:dyDescent="0.3">
      <c r="D502">
        <f t="shared" si="151"/>
        <v>44.000000000000355</v>
      </c>
      <c r="E502">
        <v>0</v>
      </c>
      <c r="F502">
        <v>50</v>
      </c>
      <c r="H502">
        <f t="shared" si="150"/>
        <v>0.95985176321881227</v>
      </c>
      <c r="I502">
        <f t="shared" si="152"/>
        <v>272.08510890645715</v>
      </c>
      <c r="J502">
        <f t="shared" si="153"/>
        <v>330.64149279637377</v>
      </c>
      <c r="K502">
        <f t="shared" si="154"/>
        <v>170.58445154104928</v>
      </c>
      <c r="L502">
        <f t="shared" si="155"/>
        <v>0.51591967510896786</v>
      </c>
      <c r="M502" cm="1">
        <f t="array" ref="M502">CubicInterpolation($B$4:$B$14,$G$4:$G$14,L502)*H502</f>
        <v>236.85192960650059</v>
      </c>
      <c r="N502">
        <f t="shared" si="156"/>
        <v>-6.2211000983503242</v>
      </c>
      <c r="O502">
        <f t="shared" si="157"/>
        <v>-0.63415903143224506</v>
      </c>
      <c r="P502">
        <f t="shared" si="158"/>
        <v>2471.5217066988957</v>
      </c>
      <c r="Q502">
        <f t="shared" si="159"/>
        <v>6673.9505574663635</v>
      </c>
      <c r="R502">
        <f t="shared" si="160"/>
        <v>-59.370443922035072</v>
      </c>
      <c r="S502">
        <f t="shared" si="161"/>
        <v>-146.91208891086046</v>
      </c>
      <c r="T502">
        <f t="shared" si="162"/>
        <v>86.694251478445906</v>
      </c>
      <c r="U502">
        <f t="shared" si="163"/>
        <v>-5.7338762390604145</v>
      </c>
      <c r="V502">
        <f t="shared" si="164"/>
        <v>-2.4134518244275798</v>
      </c>
    </row>
    <row r="503" spans="4:22" x14ac:dyDescent="0.3">
      <c r="D503">
        <f t="shared" si="151"/>
        <v>44.100000000000357</v>
      </c>
      <c r="E503">
        <v>0</v>
      </c>
      <c r="F503">
        <v>50</v>
      </c>
      <c r="H503">
        <f t="shared" si="150"/>
        <v>0.96129019249334147</v>
      </c>
      <c r="I503">
        <f t="shared" si="152"/>
        <v>272.18078850436336</v>
      </c>
      <c r="J503">
        <f t="shared" si="153"/>
        <v>330.69962325508203</v>
      </c>
      <c r="K503">
        <f t="shared" si="154"/>
        <v>170.95732348411883</v>
      </c>
      <c r="L503">
        <f t="shared" si="155"/>
        <v>0.51695651117283714</v>
      </c>
      <c r="M503" cm="1">
        <f t="array" ref="M503">CubicInterpolation($B$4:$B$14,$G$4:$G$14,L503)*H503</f>
        <v>237.83344725815894</v>
      </c>
      <c r="N503">
        <f t="shared" si="156"/>
        <v>-6.1982122726596582</v>
      </c>
      <c r="O503">
        <f t="shared" si="157"/>
        <v>-0.63182591974104563</v>
      </c>
      <c r="P503">
        <f t="shared" si="158"/>
        <v>2456.8017685594778</v>
      </c>
      <c r="Q503">
        <f t="shared" si="159"/>
        <v>6682.6079102871163</v>
      </c>
      <c r="R503">
        <f t="shared" si="160"/>
        <v>-59.538602991843817</v>
      </c>
      <c r="S503">
        <f t="shared" si="161"/>
        <v>-147.48667387749185</v>
      </c>
      <c r="T503">
        <f t="shared" si="162"/>
        <v>86.452804936612694</v>
      </c>
      <c r="U503">
        <f t="shared" si="163"/>
        <v>-5.7098897004622335</v>
      </c>
      <c r="V503">
        <f t="shared" si="164"/>
        <v>-2.4114300706228473</v>
      </c>
    </row>
    <row r="504" spans="4:22" x14ac:dyDescent="0.3">
      <c r="D504">
        <f t="shared" si="151"/>
        <v>44.200000000000358</v>
      </c>
      <c r="E504">
        <v>0</v>
      </c>
      <c r="F504">
        <v>50</v>
      </c>
      <c r="H504">
        <f t="shared" si="150"/>
        <v>0.96273588308911517</v>
      </c>
      <c r="I504">
        <f t="shared" si="152"/>
        <v>272.27684080358028</v>
      </c>
      <c r="J504">
        <f t="shared" si="153"/>
        <v>330.7579698735596</v>
      </c>
      <c r="K504">
        <f t="shared" si="154"/>
        <v>171.32968187441389</v>
      </c>
      <c r="L504">
        <f t="shared" si="155"/>
        <v>0.51799109161272483</v>
      </c>
      <c r="M504" cm="1">
        <f t="array" ref="M504">CubicInterpolation($B$4:$B$14,$G$4:$G$14,L504)*H504</f>
        <v>238.81886080557587</v>
      </c>
      <c r="N504">
        <f t="shared" si="156"/>
        <v>-6.175298720979046</v>
      </c>
      <c r="O504">
        <f t="shared" si="157"/>
        <v>-0.62949018562477532</v>
      </c>
      <c r="P504">
        <f t="shared" si="158"/>
        <v>2442.0244917568793</v>
      </c>
      <c r="Q504">
        <f t="shared" si="159"/>
        <v>6691.24112857604</v>
      </c>
      <c r="R504">
        <f t="shared" si="160"/>
        <v>-59.705564397558014</v>
      </c>
      <c r="S504">
        <f t="shared" si="161"/>
        <v>-148.058862174468</v>
      </c>
      <c r="T504">
        <f t="shared" si="162"/>
        <v>86.211560841860162</v>
      </c>
      <c r="U504">
        <f t="shared" si="163"/>
        <v>-5.6858631489671883</v>
      </c>
      <c r="V504">
        <f t="shared" si="164"/>
        <v>-2.4094137346131261</v>
      </c>
    </row>
    <row r="505" spans="4:22" x14ac:dyDescent="0.3">
      <c r="D505">
        <f t="shared" si="151"/>
        <v>44.30000000000036</v>
      </c>
      <c r="E505">
        <v>0</v>
      </c>
      <c r="F505">
        <v>50</v>
      </c>
      <c r="H505">
        <f t="shared" si="150"/>
        <v>0.96418883217056173</v>
      </c>
      <c r="I505">
        <f t="shared" si="152"/>
        <v>272.37326424497746</v>
      </c>
      <c r="J505">
        <f t="shared" si="153"/>
        <v>330.81653159059618</v>
      </c>
      <c r="K505">
        <f t="shared" si="154"/>
        <v>171.70150151827806</v>
      </c>
      <c r="L505">
        <f t="shared" si="155"/>
        <v>0.51902334110306247</v>
      </c>
      <c r="M505" cm="1">
        <f t="array" ref="M505">CubicInterpolation($B$4:$B$14,$G$4:$G$14,L505)*H505</f>
        <v>239.80816493024392</v>
      </c>
      <c r="N505">
        <f t="shared" si="156"/>
        <v>-6.1523593196284452</v>
      </c>
      <c r="O505">
        <f t="shared" si="157"/>
        <v>-0.62715181647588636</v>
      </c>
      <c r="P505">
        <f t="shared" si="158"/>
        <v>2427.1901161573087</v>
      </c>
      <c r="Q505">
        <f t="shared" si="159"/>
        <v>6699.8502325507134</v>
      </c>
      <c r="R505">
        <f t="shared" si="160"/>
        <v>-59.871338343913045</v>
      </c>
      <c r="S505">
        <f t="shared" si="161"/>
        <v>-148.62864981693949</v>
      </c>
      <c r="T505">
        <f t="shared" si="162"/>
        <v>85.970518651598354</v>
      </c>
      <c r="U505">
        <f t="shared" si="163"/>
        <v>-5.6617962696704671</v>
      </c>
      <c r="V505">
        <f t="shared" si="164"/>
        <v>-2.4074027910934586</v>
      </c>
    </row>
    <row r="506" spans="4:22" x14ac:dyDescent="0.3">
      <c r="D506">
        <f t="shared" si="151"/>
        <v>44.400000000000361</v>
      </c>
      <c r="E506">
        <v>0</v>
      </c>
      <c r="F506">
        <v>50</v>
      </c>
      <c r="H506">
        <f t="shared" si="150"/>
        <v>0.96564903686057546</v>
      </c>
      <c r="I506">
        <f t="shared" si="152"/>
        <v>272.47005726682403</v>
      </c>
      <c r="J506">
        <f t="shared" si="153"/>
        <v>330.87530734373314</v>
      </c>
      <c r="K506">
        <f t="shared" si="154"/>
        <v>172.07275745937113</v>
      </c>
      <c r="L506">
        <f t="shared" si="155"/>
        <v>0.5200531851130602</v>
      </c>
      <c r="M506" cm="1">
        <f t="array" ref="M506">CubicInterpolation($B$4:$B$14,$G$4:$G$14,L506)*H506</f>
        <v>240.8013537300979</v>
      </c>
      <c r="N506">
        <f t="shared" si="156"/>
        <v>-6.1293939582059886</v>
      </c>
      <c r="O506">
        <f t="shared" si="157"/>
        <v>-0.62481080104036579</v>
      </c>
      <c r="P506">
        <f t="shared" si="158"/>
        <v>2412.298882027068</v>
      </c>
      <c r="Q506">
        <f t="shared" si="159"/>
        <v>6708.4352423745595</v>
      </c>
      <c r="R506">
        <f t="shared" si="160"/>
        <v>-60.035934969302609</v>
      </c>
      <c r="S506">
        <f t="shared" si="161"/>
        <v>-149.19603278787139</v>
      </c>
      <c r="T506">
        <f t="shared" si="162"/>
        <v>85.729677825313019</v>
      </c>
      <c r="U506">
        <f t="shared" si="163"/>
        <v>-5.6376887620587661</v>
      </c>
      <c r="V506">
        <f t="shared" si="164"/>
        <v>-2.4053972056706927</v>
      </c>
    </row>
    <row r="507" spans="4:22" x14ac:dyDescent="0.3">
      <c r="D507">
        <f t="shared" si="151"/>
        <v>44.500000000000362</v>
      </c>
      <c r="E507">
        <v>0</v>
      </c>
      <c r="F507">
        <v>50</v>
      </c>
      <c r="H507">
        <f t="shared" si="150"/>
        <v>0.967116494239039</v>
      </c>
      <c r="I507">
        <f t="shared" si="152"/>
        <v>272.56721830476795</v>
      </c>
      <c r="J507">
        <f t="shared" si="153"/>
        <v>330.93429606925866</v>
      </c>
      <c r="K507">
        <f t="shared" si="154"/>
        <v>172.44342497699938</v>
      </c>
      <c r="L507">
        <f t="shared" si="155"/>
        <v>0.52108054990139208</v>
      </c>
      <c r="M507" cm="1">
        <f t="array" ref="M507">CubicInterpolation($B$4:$B$14,$G$4:$G$14,L507)*H507</f>
        <v>241.79842069633065</v>
      </c>
      <c r="N507">
        <f t="shared" si="156"/>
        <v>-6.1064025400301656</v>
      </c>
      <c r="O507">
        <f t="shared" si="157"/>
        <v>-0.62246712946280991</v>
      </c>
      <c r="P507">
        <f t="shared" si="158"/>
        <v>2397.3510300357011</v>
      </c>
      <c r="Q507">
        <f t="shared" si="159"/>
        <v>6716.9961781570992</v>
      </c>
      <c r="R507">
        <f t="shared" si="160"/>
        <v>-60.199364345118219</v>
      </c>
      <c r="S507">
        <f t="shared" si="161"/>
        <v>-149.76100703945787</v>
      </c>
      <c r="T507">
        <f t="shared" si="162"/>
        <v>85.48903782547481</v>
      </c>
      <c r="U507">
        <f t="shared" si="163"/>
        <v>-5.6135403404888367</v>
      </c>
      <c r="V507">
        <f t="shared" si="164"/>
        <v>-2.4033969348801576</v>
      </c>
    </row>
    <row r="508" spans="4:22" x14ac:dyDescent="0.3">
      <c r="D508">
        <f t="shared" si="151"/>
        <v>44.600000000000364</v>
      </c>
      <c r="E508">
        <v>0</v>
      </c>
      <c r="F508">
        <v>50</v>
      </c>
      <c r="H508">
        <f t="shared" si="150"/>
        <v>0.96859120134135857</v>
      </c>
      <c r="I508">
        <f t="shared" si="152"/>
        <v>272.66474579181647</v>
      </c>
      <c r="J508">
        <f t="shared" si="153"/>
        <v>330.99349670220391</v>
      </c>
      <c r="K508">
        <f t="shared" si="154"/>
        <v>172.81347958451272</v>
      </c>
      <c r="L508">
        <f t="shared" si="155"/>
        <v>0.52210536251107575</v>
      </c>
      <c r="M508" cm="1">
        <f t="array" ref="M508">CubicInterpolation($B$4:$B$14,$G$4:$G$14,L508)*H508</f>
        <v>242.79935869088089</v>
      </c>
      <c r="N508">
        <f t="shared" si="156"/>
        <v>-6.0833849825720376</v>
      </c>
      <c r="O508">
        <f t="shared" si="157"/>
        <v>-0.62012079333048287</v>
      </c>
      <c r="P508">
        <f t="shared" si="158"/>
        <v>2382.3468012589988</v>
      </c>
      <c r="Q508">
        <f t="shared" si="159"/>
        <v>6725.5330599542958</v>
      </c>
      <c r="R508">
        <f t="shared" si="160"/>
        <v>-60.361636475139392</v>
      </c>
      <c r="S508">
        <f t="shared" si="161"/>
        <v>-150.32356849458526</v>
      </c>
      <c r="T508">
        <f t="shared" si="162"/>
        <v>85.248598118447262</v>
      </c>
      <c r="U508">
        <f t="shared" si="163"/>
        <v>-5.5893507346535056</v>
      </c>
      <c r="V508">
        <f t="shared" si="164"/>
        <v>-2.4014019262112929</v>
      </c>
    </row>
    <row r="509" spans="4:22" x14ac:dyDescent="0.3">
      <c r="D509">
        <f t="shared" si="151"/>
        <v>44.700000000000365</v>
      </c>
      <c r="E509">
        <v>0</v>
      </c>
      <c r="F509">
        <v>50</v>
      </c>
      <c r="H509">
        <f t="shared" si="150"/>
        <v>0.97007315515700621</v>
      </c>
      <c r="I509">
        <f t="shared" si="152"/>
        <v>272.76263815831794</v>
      </c>
      <c r="J509">
        <f t="shared" si="153"/>
        <v>331.05290817633994</v>
      </c>
      <c r="K509">
        <f t="shared" si="154"/>
        <v>173.18289702776764</v>
      </c>
      <c r="L509">
        <f t="shared" si="155"/>
        <v>0.52312755076454232</v>
      </c>
      <c r="M509" cm="1">
        <f t="array" ref="M509">CubicInterpolation($B$4:$B$14,$G$4:$G$14,L509)*H509</f>
        <v>243.80415992459865</v>
      </c>
      <c r="N509">
        <f t="shared" si="156"/>
        <v>-6.0603412178761893</v>
      </c>
      <c r="O509">
        <f t="shared" si="157"/>
        <v>-0.61777178571622726</v>
      </c>
      <c r="P509">
        <f t="shared" si="158"/>
        <v>2367.2864371818523</v>
      </c>
      <c r="Q509">
        <f t="shared" si="159"/>
        <v>6734.0459077689875</v>
      </c>
      <c r="R509">
        <f t="shared" si="160"/>
        <v>-60.522761294987184</v>
      </c>
      <c r="S509">
        <f t="shared" si="161"/>
        <v>-150.88371304834237</v>
      </c>
      <c r="T509">
        <f t="shared" si="162"/>
        <v>85.008358175392686</v>
      </c>
      <c r="U509">
        <f t="shared" si="163"/>
        <v>-5.5651196900343187</v>
      </c>
      <c r="V509">
        <f t="shared" si="164"/>
        <v>-2.3994121181408956</v>
      </c>
    </row>
    <row r="510" spans="4:22" x14ac:dyDescent="0.3">
      <c r="D510">
        <f t="shared" si="151"/>
        <v>44.800000000000367</v>
      </c>
      <c r="E510">
        <v>0</v>
      </c>
      <c r="F510">
        <v>50</v>
      </c>
      <c r="H510">
        <f t="shared" si="150"/>
        <v>0.97156235262807633</v>
      </c>
      <c r="I510">
        <f t="shared" si="152"/>
        <v>272.86089383194377</v>
      </c>
      <c r="J510">
        <f t="shared" si="153"/>
        <v>331.11252942417474</v>
      </c>
      <c r="K510">
        <f t="shared" si="154"/>
        <v>173.55165328365544</v>
      </c>
      <c r="L510">
        <f t="shared" si="155"/>
        <v>0.52414704325889616</v>
      </c>
      <c r="M510" cm="1">
        <f t="array" ref="M510">CubicInterpolation($B$4:$B$14,$G$4:$G$14,L510)*H510</f>
        <v>244.81281593609387</v>
      </c>
      <c r="N510">
        <f t="shared" si="156"/>
        <v>-6.0372711929736571</v>
      </c>
      <c r="O510">
        <f t="shared" si="157"/>
        <v>-0.61542010122055624</v>
      </c>
      <c r="P510">
        <f t="shared" si="158"/>
        <v>2352.1701797009559</v>
      </c>
      <c r="Q510">
        <f t="shared" si="159"/>
        <v>6742.5347415514161</v>
      </c>
      <c r="R510">
        <f t="shared" si="160"/>
        <v>-60.682748671588257</v>
      </c>
      <c r="S510">
        <f t="shared" si="161"/>
        <v>-151.44143656957678</v>
      </c>
      <c r="T510">
        <f t="shared" si="162"/>
        <v>84.768317473175074</v>
      </c>
      <c r="U510">
        <f t="shared" si="163"/>
        <v>-5.5408469683427963</v>
      </c>
      <c r="V510">
        <f t="shared" si="164"/>
        <v>-2.3974274401774944</v>
      </c>
    </row>
    <row r="511" spans="4:22" x14ac:dyDescent="0.3">
      <c r="D511">
        <f t="shared" si="151"/>
        <v>44.900000000000368</v>
      </c>
      <c r="E511">
        <v>0</v>
      </c>
      <c r="F511">
        <v>50</v>
      </c>
      <c r="H511">
        <f t="shared" si="150"/>
        <v>0.97305879064785084</v>
      </c>
      <c r="I511">
        <f t="shared" si="152"/>
        <v>272.95951123767219</v>
      </c>
      <c r="J511">
        <f t="shared" si="153"/>
        <v>331.17235937695142</v>
      </c>
      <c r="K511">
        <f t="shared" si="154"/>
        <v>173.9197245586945</v>
      </c>
      <c r="L511">
        <f t="shared" si="155"/>
        <v>0.52516376936135922</v>
      </c>
      <c r="M511" cm="1">
        <f t="array" ref="M511">CubicInterpolation($B$4:$B$14,$G$4:$G$14,L511)*H511</f>
        <v>245.82531757127259</v>
      </c>
      <c r="N511">
        <f t="shared" si="156"/>
        <v>-6.0141748702809412</v>
      </c>
      <c r="O511">
        <f t="shared" si="157"/>
        <v>-0.61306573601232828</v>
      </c>
      <c r="P511">
        <f t="shared" si="158"/>
        <v>2336.9982711273519</v>
      </c>
      <c r="Q511">
        <f t="shared" si="159"/>
        <v>6750.9995811998378</v>
      </c>
      <c r="R511">
        <f t="shared" si="160"/>
        <v>-60.841608402730323</v>
      </c>
      <c r="S511">
        <f t="shared" si="161"/>
        <v>-151.99673490249563</v>
      </c>
      <c r="T511">
        <f t="shared" si="162"/>
        <v>84.528475495259144</v>
      </c>
      <c r="U511">
        <f t="shared" si="163"/>
        <v>-5.5165323479465833</v>
      </c>
      <c r="V511">
        <f t="shared" si="164"/>
        <v>-2.3954478129105077</v>
      </c>
    </row>
    <row r="512" spans="4:22" x14ac:dyDescent="0.3">
      <c r="D512">
        <f t="shared" si="151"/>
        <v>45.000000000000369</v>
      </c>
      <c r="E512">
        <v>0</v>
      </c>
      <c r="F512">
        <v>50</v>
      </c>
      <c r="H512">
        <f t="shared" si="150"/>
        <v>0.97456246605937658</v>
      </c>
      <c r="I512">
        <f t="shared" si="152"/>
        <v>273.05848879777272</v>
      </c>
      <c r="J512">
        <f t="shared" si="153"/>
        <v>331.2323969646464</v>
      </c>
      <c r="K512">
        <f t="shared" si="154"/>
        <v>174.2870872876866</v>
      </c>
      <c r="L512">
        <f t="shared" si="155"/>
        <v>0.52617765920490223</v>
      </c>
      <c r="M512" cm="1">
        <f t="array" ref="M512">CubicInterpolation($B$4:$B$14,$G$4:$G$14,L512)*H512</f>
        <v>246.84165496356795</v>
      </c>
      <c r="N512">
        <f t="shared" si="156"/>
        <v>-5.991052227991184</v>
      </c>
      <c r="O512">
        <f t="shared" si="157"/>
        <v>-0.6107086878686222</v>
      </c>
      <c r="P512">
        <f t="shared" si="158"/>
        <v>2321.7709541888116</v>
      </c>
      <c r="Q512">
        <f t="shared" si="159"/>
        <v>6759.4404465612315</v>
      </c>
      <c r="R512">
        <f t="shared" si="160"/>
        <v>-60.999350216614218</v>
      </c>
      <c r="S512">
        <f t="shared" si="161"/>
        <v>-152.5496038683101</v>
      </c>
      <c r="T512">
        <f t="shared" si="162"/>
        <v>84.288831732604734</v>
      </c>
      <c r="U512">
        <f t="shared" si="163"/>
        <v>-5.4921756242842443</v>
      </c>
      <c r="V512">
        <f t="shared" si="164"/>
        <v>-2.3934731480708318</v>
      </c>
    </row>
    <row r="513" spans="4:22" x14ac:dyDescent="0.3">
      <c r="D513">
        <f t="shared" si="151"/>
        <v>45.100000000000371</v>
      </c>
      <c r="E513">
        <v>0</v>
      </c>
      <c r="F513">
        <v>50</v>
      </c>
      <c r="H513">
        <f t="shared" si="150"/>
        <v>0.97607337565405639</v>
      </c>
      <c r="I513">
        <f t="shared" si="152"/>
        <v>273.15782493179165</v>
      </c>
      <c r="J513">
        <f t="shared" si="153"/>
        <v>331.29264111596848</v>
      </c>
      <c r="K513">
        <f t="shared" si="154"/>
        <v>174.65371813243524</v>
      </c>
      <c r="L513">
        <f t="shared" si="155"/>
        <v>0.52718864368405327</v>
      </c>
      <c r="M513" cm="1">
        <f t="array" ref="M513">CubicInterpolation($B$4:$B$14,$G$4:$G$14,L513)*H513</f>
        <v>247.86181751486745</v>
      </c>
      <c r="N513">
        <f t="shared" si="156"/>
        <v>-5.9679032604513811</v>
      </c>
      <c r="O513">
        <f t="shared" si="157"/>
        <v>-0.60834895621318863</v>
      </c>
      <c r="P513">
        <f t="shared" si="158"/>
        <v>2306.4884720320497</v>
      </c>
      <c r="Q513">
        <f t="shared" si="159"/>
        <v>6767.8573574320899</v>
      </c>
      <c r="R513">
        <f t="shared" si="160"/>
        <v>-61.155983771487904</v>
      </c>
      <c r="S513">
        <f t="shared" si="161"/>
        <v>-153.10003926692164</v>
      </c>
      <c r="T513">
        <f t="shared" si="162"/>
        <v>84.049385684555659</v>
      </c>
      <c r="U513">
        <f t="shared" si="163"/>
        <v>-5.4677766102648748</v>
      </c>
      <c r="V513">
        <f t="shared" si="164"/>
        <v>-2.3915033485961477</v>
      </c>
    </row>
    <row r="514" spans="4:22" x14ac:dyDescent="0.3">
      <c r="D514">
        <f t="shared" si="151"/>
        <v>45.200000000000372</v>
      </c>
      <c r="E514">
        <v>0</v>
      </c>
      <c r="F514">
        <v>50</v>
      </c>
      <c r="H514">
        <f t="shared" si="150"/>
        <v>0.9775915161702512</v>
      </c>
      <c r="I514">
        <f t="shared" si="152"/>
        <v>273.25751805653897</v>
      </c>
      <c r="J514">
        <f t="shared" si="153"/>
        <v>331.35309075835909</v>
      </c>
      <c r="K514">
        <f t="shared" si="154"/>
        <v>175.0195939805258</v>
      </c>
      <c r="L514">
        <f t="shared" si="155"/>
        <v>0.52819665445088515</v>
      </c>
      <c r="M514" cm="1">
        <f t="array" ref="M514">CubicInterpolation($B$4:$B$14,$G$4:$G$14,L514)*H514</f>
        <v>248.8857938771427</v>
      </c>
      <c r="N514">
        <f t="shared" si="156"/>
        <v>-5.9447279785306542</v>
      </c>
      <c r="O514">
        <f t="shared" si="157"/>
        <v>-0.60598654215399117</v>
      </c>
      <c r="P514">
        <f t="shared" si="158"/>
        <v>2291.1510682247708</v>
      </c>
      <c r="Q514">
        <f t="shared" si="159"/>
        <v>6776.2503335593037</v>
      </c>
      <c r="R514">
        <f t="shared" si="160"/>
        <v>-61.311518655283891</v>
      </c>
      <c r="S514">
        <f t="shared" si="161"/>
        <v>-153.64803687864909</v>
      </c>
      <c r="T514">
        <f t="shared" si="162"/>
        <v>83.810136859722306</v>
      </c>
      <c r="U514">
        <f t="shared" si="163"/>
        <v>-5.4433351366556026</v>
      </c>
      <c r="V514">
        <f t="shared" si="164"/>
        <v>-2.389538308706451</v>
      </c>
    </row>
    <row r="515" spans="4:22" x14ac:dyDescent="0.3">
      <c r="D515">
        <f t="shared" si="151"/>
        <v>45.300000000000374</v>
      </c>
      <c r="E515">
        <v>0</v>
      </c>
      <c r="F515">
        <v>50</v>
      </c>
      <c r="H515">
        <f t="shared" si="150"/>
        <v>0.97911688429189558</v>
      </c>
      <c r="I515">
        <f t="shared" si="152"/>
        <v>273.35756658607596</v>
      </c>
      <c r="J515">
        <f t="shared" si="153"/>
        <v>331.41374481799227</v>
      </c>
      <c r="K515">
        <f t="shared" si="154"/>
        <v>175.38469194416609</v>
      </c>
      <c r="L515">
        <f t="shared" si="155"/>
        <v>0.52920162391117753</v>
      </c>
      <c r="M515" cm="1">
        <f t="array" ref="M515">CubicInterpolation($B$4:$B$14,$G$4:$G$14,L515)*H515</f>
        <v>249.91357193478552</v>
      </c>
      <c r="N515">
        <f t="shared" si="156"/>
        <v>-5.921526409975133</v>
      </c>
      <c r="O515">
        <f t="shared" si="157"/>
        <v>-0.60362144851938149</v>
      </c>
      <c r="P515">
        <f t="shared" si="158"/>
        <v>2275.7589867575384</v>
      </c>
      <c r="Q515">
        <f t="shared" si="159"/>
        <v>6784.6193946411331</v>
      </c>
      <c r="R515">
        <f t="shared" si="160"/>
        <v>-61.465964385319978</v>
      </c>
      <c r="S515">
        <f t="shared" si="161"/>
        <v>-154.19359246599512</v>
      </c>
      <c r="T515">
        <f t="shared" si="162"/>
        <v>83.571084776857177</v>
      </c>
      <c r="U515">
        <f t="shared" si="163"/>
        <v>-5.4188510524542153</v>
      </c>
      <c r="V515">
        <f t="shared" si="164"/>
        <v>-2.3875779139849724</v>
      </c>
    </row>
    <row r="516" spans="4:22" x14ac:dyDescent="0.3">
      <c r="D516">
        <f t="shared" si="151"/>
        <v>45.400000000000375</v>
      </c>
      <c r="E516">
        <v>0</v>
      </c>
      <c r="F516">
        <v>50</v>
      </c>
      <c r="H516">
        <f t="shared" si="150"/>
        <v>0.98064947664712843</v>
      </c>
      <c r="I516">
        <f t="shared" si="152"/>
        <v>273.45796893170444</v>
      </c>
      <c r="J516">
        <f t="shared" si="153"/>
        <v>331.47460221977616</v>
      </c>
      <c r="K516">
        <f t="shared" si="154"/>
        <v>175.74898935908666</v>
      </c>
      <c r="L516">
        <f t="shared" si="155"/>
        <v>0.53020348522074878</v>
      </c>
      <c r="M516" cm="1">
        <f t="array" ref="M516">CubicInterpolation($B$4:$B$14,$G$4:$G$14,L516)*H516</f>
        <v>250.94513878765287</v>
      </c>
      <c r="N516">
        <f t="shared" si="156"/>
        <v>-5.8982985997509649</v>
      </c>
      <c r="O516">
        <f t="shared" si="157"/>
        <v>-0.60125367989306466</v>
      </c>
      <c r="P516">
        <f t="shared" si="158"/>
        <v>2260.3124720454657</v>
      </c>
      <c r="Q516">
        <f t="shared" si="159"/>
        <v>6792.9645603282625</v>
      </c>
      <c r="R516">
        <f t="shared" si="160"/>
        <v>-61.619330408037555</v>
      </c>
      <c r="S516">
        <f t="shared" si="161"/>
        <v>-154.73670177545063</v>
      </c>
      <c r="T516">
        <f t="shared" si="162"/>
        <v>83.332228965722607</v>
      </c>
      <c r="U516">
        <f t="shared" si="163"/>
        <v>-5.3943242252478312</v>
      </c>
      <c r="V516">
        <f t="shared" si="164"/>
        <v>-2.3856220414660361</v>
      </c>
    </row>
    <row r="517" spans="4:22" x14ac:dyDescent="0.3">
      <c r="D517">
        <f t="shared" si="151"/>
        <v>45.500000000000377</v>
      </c>
      <c r="E517">
        <v>0</v>
      </c>
      <c r="F517">
        <v>50</v>
      </c>
      <c r="H517">
        <f t="shared" si="150"/>
        <v>0.98218928980693676</v>
      </c>
      <c r="I517">
        <f t="shared" si="152"/>
        <v>273.55872350195676</v>
      </c>
      <c r="J517">
        <f t="shared" si="153"/>
        <v>331.53566188735448</v>
      </c>
      <c r="K517">
        <f t="shared" si="154"/>
        <v>176.11246378349924</v>
      </c>
      <c r="L517">
        <f t="shared" si="155"/>
        <v>0.53120217228195732</v>
      </c>
      <c r="M517" cm="1">
        <f t="array" ref="M517">CubicInterpolation($B$4:$B$14,$G$4:$G$14,L517)*H517</f>
        <v>251.98048073482715</v>
      </c>
      <c r="N517">
        <f t="shared" si="156"/>
        <v>-5.8750446103768255</v>
      </c>
      <c r="O517">
        <f t="shared" si="157"/>
        <v>-0.59888324264799442</v>
      </c>
      <c r="P517">
        <f t="shared" si="158"/>
        <v>2244.811768929726</v>
      </c>
      <c r="Q517">
        <f t="shared" si="159"/>
        <v>6801.2858502249464</v>
      </c>
      <c r="R517">
        <f t="shared" si="160"/>
        <v>-61.771626098752307</v>
      </c>
      <c r="S517">
        <f t="shared" si="161"/>
        <v>-155.27736053933575</v>
      </c>
      <c r="T517">
        <f t="shared" si="162"/>
        <v>83.093568967950048</v>
      </c>
      <c r="U517">
        <f t="shared" si="163"/>
        <v>-5.3697545415584065</v>
      </c>
      <c r="V517">
        <f t="shared" si="164"/>
        <v>-2.3836705597314936</v>
      </c>
    </row>
    <row r="518" spans="4:22" x14ac:dyDescent="0.3">
      <c r="D518">
        <f t="shared" si="151"/>
        <v>45.600000000000378</v>
      </c>
      <c r="E518">
        <v>0</v>
      </c>
      <c r="F518">
        <v>50</v>
      </c>
      <c r="H518">
        <f t="shared" si="150"/>
        <v>0.98373632028381564</v>
      </c>
      <c r="I518">
        <f t="shared" si="152"/>
        <v>273.65982870258728</v>
      </c>
      <c r="J518">
        <f t="shared" si="153"/>
        <v>331.59692274310925</v>
      </c>
      <c r="K518">
        <f t="shared" si="154"/>
        <v>176.47509299711248</v>
      </c>
      <c r="L518">
        <f t="shared" si="155"/>
        <v>0.53219761974036517</v>
      </c>
      <c r="M518" cm="1">
        <f t="array" ref="M518">CubicInterpolation($B$4:$B$14,$G$4:$G$14,L518)*H518</f>
        <v>253.01958325909024</v>
      </c>
      <c r="N518">
        <f t="shared" si="156"/>
        <v>-5.851764522242445</v>
      </c>
      <c r="O518">
        <f t="shared" si="157"/>
        <v>-0.59651014497884247</v>
      </c>
      <c r="P518">
        <f t="shared" si="158"/>
        <v>2229.257122678875</v>
      </c>
      <c r="Q518">
        <f t="shared" si="159"/>
        <v>6809.5832838902388</v>
      </c>
      <c r="R518">
        <f t="shared" si="160"/>
        <v>-61.922860761465031</v>
      </c>
      <c r="S518">
        <f t="shared" si="161"/>
        <v>-155.81556447767608</v>
      </c>
      <c r="T518">
        <f t="shared" si="162"/>
        <v>82.855104337890168</v>
      </c>
      <c r="U518">
        <f t="shared" si="163"/>
        <v>-5.3451419071729802</v>
      </c>
      <c r="V518">
        <f t="shared" si="164"/>
        <v>-2.3817233290116939</v>
      </c>
    </row>
    <row r="519" spans="4:22" x14ac:dyDescent="0.3">
      <c r="D519">
        <f t="shared" si="151"/>
        <v>45.700000000000379</v>
      </c>
      <c r="E519">
        <v>0</v>
      </c>
      <c r="F519">
        <v>50</v>
      </c>
      <c r="H519">
        <f t="shared" si="150"/>
        <v>0.98529056453044117</v>
      </c>
      <c r="I519">
        <f t="shared" si="152"/>
        <v>273.76128293656507</v>
      </c>
      <c r="J519">
        <f t="shared" si="153"/>
        <v>331.65838370816414</v>
      </c>
      <c r="K519">
        <f t="shared" si="154"/>
        <v>176.83685500020394</v>
      </c>
      <c r="L519">
        <f t="shared" si="155"/>
        <v>0.53318976298156184</v>
      </c>
      <c r="M519" cm="1">
        <f t="array" ref="M519">CubicInterpolation($B$4:$B$14,$G$4:$G$14,L519)*H519</f>
        <v>254.06243101211757</v>
      </c>
      <c r="N519">
        <f t="shared" si="156"/>
        <v>-5.8284584339157339</v>
      </c>
      <c r="O519">
        <f t="shared" si="157"/>
        <v>-0.59413439693330616</v>
      </c>
      <c r="P519">
        <f t="shared" si="158"/>
        <v>2213.6487789899852</v>
      </c>
      <c r="Q519">
        <f t="shared" si="159"/>
        <v>6817.8568808393065</v>
      </c>
      <c r="R519">
        <f t="shared" si="160"/>
        <v>-62.073043628690257</v>
      </c>
      <c r="S519">
        <f t="shared" si="161"/>
        <v>-156.35130930011266</v>
      </c>
      <c r="T519">
        <f t="shared" si="162"/>
        <v>82.616834643453004</v>
      </c>
      <c r="U519">
        <f t="shared" si="163"/>
        <v>-5.3204862474601757</v>
      </c>
      <c r="V519">
        <f t="shared" si="164"/>
        <v>-2.3797802012939315</v>
      </c>
    </row>
    <row r="520" spans="4:22" x14ac:dyDescent="0.3">
      <c r="D520">
        <f t="shared" si="151"/>
        <v>45.800000000000381</v>
      </c>
      <c r="E520">
        <v>0</v>
      </c>
      <c r="F520">
        <v>50</v>
      </c>
      <c r="H520">
        <f t="shared" si="150"/>
        <v>0.9868520189383615</v>
      </c>
      <c r="I520">
        <f t="shared" si="152"/>
        <v>273.86308460406764</v>
      </c>
      <c r="J520">
        <f t="shared" si="153"/>
        <v>331.72004370238824</v>
      </c>
      <c r="K520">
        <f t="shared" si="154"/>
        <v>177.19772801274686</v>
      </c>
      <c r="L520">
        <f t="shared" si="155"/>
        <v>0.5341785381281472</v>
      </c>
      <c r="M520" cm="1">
        <f t="array" ref="M520">CubicInterpolation($B$4:$B$14,$G$4:$G$14,L520)*H520</f>
        <v>255.10900780039498</v>
      </c>
      <c r="N520">
        <f t="shared" si="156"/>
        <v>-5.805126462436732</v>
      </c>
      <c r="O520">
        <f t="shared" si="157"/>
        <v>-0.5917560104420726</v>
      </c>
      <c r="P520">
        <f t="shared" si="158"/>
        <v>2197.9869839895873</v>
      </c>
      <c r="Q520">
        <f t="shared" si="159"/>
        <v>6826.1066605448259</v>
      </c>
      <c r="R520">
        <f t="shared" si="160"/>
        <v>-62.222183861325242</v>
      </c>
      <c r="S520">
        <f t="shared" si="161"/>
        <v>-156.88459070784432</v>
      </c>
      <c r="T520">
        <f t="shared" si="162"/>
        <v>82.378759466937723</v>
      </c>
      <c r="U520">
        <f t="shared" si="163"/>
        <v>-5.2957875076718866</v>
      </c>
      <c r="V520">
        <f t="shared" si="164"/>
        <v>-2.3778410204363105</v>
      </c>
    </row>
    <row r="521" spans="4:22" x14ac:dyDescent="0.3">
      <c r="D521">
        <f t="shared" si="151"/>
        <v>45.900000000000382</v>
      </c>
      <c r="E521">
        <v>0</v>
      </c>
      <c r="F521">
        <v>50</v>
      </c>
      <c r="H521">
        <f t="shared" si="150"/>
        <v>0.98842067983670256</v>
      </c>
      <c r="I521">
        <f t="shared" si="152"/>
        <v>273.96523210247631</v>
      </c>
      <c r="J521">
        <f t="shared" si="153"/>
        <v>331.78190164440099</v>
      </c>
      <c r="K521">
        <f t="shared" si="154"/>
        <v>177.55769047359064</v>
      </c>
      <c r="L521">
        <f t="shared" si="155"/>
        <v>0.53516388203686405</v>
      </c>
      <c r="M521" cm="1">
        <f t="array" ref="M521">CubicInterpolation($B$4:$B$14,$G$4:$G$14,L521)*H521</f>
        <v>256.15929657185774</v>
      </c>
      <c r="N521">
        <f t="shared" si="156"/>
        <v>-5.7817687435999465</v>
      </c>
      <c r="O521">
        <f t="shared" si="157"/>
        <v>-0.58937499934759896</v>
      </c>
      <c r="P521">
        <f t="shared" si="158"/>
        <v>2182.271984234415</v>
      </c>
      <c r="Q521">
        <f t="shared" si="159"/>
        <v>6834.3326424384659</v>
      </c>
      <c r="R521">
        <f t="shared" si="160"/>
        <v>-62.37029054853349</v>
      </c>
      <c r="S521">
        <f t="shared" si="161"/>
        <v>-157.41540439560094</v>
      </c>
      <c r="T521">
        <f t="shared" si="162"/>
        <v>82.140878405851211</v>
      </c>
      <c r="U521">
        <f t="shared" si="163"/>
        <v>-5.2710456532310763</v>
      </c>
      <c r="V521">
        <f t="shared" si="164"/>
        <v>-2.3759056222887063</v>
      </c>
    </row>
    <row r="522" spans="4:22" x14ac:dyDescent="0.3">
      <c r="D522">
        <f t="shared" si="151"/>
        <v>46.000000000000384</v>
      </c>
      <c r="E522">
        <v>0</v>
      </c>
      <c r="F522">
        <v>50</v>
      </c>
      <c r="H522">
        <f t="shared" si="150"/>
        <v>0.98999654349089194</v>
      </c>
      <c r="I522">
        <f t="shared" si="152"/>
        <v>274.06772382637229</v>
      </c>
      <c r="J522">
        <f t="shared" si="153"/>
        <v>331.84395645157736</v>
      </c>
      <c r="K522">
        <f t="shared" si="154"/>
        <v>177.91672103969347</v>
      </c>
      <c r="L522">
        <f t="shared" si="155"/>
        <v>0.53614573229588125</v>
      </c>
      <c r="M522" cm="1">
        <f t="array" ref="M522">CubicInterpolation($B$4:$B$14,$G$4:$G$14,L522)*H522</f>
        <v>257.21327940325631</v>
      </c>
      <c r="N522">
        <f t="shared" si="156"/>
        <v>-5.7583854322215355</v>
      </c>
      <c r="O522">
        <f t="shared" si="157"/>
        <v>-0.58699137943134916</v>
      </c>
      <c r="P522">
        <f t="shared" si="158"/>
        <v>2166.5040267119525</v>
      </c>
      <c r="Q522">
        <f t="shared" si="159"/>
        <v>6842.5348459124443</v>
      </c>
      <c r="R522">
        <f t="shared" si="160"/>
        <v>-62.517372707690001</v>
      </c>
      <c r="S522">
        <f t="shared" si="161"/>
        <v>-157.94374605364609</v>
      </c>
      <c r="T522">
        <f t="shared" si="162"/>
        <v>81.90319107371495</v>
      </c>
      <c r="U522">
        <f t="shared" si="163"/>
        <v>-5.2462606700035757</v>
      </c>
      <c r="V522">
        <f t="shared" si="164"/>
        <v>-2.3739738348168093</v>
      </c>
    </row>
    <row r="523" spans="4:22" x14ac:dyDescent="0.3">
      <c r="D523">
        <f t="shared" si="151"/>
        <v>46.100000000000385</v>
      </c>
      <c r="E523">
        <v>0</v>
      </c>
      <c r="F523">
        <v>50</v>
      </c>
      <c r="H523">
        <f t="shared" si="150"/>
        <v>0.99157960610139873</v>
      </c>
      <c r="I523">
        <f t="shared" si="152"/>
        <v>274.17055816753492</v>
      </c>
      <c r="J523">
        <f t="shared" si="153"/>
        <v>331.90620704005454</v>
      </c>
      <c r="K523">
        <f t="shared" si="154"/>
        <v>178.27479858540659</v>
      </c>
      <c r="L523">
        <f t="shared" si="155"/>
        <v>0.53712402722222163</v>
      </c>
      <c r="M523" cm="1">
        <f t="array" ref="M523">CubicInterpolation($B$4:$B$14,$G$4:$G$14,L523)*H523</f>
        <v>258.27093748824865</v>
      </c>
      <c r="N523">
        <f t="shared" si="156"/>
        <v>-5.7349767023965486</v>
      </c>
      <c r="O523">
        <f t="shared" si="157"/>
        <v>-0.58460516844001509</v>
      </c>
      <c r="P523">
        <f t="shared" si="158"/>
        <v>2150.6833588407794</v>
      </c>
      <c r="Q523">
        <f t="shared" si="159"/>
        <v>6850.7132903211732</v>
      </c>
      <c r="R523">
        <f t="shared" si="160"/>
        <v>-62.663439284310897</v>
      </c>
      <c r="S523">
        <f t="shared" si="161"/>
        <v>-158.46961136980784</v>
      </c>
      <c r="T523">
        <f t="shared" si="162"/>
        <v>81.665697100859674</v>
      </c>
      <c r="U523">
        <f t="shared" si="163"/>
        <v>-5.2214325645569648</v>
      </c>
      <c r="V523">
        <f t="shared" si="164"/>
        <v>-2.3720454782350338</v>
      </c>
    </row>
    <row r="524" spans="4:22" x14ac:dyDescent="0.3">
      <c r="D524">
        <f t="shared" si="151"/>
        <v>46.200000000000387</v>
      </c>
      <c r="E524">
        <v>0</v>
      </c>
      <c r="F524">
        <v>50</v>
      </c>
      <c r="H524">
        <f t="shared" si="150"/>
        <v>0.99316986380249106</v>
      </c>
      <c r="I524">
        <f t="shared" si="152"/>
        <v>274.27373351494037</v>
      </c>
      <c r="J524">
        <f t="shared" si="153"/>
        <v>331.9686523247384</v>
      </c>
      <c r="K524">
        <f t="shared" si="154"/>
        <v>178.63190220180769</v>
      </c>
      <c r="L524">
        <f t="shared" si="155"/>
        <v>0.53809870585933028</v>
      </c>
      <c r="M524" cm="1">
        <f t="array" ref="M524">CubicInterpolation($B$4:$B$14,$G$4:$G$14,L524)*H524</f>
        <v>259.33225112622239</v>
      </c>
      <c r="N524">
        <f t="shared" si="156"/>
        <v>-5.7115427477404408</v>
      </c>
      <c r="O524">
        <f t="shared" si="157"/>
        <v>-0.5822163861101366</v>
      </c>
      <c r="P524">
        <f t="shared" si="158"/>
        <v>2134.810228470712</v>
      </c>
      <c r="Q524">
        <f t="shared" si="159"/>
        <v>6858.8679949829766</v>
      </c>
      <c r="R524">
        <f t="shared" si="160"/>
        <v>-62.808499152047169</v>
      </c>
      <c r="S524">
        <f t="shared" si="161"/>
        <v>-158.99299603153588</v>
      </c>
      <c r="T524">
        <f t="shared" si="162"/>
        <v>81.42839613520708</v>
      </c>
      <c r="U524">
        <f t="shared" si="163"/>
        <v>-5.1965613644030988</v>
      </c>
      <c r="V524">
        <f t="shared" si="164"/>
        <v>-2.3701203651416995</v>
      </c>
    </row>
    <row r="525" spans="4:22" x14ac:dyDescent="0.3">
      <c r="D525">
        <f t="shared" si="151"/>
        <v>46.300000000000388</v>
      </c>
      <c r="E525">
        <v>0</v>
      </c>
      <c r="F525">
        <v>50</v>
      </c>
      <c r="H525">
        <f t="shared" si="150"/>
        <v>0.99476731266101182</v>
      </c>
      <c r="I525">
        <f t="shared" si="152"/>
        <v>274.37724825476221</v>
      </c>
      <c r="J525">
        <f t="shared" si="153"/>
        <v>332.03129121931181</v>
      </c>
      <c r="K525">
        <f t="shared" si="154"/>
        <v>178.98801119608319</v>
      </c>
      <c r="L525">
        <f t="shared" si="155"/>
        <v>0.53906970797477893</v>
      </c>
      <c r="M525" cm="1">
        <f t="array" ref="M525">CubicInterpolation($B$4:$B$14,$G$4:$G$14,L525)*H525</f>
        <v>260.39719971184445</v>
      </c>
      <c r="N525">
        <f t="shared" si="156"/>
        <v>-5.6880837816185723</v>
      </c>
      <c r="O525">
        <f t="shared" si="157"/>
        <v>-0.57982505419149566</v>
      </c>
      <c r="P525">
        <f t="shared" si="158"/>
        <v>2118.8848838827357</v>
      </c>
      <c r="Q525">
        <f t="shared" si="159"/>
        <v>6866.9989791818889</v>
      </c>
      <c r="R525">
        <f t="shared" si="160"/>
        <v>-62.952561112686723</v>
      </c>
      <c r="S525">
        <f t="shared" si="161"/>
        <v>-159.51389572798388</v>
      </c>
      <c r="T525">
        <f t="shared" si="162"/>
        <v>81.191287843038239</v>
      </c>
      <c r="U525">
        <f t="shared" si="163"/>
        <v>-5.1716471182265114</v>
      </c>
      <c r="V525">
        <f t="shared" si="164"/>
        <v>-2.36819830066058</v>
      </c>
    </row>
    <row r="526" spans="4:22" x14ac:dyDescent="0.3">
      <c r="D526">
        <f t="shared" si="151"/>
        <v>46.400000000000389</v>
      </c>
      <c r="E526">
        <v>0</v>
      </c>
      <c r="F526">
        <v>50</v>
      </c>
      <c r="H526">
        <f t="shared" si="150"/>
        <v>0.99637194867517487</v>
      </c>
      <c r="I526">
        <f t="shared" si="152"/>
        <v>274.48110077037325</v>
      </c>
      <c r="J526">
        <f t="shared" si="153"/>
        <v>332.09412263624296</v>
      </c>
      <c r="K526">
        <f t="shared" si="154"/>
        <v>179.34310509095741</v>
      </c>
      <c r="L526">
        <f t="shared" si="155"/>
        <v>0.54003697405810358</v>
      </c>
      <c r="M526" cm="1">
        <f t="array" ref="M526">CubicInterpolation($B$4:$B$14,$G$4:$G$14,L526)*H526</f>
        <v>261.46576172534316</v>
      </c>
      <c r="N526">
        <f t="shared" si="156"/>
        <v>-5.6646000373622902</v>
      </c>
      <c r="O526">
        <f t="shared" si="157"/>
        <v>-0.57743119646914276</v>
      </c>
      <c r="P526">
        <f t="shared" si="158"/>
        <v>2102.9075737887306</v>
      </c>
      <c r="Q526">
        <f t="shared" si="159"/>
        <v>6875.1062621695282</v>
      </c>
      <c r="R526">
        <f t="shared" si="160"/>
        <v>-63.095633896182633</v>
      </c>
      <c r="S526">
        <f t="shared" si="161"/>
        <v>-160.03230615211535</v>
      </c>
      <c r="T526">
        <f t="shared" si="162"/>
        <v>80.954371909748119</v>
      </c>
      <c r="U526">
        <f t="shared" si="163"/>
        <v>-5.1466898960978229</v>
      </c>
      <c r="V526">
        <f t="shared" si="164"/>
        <v>-2.3662790825871407</v>
      </c>
    </row>
    <row r="527" spans="4:22" x14ac:dyDescent="0.3">
      <c r="D527">
        <f t="shared" si="151"/>
        <v>46.500000000000391</v>
      </c>
      <c r="E527">
        <v>0</v>
      </c>
      <c r="F527">
        <v>50</v>
      </c>
      <c r="H527">
        <f t="shared" si="150"/>
        <v>0.99798376777337527</v>
      </c>
      <c r="I527">
        <f t="shared" si="152"/>
        <v>274.5852894423486</v>
      </c>
      <c r="J527">
        <f t="shared" si="153"/>
        <v>332.15714548679466</v>
      </c>
      <c r="K527">
        <f t="shared" si="154"/>
        <v>179.69716362416747</v>
      </c>
      <c r="L527">
        <f t="shared" si="155"/>
        <v>0.54100044531877023</v>
      </c>
      <c r="M527" cm="1">
        <f t="array" ref="M527">CubicInterpolation($B$4:$B$14,$G$4:$G$14,L527)*H527</f>
        <v>262.53791472351867</v>
      </c>
      <c r="N527">
        <f t="shared" si="156"/>
        <v>-5.6410917684712336</v>
      </c>
      <c r="O527">
        <f t="shared" si="157"/>
        <v>-0.57503483878401973</v>
      </c>
      <c r="P527">
        <f t="shared" si="158"/>
        <v>2086.8785473309831</v>
      </c>
      <c r="Q527">
        <f t="shared" si="159"/>
        <v>6883.1898631670447</v>
      </c>
      <c r="R527">
        <f t="shared" si="160"/>
        <v>-63.23772616070984</v>
      </c>
      <c r="S527">
        <f t="shared" si="161"/>
        <v>-160.54822300283158</v>
      </c>
      <c r="T527">
        <f t="shared" si="162"/>
        <v>80.717648040585729</v>
      </c>
      <c r="U527">
        <f t="shared" si="163"/>
        <v>-5.1216897896719926</v>
      </c>
      <c r="V527">
        <f t="shared" si="164"/>
        <v>-2.3643625015389604</v>
      </c>
    </row>
    <row r="528" spans="4:22" x14ac:dyDescent="0.3">
      <c r="D528">
        <f t="shared" si="151"/>
        <v>46.600000000000392</v>
      </c>
      <c r="E528">
        <v>0</v>
      </c>
      <c r="F528">
        <v>50</v>
      </c>
      <c r="H528">
        <f t="shared" si="150"/>
        <v>0.99960276581302399</v>
      </c>
      <c r="I528">
        <f t="shared" si="152"/>
        <v>274.68981264847031</v>
      </c>
      <c r="J528">
        <f t="shared" si="153"/>
        <v>332.22035868103472</v>
      </c>
      <c r="K528">
        <f t="shared" si="154"/>
        <v>180.05016674798233</v>
      </c>
      <c r="L528">
        <f t="shared" si="155"/>
        <v>0.54196006368426319</v>
      </c>
      <c r="M528" cm="1">
        <f t="array" ref="M528">CubicInterpolation($B$4:$B$14,$G$4:$G$14,L528)*H528</f>
        <v>263.61363533148494</v>
      </c>
      <c r="N528">
        <f t="shared" si="156"/>
        <v>-5.6175592488026593</v>
      </c>
      <c r="O528">
        <f t="shared" si="157"/>
        <v>-0.57263600905225887</v>
      </c>
      <c r="P528">
        <f t="shared" si="158"/>
        <v>2070.7980540814851</v>
      </c>
      <c r="Q528">
        <f t="shared" si="159"/>
        <v>6891.2498013671429</v>
      </c>
      <c r="R528">
        <f t="shared" si="160"/>
        <v>-63.378846492737388</v>
      </c>
      <c r="S528">
        <f t="shared" si="161"/>
        <v>-161.06164198712008</v>
      </c>
      <c r="T528">
        <f t="shared" si="162"/>
        <v>80.481115961379416</v>
      </c>
      <c r="U528">
        <f t="shared" si="163"/>
        <v>-5.0966469123718579</v>
      </c>
      <c r="V528">
        <f t="shared" si="164"/>
        <v>-2.3624483411111252</v>
      </c>
    </row>
    <row r="529" spans="4:22" x14ac:dyDescent="0.3">
      <c r="D529">
        <f t="shared" si="151"/>
        <v>46.700000000000394</v>
      </c>
      <c r="E529">
        <v>0</v>
      </c>
      <c r="F529">
        <v>50</v>
      </c>
      <c r="H529">
        <f t="shared" si="150"/>
        <v>1.0012289385793998</v>
      </c>
      <c r="I529">
        <f t="shared" si="152"/>
        <v>274.79466876373334</v>
      </c>
      <c r="J529">
        <f t="shared" si="153"/>
        <v>332.28376112784696</v>
      </c>
      <c r="K529">
        <f t="shared" si="154"/>
        <v>180.40209462876493</v>
      </c>
      <c r="L529">
        <f t="shared" si="155"/>
        <v>0.54291577179829376</v>
      </c>
      <c r="M529" cm="1">
        <f t="array" ref="M529">CubicInterpolation($B$4:$B$14,$G$4:$G$14,L529)*H529</f>
        <v>264.69289923514145</v>
      </c>
      <c r="N529">
        <f t="shared" si="156"/>
        <v>-5.5940027727464603</v>
      </c>
      <c r="O529">
        <f t="shared" si="157"/>
        <v>-0.57023473728302343</v>
      </c>
      <c r="P529">
        <f t="shared" si="158"/>
        <v>2054.666344041018</v>
      </c>
      <c r="Q529">
        <f t="shared" si="159"/>
        <v>6899.2860959361742</v>
      </c>
      <c r="R529">
        <f t="shared" si="160"/>
        <v>-63.519003407132722</v>
      </c>
      <c r="S529">
        <f t="shared" si="161"/>
        <v>-161.57255882222228</v>
      </c>
      <c r="T529">
        <f t="shared" si="162"/>
        <v>80.244775419246906</v>
      </c>
      <c r="U529">
        <f t="shared" si="163"/>
        <v>-5.0715613995562281</v>
      </c>
      <c r="V529">
        <f t="shared" si="164"/>
        <v>-2.3605363780349502</v>
      </c>
    </row>
    <row r="530" spans="4:22" x14ac:dyDescent="0.3">
      <c r="D530">
        <f t="shared" si="151"/>
        <v>46.800000000000395</v>
      </c>
      <c r="E530">
        <v>0</v>
      </c>
      <c r="F530">
        <v>50</v>
      </c>
      <c r="H530">
        <f t="shared" si="150"/>
        <v>1.0028622817845212</v>
      </c>
      <c r="I530">
        <f t="shared" si="152"/>
        <v>274.8998561603529</v>
      </c>
      <c r="J530">
        <f t="shared" si="153"/>
        <v>332.34735173494283</v>
      </c>
      <c r="K530">
        <f t="shared" si="154"/>
        <v>180.75292764657536</v>
      </c>
      <c r="L530">
        <f t="shared" si="155"/>
        <v>0.54386751301912384</v>
      </c>
      <c r="M530" cm="1">
        <f t="array" ref="M530">CubicInterpolation($B$4:$B$14,$G$4:$G$14,L530)*H530</f>
        <v>265.77568117437426</v>
      </c>
      <c r="N530">
        <f t="shared" si="156"/>
        <v>-5.5704226553871399</v>
      </c>
      <c r="O530">
        <f t="shared" si="157"/>
        <v>-0.56783105559501934</v>
      </c>
      <c r="P530">
        <f t="shared" si="158"/>
        <v>2038.4836676380157</v>
      </c>
      <c r="Q530">
        <f t="shared" si="159"/>
        <v>6907.2987660163008</v>
      </c>
      <c r="R530">
        <f t="shared" si="160"/>
        <v>-63.658205347278404</v>
      </c>
      <c r="S530">
        <f t="shared" si="161"/>
        <v>-162.08096923781869</v>
      </c>
      <c r="T530">
        <f t="shared" si="162"/>
        <v>80.008626183289593</v>
      </c>
      <c r="U530">
        <f t="shared" si="163"/>
        <v>-5.0464334086732547</v>
      </c>
      <c r="V530">
        <f t="shared" si="164"/>
        <v>-2.3586263823413725</v>
      </c>
    </row>
    <row r="531" spans="4:22" x14ac:dyDescent="0.3">
      <c r="D531">
        <f t="shared" si="151"/>
        <v>46.900000000000396</v>
      </c>
      <c r="E531">
        <v>0</v>
      </c>
      <c r="F531">
        <v>50</v>
      </c>
      <c r="H531">
        <f t="shared" si="150"/>
        <v>1.0045027910660402</v>
      </c>
      <c r="I531">
        <f t="shared" si="152"/>
        <v>275.00537320777312</v>
      </c>
      <c r="J531">
        <f t="shared" si="153"/>
        <v>332.4111294088741</v>
      </c>
      <c r="K531">
        <f t="shared" si="154"/>
        <v>181.10264639481431</v>
      </c>
      <c r="L531">
        <f t="shared" si="155"/>
        <v>0.54481523141799948</v>
      </c>
      <c r="M531" cm="1">
        <f t="array" ref="M531">CubicInterpolation($B$4:$B$14,$G$4:$G$14,L531)*H531</f>
        <v>266.861954936985</v>
      </c>
      <c r="N531">
        <f t="shared" si="156"/>
        <v>-5.5468192326522008</v>
      </c>
      <c r="O531">
        <f t="shared" si="157"/>
        <v>-0.56542499823162085</v>
      </c>
      <c r="P531">
        <f t="shared" si="158"/>
        <v>2022.250275727213</v>
      </c>
      <c r="Q531">
        <f t="shared" si="159"/>
        <v>6915.2878307277288</v>
      </c>
      <c r="R531">
        <f t="shared" si="160"/>
        <v>-63.796460685207641</v>
      </c>
      <c r="S531">
        <f t="shared" si="161"/>
        <v>-162.58686897823017</v>
      </c>
      <c r="T531">
        <f t="shared" si="162"/>
        <v>79.772668045270777</v>
      </c>
      <c r="U531">
        <f t="shared" si="163"/>
        <v>-5.0212631193988067</v>
      </c>
      <c r="V531">
        <f t="shared" si="164"/>
        <v>-2.3567181175282119</v>
      </c>
    </row>
    <row r="532" spans="4:22" x14ac:dyDescent="0.3">
      <c r="D532">
        <f t="shared" si="151"/>
        <v>47.000000000000398</v>
      </c>
      <c r="E532">
        <v>0</v>
      </c>
      <c r="F532">
        <v>50</v>
      </c>
      <c r="H532">
        <f t="shared" si="150"/>
        <v>1.0061504619861534</v>
      </c>
      <c r="I532">
        <f t="shared" si="152"/>
        <v>275.11121827267755</v>
      </c>
      <c r="J532">
        <f t="shared" si="153"/>
        <v>332.4750930550465</v>
      </c>
      <c r="K532">
        <f t="shared" si="154"/>
        <v>181.45123167990482</v>
      </c>
      <c r="L532">
        <f t="shared" si="155"/>
        <v>0.54575887177769045</v>
      </c>
      <c r="M532" cm="1">
        <f t="array" ref="M532">CubicInterpolation($B$4:$B$14,$G$4:$G$14,L532)*H532</f>
        <v>267.95169335334634</v>
      </c>
      <c r="N532">
        <f t="shared" si="156"/>
        <v>-5.5231928614460388</v>
      </c>
      <c r="O532">
        <f t="shared" si="157"/>
        <v>-0.56301660157451972</v>
      </c>
      <c r="P532">
        <f t="shared" si="158"/>
        <v>2005.9664195880696</v>
      </c>
      <c r="Q532">
        <f t="shared" si="159"/>
        <v>6923.2533091710065</v>
      </c>
      <c r="R532">
        <f t="shared" si="160"/>
        <v>-63.933777721769616</v>
      </c>
      <c r="S532">
        <f t="shared" si="161"/>
        <v>-163.09025380463379</v>
      </c>
      <c r="T532">
        <f t="shared" si="162"/>
        <v>79.536900820277296</v>
      </c>
      <c r="U532">
        <f t="shared" si="163"/>
        <v>-4.9960507337593363</v>
      </c>
      <c r="V532">
        <f t="shared" si="164"/>
        <v>-2.354811340730139</v>
      </c>
    </row>
    <row r="533" spans="4:22" x14ac:dyDescent="0.3">
      <c r="D533">
        <f t="shared" si="151"/>
        <v>47.100000000000399</v>
      </c>
      <c r="E533">
        <v>0</v>
      </c>
      <c r="F533">
        <v>50</v>
      </c>
      <c r="H533">
        <f t="shared" si="150"/>
        <v>1.0078052900305408</v>
      </c>
      <c r="I533">
        <f t="shared" si="152"/>
        <v>275.21738971900066</v>
      </c>
      <c r="J533">
        <f t="shared" si="153"/>
        <v>332.53924157773389</v>
      </c>
      <c r="K533">
        <f t="shared" si="154"/>
        <v>181.79866452101089</v>
      </c>
      <c r="L533">
        <f t="shared" si="155"/>
        <v>0.54669837959113132</v>
      </c>
      <c r="M533" cm="1">
        <f t="array" ref="M533">CubicInterpolation($B$4:$B$14,$G$4:$G$14,L533)*H533</f>
        <v>269.04486829178381</v>
      </c>
      <c r="N533">
        <f t="shared" si="156"/>
        <v>-5.4995439197705203</v>
      </c>
      <c r="O533">
        <f t="shared" si="157"/>
        <v>-0.5606059041560163</v>
      </c>
      <c r="P533">
        <f t="shared" si="158"/>
        <v>1989.632350922973</v>
      </c>
      <c r="Q533">
        <f t="shared" si="159"/>
        <v>6931.1952204293884</v>
      </c>
      <c r="R533">
        <f t="shared" si="160"/>
        <v>-64.070164686806564</v>
      </c>
      <c r="S533">
        <f t="shared" si="161"/>
        <v>-163.59111949729171</v>
      </c>
      <c r="T533">
        <f t="shared" si="162"/>
        <v>79.301324347364371</v>
      </c>
      <c r="U533">
        <f t="shared" si="163"/>
        <v>-4.9707964762399381</v>
      </c>
      <c r="V533">
        <f t="shared" si="164"/>
        <v>-2.3529058028925673</v>
      </c>
    </row>
    <row r="534" spans="4:22" x14ac:dyDescent="0.3">
      <c r="D534">
        <f t="shared" si="151"/>
        <v>47.200000000000401</v>
      </c>
      <c r="E534">
        <v>0</v>
      </c>
      <c r="F534">
        <v>50</v>
      </c>
      <c r="H534">
        <f t="shared" ref="H534:H597" si="165">$H$20*(1-(P534/44300))^4.256</f>
        <v>1.0094672706073187</v>
      </c>
      <c r="I534">
        <f t="shared" si="152"/>
        <v>275.32388590794108</v>
      </c>
      <c r="J534">
        <f t="shared" si="153"/>
        <v>332.60357388009334</v>
      </c>
      <c r="K534">
        <f t="shared" si="154"/>
        <v>182.14492614979181</v>
      </c>
      <c r="L534">
        <f t="shared" si="155"/>
        <v>0.54763370106015985</v>
      </c>
      <c r="M534" cm="1">
        <f t="array" ref="M534">CubicInterpolation($B$4:$B$14,$G$4:$G$14,L534)*H534</f>
        <v>270.14145065467909</v>
      </c>
      <c r="N534">
        <f t="shared" si="156"/>
        <v>-5.4758728068327649</v>
      </c>
      <c r="O534">
        <f t="shared" si="157"/>
        <v>-0.55819294667000663</v>
      </c>
      <c r="P534">
        <f t="shared" si="158"/>
        <v>1973.2483218552186</v>
      </c>
      <c r="Q534">
        <f t="shared" si="159"/>
        <v>6939.1135835712657</v>
      </c>
      <c r="R534">
        <f t="shared" si="160"/>
        <v>-64.205629739335535</v>
      </c>
      <c r="S534">
        <f t="shared" si="161"/>
        <v>-164.08946185779169</v>
      </c>
      <c r="T534">
        <f t="shared" si="162"/>
        <v>79.065938490183228</v>
      </c>
      <c r="U534">
        <f t="shared" si="163"/>
        <v>-4.9455005938779193</v>
      </c>
      <c r="V534">
        <f t="shared" si="164"/>
        <v>-2.351001248949836</v>
      </c>
    </row>
    <row r="535" spans="4:22" x14ac:dyDescent="0.3">
      <c r="D535">
        <f t="shared" ref="D535:D598" si="166">D534+0.1</f>
        <v>47.300000000000402</v>
      </c>
      <c r="E535">
        <v>0</v>
      </c>
      <c r="F535">
        <v>50</v>
      </c>
      <c r="H535">
        <f t="shared" si="165"/>
        <v>1.0111363990460203</v>
      </c>
      <c r="I535">
        <f t="shared" ref="I535:I598" si="167">$I$20 - 6.5*P535/1000</f>
        <v>275.43070519797601</v>
      </c>
      <c r="J535">
        <f t="shared" ref="J535:J598" si="168">(I535*287*1.4)^0.5</f>
        <v>332.66808886418119</v>
      </c>
      <c r="K535">
        <f t="shared" ref="K535:K598" si="169">(S535^2+T535^2)^0.5</f>
        <v>182.48999801019031</v>
      </c>
      <c r="L535">
        <f t="shared" ref="L535:L598" si="170">K535/J535</f>
        <v>0.54856478309434642</v>
      </c>
      <c r="M535" cm="1">
        <f t="array" ref="M535">CubicInterpolation($B$4:$B$14,$G$4:$G$14,L535)*H535</f>
        <v>271.24141037529478</v>
      </c>
      <c r="N535">
        <f t="shared" ref="N535:N598" si="171">-((U535^2+V535^2)^0.5)</f>
        <v>-5.4521799431369518</v>
      </c>
      <c r="O535">
        <f t="shared" ref="O535:O598" si="172">N535/$G$17</f>
        <v>-0.5557777719813406</v>
      </c>
      <c r="P535">
        <f t="shared" ref="P535:P598" si="173">0.5*(S534+S535)*(D534-D533)+P534</f>
        <v>1956.8145849267639</v>
      </c>
      <c r="Q535">
        <f t="shared" ref="Q535:Q598" si="174">0.5*(T534+T535)*(D534-D533)+Q534</f>
        <v>6947.0084176526543</v>
      </c>
      <c r="R535">
        <f t="shared" ref="R535:R598" si="175">DEGREES(ATAN((P535-P534)/(Q535-Q534)))</f>
        <v>-64.340180967776149</v>
      </c>
      <c r="S535">
        <f t="shared" ref="S535:S598" si="176">S534+(U533+U534)*0.5*(D534-D533)</f>
        <v>-164.58527671129758</v>
      </c>
      <c r="T535">
        <f t="shared" ref="T535:T598" si="177">T534+(V533+V534)*0.5*(D534-D533)</f>
        <v>78.830743137591099</v>
      </c>
      <c r="U535">
        <f t="shared" ref="U535:U598" si="178">(-$G$17*F535-SIN(RADIANS((R535)))*M535)/F535</f>
        <v>-4.9201633563401233</v>
      </c>
      <c r="V535">
        <f t="shared" ref="V535:V598" si="179">(-COS(RADIANS(R535))*M535)/F535</f>
        <v>-2.3490974180039328</v>
      </c>
    </row>
    <row r="536" spans="4:22" x14ac:dyDescent="0.3">
      <c r="D536">
        <f t="shared" si="166"/>
        <v>47.400000000000404</v>
      </c>
      <c r="E536">
        <v>0</v>
      </c>
      <c r="F536">
        <v>50</v>
      </c>
      <c r="H536">
        <f t="shared" si="165"/>
        <v>1.0128126705965939</v>
      </c>
      <c r="I536">
        <f t="shared" si="167"/>
        <v>275.53784594487757</v>
      </c>
      <c r="J536">
        <f t="shared" si="168"/>
        <v>332.73278543096984</v>
      </c>
      <c r="K536">
        <f t="shared" si="169"/>
        <v>182.83386175825319</v>
      </c>
      <c r="L536">
        <f t="shared" si="170"/>
        <v>0.54949157330991261</v>
      </c>
      <c r="M536" cm="1">
        <f t="array" ref="M536">CubicInterpolation($B$4:$B$14,$G$4:$G$14,L536)*H536</f>
        <v>272.34471641531593</v>
      </c>
      <c r="N536">
        <f t="shared" si="171"/>
        <v>-5.4284657705645332</v>
      </c>
      <c r="O536">
        <f t="shared" si="172"/>
        <v>-0.5533604251339993</v>
      </c>
      <c r="P536">
        <f t="shared" si="173"/>
        <v>1940.3313930957584</v>
      </c>
      <c r="Q536">
        <f t="shared" si="174"/>
        <v>6954.8797417197466</v>
      </c>
      <c r="R536">
        <f t="shared" si="175"/>
        <v>-64.473826390164902</v>
      </c>
      <c r="S536">
        <f t="shared" si="176"/>
        <v>-165.0785599088085</v>
      </c>
      <c r="T536">
        <f t="shared" si="177"/>
        <v>78.595738204243403</v>
      </c>
      <c r="U536">
        <f t="shared" si="178"/>
        <v>-4.8947850559865058</v>
      </c>
      <c r="V536">
        <f t="shared" si="179"/>
        <v>-2.3471940435085394</v>
      </c>
    </row>
    <row r="537" spans="4:22" x14ac:dyDescent="0.3">
      <c r="D537">
        <f t="shared" si="166"/>
        <v>47.500000000000405</v>
      </c>
      <c r="E537">
        <v>0</v>
      </c>
      <c r="F537">
        <v>50</v>
      </c>
      <c r="H537">
        <f t="shared" si="165"/>
        <v>1.0144960804284289</v>
      </c>
      <c r="I537">
        <f t="shared" si="167"/>
        <v>275.64530650172998</v>
      </c>
      <c r="J537">
        <f t="shared" si="168"/>
        <v>332.79766248036526</v>
      </c>
      <c r="K537">
        <f t="shared" si="169"/>
        <v>183.17649926198297</v>
      </c>
      <c r="L537">
        <f t="shared" si="170"/>
        <v>0.55041402002873208</v>
      </c>
      <c r="M537" cm="1">
        <f t="array" ref="M537">CubicInterpolation($B$4:$B$14,$G$4:$G$14,L537)*H537</f>
        <v>273.45133676310797</v>
      </c>
      <c r="N537">
        <f t="shared" si="171"/>
        <v>-5.4047307524388062</v>
      </c>
      <c r="O537">
        <f t="shared" si="172"/>
        <v>-0.55094095335767646</v>
      </c>
      <c r="P537">
        <f t="shared" si="173"/>
        <v>1923.7989997338464</v>
      </c>
      <c r="Q537">
        <f t="shared" si="174"/>
        <v>6962.7275748115171</v>
      </c>
      <c r="R537">
        <f t="shared" si="175"/>
        <v>-64.606573954409299</v>
      </c>
      <c r="S537">
        <f t="shared" si="176"/>
        <v>-165.56930732942484</v>
      </c>
      <c r="T537">
        <f t="shared" si="177"/>
        <v>78.360923631167779</v>
      </c>
      <c r="U537">
        <f t="shared" si="178"/>
        <v>-4.8693660079177103</v>
      </c>
      <c r="V537">
        <f t="shared" si="179"/>
        <v>-2.345290853453637</v>
      </c>
    </row>
    <row r="538" spans="4:22" x14ac:dyDescent="0.3">
      <c r="D538">
        <f t="shared" si="166"/>
        <v>47.600000000000406</v>
      </c>
      <c r="E538">
        <v>0</v>
      </c>
      <c r="F538">
        <v>50</v>
      </c>
      <c r="H538">
        <f t="shared" si="165"/>
        <v>1.0161866236293997</v>
      </c>
      <c r="I538">
        <f t="shared" si="167"/>
        <v>275.75308521894891</v>
      </c>
      <c r="J538">
        <f t="shared" si="168"/>
        <v>332.86271891122573</v>
      </c>
      <c r="K538">
        <f t="shared" si="169"/>
        <v>183.5178926012187</v>
      </c>
      <c r="L538">
        <f t="shared" si="170"/>
        <v>0.55133207227740877</v>
      </c>
      <c r="M538" cm="1">
        <f t="array" ref="M538">CubicInterpolation($B$4:$B$14,$G$4:$G$14,L538)*H538</f>
        <v>274.56123843268261</v>
      </c>
      <c r="N538">
        <f t="shared" si="171"/>
        <v>-5.3809753735779582</v>
      </c>
      <c r="O538">
        <f t="shared" si="172"/>
        <v>-0.54851940607318628</v>
      </c>
      <c r="P538">
        <f t="shared" si="173"/>
        <v>1907.2176586232438</v>
      </c>
      <c r="Q538">
        <f t="shared" si="174"/>
        <v>6970.5519359623913</v>
      </c>
      <c r="R538">
        <f t="shared" si="175"/>
        <v>-64.738431538527081</v>
      </c>
      <c r="S538">
        <f t="shared" si="176"/>
        <v>-166.05751488262007</v>
      </c>
      <c r="T538">
        <f t="shared" si="177"/>
        <v>78.126299386319673</v>
      </c>
      <c r="U538">
        <f t="shared" si="178"/>
        <v>-4.8439065500090264</v>
      </c>
      <c r="V538">
        <f t="shared" si="179"/>
        <v>-2.3433875705550933</v>
      </c>
    </row>
    <row r="539" spans="4:22" x14ac:dyDescent="0.3">
      <c r="D539">
        <f t="shared" si="166"/>
        <v>47.700000000000408</v>
      </c>
      <c r="E539">
        <v>0</v>
      </c>
      <c r="F539">
        <v>50</v>
      </c>
      <c r="H539">
        <f t="shared" si="165"/>
        <v>1.017884295204935</v>
      </c>
      <c r="I539">
        <f t="shared" si="167"/>
        <v>275.86118044430168</v>
      </c>
      <c r="J539">
        <f t="shared" si="168"/>
        <v>332.92795362138099</v>
      </c>
      <c r="K539">
        <f t="shared" si="169"/>
        <v>183.85802406754505</v>
      </c>
      <c r="L539">
        <f t="shared" si="170"/>
        <v>0.55224567978643135</v>
      </c>
      <c r="M539" cm="1">
        <f t="array" ref="M539">CubicInterpolation($B$4:$B$14,$G$4:$G$14,L539)*H539</f>
        <v>275.67438746337371</v>
      </c>
      <c r="N539">
        <f t="shared" si="171"/>
        <v>-5.3572001403320941</v>
      </c>
      <c r="O539">
        <f t="shared" si="172"/>
        <v>-0.54609583489623792</v>
      </c>
      <c r="P539">
        <f t="shared" si="173"/>
        <v>1890.5876239535867</v>
      </c>
      <c r="Q539">
        <f t="shared" si="174"/>
        <v>6978.3528442049637</v>
      </c>
      <c r="R539">
        <f t="shared" si="175"/>
        <v>-64.869406950929445</v>
      </c>
      <c r="S539">
        <f t="shared" si="176"/>
        <v>-166.54317851051641</v>
      </c>
      <c r="T539">
        <f t="shared" si="177"/>
        <v>77.891865465119238</v>
      </c>
      <c r="U539">
        <f t="shared" si="178"/>
        <v>-4.8184070429282206</v>
      </c>
      <c r="V539">
        <f t="shared" si="179"/>
        <v>-2.3414839124439712</v>
      </c>
    </row>
    <row r="540" spans="4:22" x14ac:dyDescent="0.3">
      <c r="D540">
        <f t="shared" si="166"/>
        <v>47.800000000000409</v>
      </c>
      <c r="E540">
        <v>0</v>
      </c>
      <c r="F540">
        <v>50</v>
      </c>
      <c r="H540">
        <f t="shared" si="165"/>
        <v>1.0195890900771098</v>
      </c>
      <c r="I540">
        <f t="shared" si="167"/>
        <v>275.96959052292937</v>
      </c>
      <c r="J540">
        <f t="shared" si="168"/>
        <v>332.99336550765247</v>
      </c>
      <c r="K540">
        <f t="shared" si="169"/>
        <v>184.19687616422738</v>
      </c>
      <c r="L540">
        <f t="shared" si="170"/>
        <v>0.55315479298939474</v>
      </c>
      <c r="M540" cm="1">
        <f t="array" ref="M540">CubicInterpolation($B$4:$B$14,$G$4:$G$14,L540)*H540</f>
        <v>276.79074892021373</v>
      </c>
      <c r="N540">
        <f t="shared" si="171"/>
        <v>-5.3334055806074101</v>
      </c>
      <c r="O540">
        <f t="shared" si="172"/>
        <v>-0.54367029363989905</v>
      </c>
      <c r="P540">
        <f t="shared" si="173"/>
        <v>1873.9091503185525</v>
      </c>
      <c r="Q540">
        <f t="shared" si="174"/>
        <v>6986.1303185727684</v>
      </c>
      <c r="R540">
        <f t="shared" si="175"/>
        <v>-64.999507930706528</v>
      </c>
      <c r="S540">
        <f t="shared" si="176"/>
        <v>-167.02629419016327</v>
      </c>
      <c r="T540">
        <f t="shared" si="177"/>
        <v>77.657621890969281</v>
      </c>
      <c r="U540">
        <f t="shared" si="178"/>
        <v>-4.7928678701391005</v>
      </c>
      <c r="V540">
        <f t="shared" si="179"/>
        <v>-2.3395795918588775</v>
      </c>
    </row>
    <row r="541" spans="4:22" x14ac:dyDescent="0.3">
      <c r="D541">
        <f t="shared" si="166"/>
        <v>47.900000000000411</v>
      </c>
      <c r="E541">
        <v>0</v>
      </c>
      <c r="F541">
        <v>50</v>
      </c>
      <c r="H541">
        <f t="shared" si="165"/>
        <v>1.0213010030837641</v>
      </c>
      <c r="I541">
        <f t="shared" si="167"/>
        <v>276.07831379737036</v>
      </c>
      <c r="J541">
        <f t="shared" si="168"/>
        <v>333.05895346587431</v>
      </c>
      <c r="K541">
        <f t="shared" si="169"/>
        <v>184.53443160617195</v>
      </c>
      <c r="L541">
        <f t="shared" si="170"/>
        <v>0.55405936302228731</v>
      </c>
      <c r="M541" cm="1">
        <f t="array" ref="M541">CubicInterpolation($B$4:$B$14,$G$4:$G$14,L541)*H541</f>
        <v>277.91028689501121</v>
      </c>
      <c r="N541">
        <f t="shared" si="171"/>
        <v>-5.3095922438778045</v>
      </c>
      <c r="O541">
        <f t="shared" si="172"/>
        <v>-0.54124283831578024</v>
      </c>
      <c r="P541">
        <f t="shared" si="173"/>
        <v>1857.1824927122532</v>
      </c>
      <c r="Q541">
        <f t="shared" si="174"/>
        <v>6993.8843781031046</v>
      </c>
      <c r="R541">
        <f t="shared" si="175"/>
        <v>-65.12874214791043</v>
      </c>
      <c r="S541">
        <f t="shared" si="176"/>
        <v>-167.50685793581664</v>
      </c>
      <c r="T541">
        <f t="shared" si="177"/>
        <v>77.423568715754129</v>
      </c>
      <c r="U541">
        <f t="shared" si="178"/>
        <v>-4.7672894378909465</v>
      </c>
      <c r="V541">
        <f t="shared" si="179"/>
        <v>-2.3376743168415843</v>
      </c>
    </row>
    <row r="542" spans="4:22" x14ac:dyDescent="0.3">
      <c r="D542">
        <f t="shared" si="166"/>
        <v>48.000000000000412</v>
      </c>
      <c r="E542">
        <v>0</v>
      </c>
      <c r="F542">
        <v>50</v>
      </c>
      <c r="H542">
        <f t="shared" si="165"/>
        <v>1.0230200289776394</v>
      </c>
      <c r="I542">
        <f t="shared" si="167"/>
        <v>276.18734860758485</v>
      </c>
      <c r="J542">
        <f t="shared" si="168"/>
        <v>333.12471639091507</v>
      </c>
      <c r="K542">
        <f t="shared" si="169"/>
        <v>184.87067331990912</v>
      </c>
      <c r="L542">
        <f t="shared" si="170"/>
        <v>0.55495934172283734</v>
      </c>
      <c r="M542" cm="1">
        <f t="array" ref="M542">CubicInterpolation($B$4:$B$14,$G$4:$G$14,L542)*H542</f>
        <v>279.03296450811774</v>
      </c>
      <c r="N542">
        <f t="shared" si="171"/>
        <v>-5.2857607011814043</v>
      </c>
      <c r="O542">
        <f t="shared" si="172"/>
        <v>-0.53881352713368036</v>
      </c>
      <c r="P542">
        <f t="shared" si="173"/>
        <v>1840.4079065254011</v>
      </c>
      <c r="Q542">
        <f t="shared" si="174"/>
        <v>7001.6150418399084</v>
      </c>
      <c r="R542">
        <f t="shared" si="175"/>
        <v>-65.257117203870749</v>
      </c>
      <c r="S542">
        <f t="shared" si="176"/>
        <v>-167.98486580121815</v>
      </c>
      <c r="T542">
        <f t="shared" si="177"/>
        <v>77.189706020319107</v>
      </c>
      <c r="U542">
        <f t="shared" si="178"/>
        <v>-4.7416721751925754</v>
      </c>
      <c r="V542">
        <f t="shared" si="179"/>
        <v>-2.3357677909326178</v>
      </c>
    </row>
    <row r="543" spans="4:22" x14ac:dyDescent="0.3">
      <c r="D543">
        <f t="shared" si="166"/>
        <v>48.100000000000414</v>
      </c>
      <c r="E543">
        <v>0</v>
      </c>
      <c r="F543">
        <v>50</v>
      </c>
      <c r="H543">
        <f t="shared" si="165"/>
        <v>1.0247461624255449</v>
      </c>
      <c r="I543">
        <f t="shared" si="167"/>
        <v>276.29669329098186</v>
      </c>
      <c r="J543">
        <f t="shared" si="168"/>
        <v>333.19065317670078</v>
      </c>
      <c r="K543">
        <f t="shared" si="169"/>
        <v>185.20558444359841</v>
      </c>
      <c r="L543">
        <f t="shared" si="170"/>
        <v>0.55585468162991492</v>
      </c>
      <c r="M543" cm="1">
        <f t="array" ref="M543">CubicInterpolation($B$4:$B$14,$G$4:$G$14,L543)*H543</f>
        <v>280.15874391088585</v>
      </c>
      <c r="N543">
        <f t="shared" si="171"/>
        <v>-5.2619115451040761</v>
      </c>
      <c r="O543">
        <f t="shared" si="172"/>
        <v>-0.53638242049990581</v>
      </c>
      <c r="P543">
        <f t="shared" si="173"/>
        <v>1823.5856475412463</v>
      </c>
      <c r="Q543">
        <f t="shared" si="174"/>
        <v>7009.3223288366707</v>
      </c>
      <c r="R543">
        <f t="shared" si="175"/>
        <v>-65.38464063151423</v>
      </c>
      <c r="S543">
        <f t="shared" si="176"/>
        <v>-168.46031388187234</v>
      </c>
      <c r="T543">
        <f t="shared" si="177"/>
        <v>76.956033914930387</v>
      </c>
      <c r="U543">
        <f t="shared" si="178"/>
        <v>-4.7160165337721427</v>
      </c>
      <c r="V543">
        <f t="shared" si="179"/>
        <v>-2.3338597133691108</v>
      </c>
    </row>
    <row r="544" spans="4:22" x14ac:dyDescent="0.3">
      <c r="D544">
        <f t="shared" si="166"/>
        <v>48.200000000000415</v>
      </c>
      <c r="E544">
        <v>0</v>
      </c>
      <c r="F544">
        <v>50</v>
      </c>
      <c r="H544">
        <f t="shared" si="165"/>
        <v>1.0264793980075466</v>
      </c>
      <c r="I544">
        <f t="shared" si="167"/>
        <v>276.40634618244661</v>
      </c>
      <c r="J544">
        <f t="shared" si="168"/>
        <v>333.25676271623809</v>
      </c>
      <c r="K544">
        <f t="shared" si="169"/>
        <v>185.53914832705399</v>
      </c>
      <c r="L544">
        <f t="shared" si="170"/>
        <v>0.55674533598298537</v>
      </c>
      <c r="M544" cm="1">
        <f t="array" ref="M544">CubicInterpolation($B$4:$B$14,$G$4:$G$14,L544)*H544</f>
        <v>281.28758628880735</v>
      </c>
      <c r="N544">
        <f t="shared" si="171"/>
        <v>-5.2380453897499795</v>
      </c>
      <c r="O544">
        <f t="shared" si="172"/>
        <v>-0.53394958101426904</v>
      </c>
      <c r="P544">
        <f t="shared" si="173"/>
        <v>1806.7159719312865</v>
      </c>
      <c r="Q544">
        <f t="shared" si="174"/>
        <v>7017.0062581594029</v>
      </c>
      <c r="R544">
        <f t="shared" si="175"/>
        <v>-65.511319895688743</v>
      </c>
      <c r="S544">
        <f t="shared" si="176"/>
        <v>-168.93319831732057</v>
      </c>
      <c r="T544">
        <f t="shared" si="177"/>
        <v>76.722552539715295</v>
      </c>
      <c r="U544">
        <f t="shared" si="178"/>
        <v>-4.6903229880228192</v>
      </c>
      <c r="V544">
        <f t="shared" si="179"/>
        <v>-2.3319497792846451</v>
      </c>
    </row>
    <row r="545" spans="4:22" x14ac:dyDescent="0.3">
      <c r="D545">
        <f t="shared" si="166"/>
        <v>48.300000000000416</v>
      </c>
      <c r="E545">
        <v>0</v>
      </c>
      <c r="F545">
        <v>50</v>
      </c>
      <c r="H545">
        <f t="shared" si="165"/>
        <v>1.0282197302161802</v>
      </c>
      <c r="I545">
        <f t="shared" si="167"/>
        <v>276.51630561437008</v>
      </c>
      <c r="J545">
        <f t="shared" si="168"/>
        <v>333.32304390163893</v>
      </c>
      <c r="K545">
        <f t="shared" si="169"/>
        <v>185.8713485317885</v>
      </c>
      <c r="L545">
        <f t="shared" si="170"/>
        <v>0.55763125872160735</v>
      </c>
      <c r="M545" cm="1">
        <f t="array" ref="M545">CubicInterpolation($B$4:$B$14,$G$4:$G$14,L545)*H545</f>
        <v>282.41945186532871</v>
      </c>
      <c r="N545">
        <f t="shared" si="171"/>
        <v>-5.2141628706980772</v>
      </c>
      <c r="O545">
        <f t="shared" si="172"/>
        <v>-0.53151507346565519</v>
      </c>
      <c r="P545">
        <f t="shared" si="173"/>
        <v>1789.7991362507498</v>
      </c>
      <c r="Q545">
        <f t="shared" si="174"/>
        <v>7024.666848889643</v>
      </c>
      <c r="R545">
        <f t="shared" si="175"/>
        <v>-65.637162393506685</v>
      </c>
      <c r="S545">
        <f t="shared" si="176"/>
        <v>-169.40351529341032</v>
      </c>
      <c r="T545">
        <f t="shared" si="177"/>
        <v>76.489262065082599</v>
      </c>
      <c r="U545">
        <f t="shared" si="178"/>
        <v>-4.6645920349338086</v>
      </c>
      <c r="V545">
        <f t="shared" si="179"/>
        <v>-2.3300376799095939</v>
      </c>
    </row>
    <row r="546" spans="4:22" x14ac:dyDescent="0.3">
      <c r="D546">
        <f t="shared" si="166"/>
        <v>48.400000000000418</v>
      </c>
      <c r="E546">
        <v>0</v>
      </c>
      <c r="F546">
        <v>50</v>
      </c>
      <c r="H546">
        <f t="shared" si="165"/>
        <v>1.0299671534556887</v>
      </c>
      <c r="I546">
        <f t="shared" si="167"/>
        <v>276.62656991667995</v>
      </c>
      <c r="J546">
        <f t="shared" si="168"/>
        <v>333.3894956241453</v>
      </c>
      <c r="K546">
        <f t="shared" si="169"/>
        <v>186.20216883107443</v>
      </c>
      <c r="L546">
        <f t="shared" si="170"/>
        <v>0.55851240448497497</v>
      </c>
      <c r="M546" cm="1">
        <f t="array" ref="M546">CubicInterpolation($B$4:$B$14,$G$4:$G$14,L546)*H546</f>
        <v>283.55429990633559</v>
      </c>
      <c r="N546">
        <f t="shared" si="171"/>
        <v>-5.1902646449456951</v>
      </c>
      <c r="O546">
        <f t="shared" si="172"/>
        <v>-0.52907896482626859</v>
      </c>
      <c r="P546">
        <f t="shared" si="173"/>
        <v>1772.8353974338511</v>
      </c>
      <c r="Q546">
        <f t="shared" si="174"/>
        <v>7032.3041201275037</v>
      </c>
      <c r="R546">
        <f t="shared" si="175"/>
        <v>-65.762175454693462</v>
      </c>
      <c r="S546">
        <f t="shared" si="176"/>
        <v>-169.87126104455817</v>
      </c>
      <c r="T546">
        <f t="shared" si="177"/>
        <v>76.256162692122885</v>
      </c>
      <c r="U546">
        <f t="shared" si="178"/>
        <v>-4.6388241940073609</v>
      </c>
      <c r="V546">
        <f t="shared" si="179"/>
        <v>-2.3281231027729659</v>
      </c>
    </row>
    <row r="547" spans="4:22" x14ac:dyDescent="0.3">
      <c r="D547">
        <f t="shared" si="166"/>
        <v>48.500000000000419</v>
      </c>
      <c r="E547">
        <v>0</v>
      </c>
      <c r="F547">
        <v>50</v>
      </c>
      <c r="H547">
        <f t="shared" si="165"/>
        <v>1.031721662041287</v>
      </c>
      <c r="I547">
        <f t="shared" si="167"/>
        <v>276.73713741687266</v>
      </c>
      <c r="J547">
        <f t="shared" si="168"/>
        <v>333.45611677415576</v>
      </c>
      <c r="K547">
        <f t="shared" si="169"/>
        <v>186.53159321002082</v>
      </c>
      <c r="L547">
        <f t="shared" si="170"/>
        <v>0.5593887286114938</v>
      </c>
      <c r="M547" cm="1">
        <f t="array" ref="M547">CubicInterpolation($B$4:$B$14,$G$4:$G$14,L547)*H547</f>
        <v>284.69208872529981</v>
      </c>
      <c r="N547">
        <f t="shared" si="171"/>
        <v>-5.1663513908390168</v>
      </c>
      <c r="O547">
        <f t="shared" si="172"/>
        <v>-0.52664132424454813</v>
      </c>
      <c r="P547">
        <f t="shared" si="173"/>
        <v>1755.8250127888227</v>
      </c>
      <c r="Q547">
        <f t="shared" si="174"/>
        <v>7039.918090994759</v>
      </c>
      <c r="R547">
        <f t="shared" si="175"/>
        <v>-65.886366341944253</v>
      </c>
      <c r="S547">
        <f t="shared" si="176"/>
        <v>-170.33643185600522</v>
      </c>
      <c r="T547">
        <f t="shared" si="177"/>
        <v>76.023254652988754</v>
      </c>
      <c r="U547">
        <f t="shared" si="178"/>
        <v>-4.6130200071618068</v>
      </c>
      <c r="V547">
        <f t="shared" si="179"/>
        <v>-2.3262057319053118</v>
      </c>
    </row>
    <row r="548" spans="4:22" x14ac:dyDescent="0.3">
      <c r="D548">
        <f t="shared" si="166"/>
        <v>48.600000000000421</v>
      </c>
      <c r="E548">
        <v>0</v>
      </c>
      <c r="F548">
        <v>50</v>
      </c>
      <c r="H548">
        <f t="shared" si="165"/>
        <v>1.0334832501984506</v>
      </c>
      <c r="I548">
        <f t="shared" si="167"/>
        <v>276.8480064400473</v>
      </c>
      <c r="J548">
        <f t="shared" si="168"/>
        <v>333.52290624125203</v>
      </c>
      <c r="K548">
        <f t="shared" si="169"/>
        <v>186.85960586566452</v>
      </c>
      <c r="L548">
        <f t="shared" si="170"/>
        <v>0.56026018713839287</v>
      </c>
      <c r="M548" cm="1">
        <f t="array" ref="M548">CubicInterpolation($B$4:$B$14,$G$4:$G$14,L548)*H548</f>
        <v>285.83277568908306</v>
      </c>
      <c r="N548">
        <f t="shared" si="171"/>
        <v>-5.1424238079909346</v>
      </c>
      <c r="O548">
        <f t="shared" si="172"/>
        <v>-0.52420222303679254</v>
      </c>
      <c r="P548">
        <f t="shared" si="173"/>
        <v>1738.7682399927191</v>
      </c>
      <c r="Q548">
        <f t="shared" si="174"/>
        <v>7047.5087806379715</v>
      </c>
      <c r="R548">
        <f t="shared" si="175"/>
        <v>-66.009742251283711</v>
      </c>
      <c r="S548">
        <f t="shared" si="176"/>
        <v>-170.79902406606368</v>
      </c>
      <c r="T548">
        <f t="shared" si="177"/>
        <v>75.790538211254841</v>
      </c>
      <c r="U548">
        <f t="shared" si="178"/>
        <v>-4.5871800386208825</v>
      </c>
      <c r="V548">
        <f t="shared" si="179"/>
        <v>-2.3242852480429557</v>
      </c>
    </row>
    <row r="549" spans="4:22" x14ac:dyDescent="0.3">
      <c r="D549">
        <f t="shared" si="166"/>
        <v>48.700000000000422</v>
      </c>
      <c r="E549">
        <v>0</v>
      </c>
      <c r="F549">
        <v>50</v>
      </c>
      <c r="H549">
        <f t="shared" si="165"/>
        <v>1.035251912062227</v>
      </c>
      <c r="I549">
        <f t="shared" si="167"/>
        <v>276.95917530894098</v>
      </c>
      <c r="J549">
        <f t="shared" si="168"/>
        <v>333.58986291422656</v>
      </c>
      <c r="K549">
        <f t="shared" si="169"/>
        <v>187.18619120707359</v>
      </c>
      <c r="L549">
        <f t="shared" si="170"/>
        <v>0.56112673680136183</v>
      </c>
      <c r="M549" cm="1">
        <f t="array" ref="M549">CubicInterpolation($B$4:$B$14,$G$4:$G$14,L549)*H549</f>
        <v>286.97631722438592</v>
      </c>
      <c r="N549">
        <f t="shared" si="171"/>
        <v>-5.118482617184192</v>
      </c>
      <c r="O549">
        <f t="shared" si="172"/>
        <v>-0.52176173467728759</v>
      </c>
      <c r="P549">
        <f t="shared" si="173"/>
        <v>1721.6653370859981</v>
      </c>
      <c r="Q549">
        <f t="shared" si="174"/>
        <v>7055.0762082316469</v>
      </c>
      <c r="R549">
        <f t="shared" si="175"/>
        <v>-66.132310312457534</v>
      </c>
      <c r="S549">
        <f t="shared" si="176"/>
        <v>-171.25903406835283</v>
      </c>
      <c r="T549">
        <f t="shared" si="177"/>
        <v>75.558013662257423</v>
      </c>
      <c r="U549">
        <f t="shared" si="178"/>
        <v>-4.5613048747883882</v>
      </c>
      <c r="V549">
        <f t="shared" si="179"/>
        <v>-2.3223613288307283</v>
      </c>
    </row>
    <row r="550" spans="4:22" x14ac:dyDescent="0.3">
      <c r="D550">
        <f t="shared" si="166"/>
        <v>48.800000000000423</v>
      </c>
      <c r="E550">
        <v>0</v>
      </c>
      <c r="F550">
        <v>50</v>
      </c>
      <c r="H550">
        <f t="shared" si="165"/>
        <v>1.0370276416765802</v>
      </c>
      <c r="I550">
        <f t="shared" si="167"/>
        <v>277.07064234396529</v>
      </c>
      <c r="J550">
        <f t="shared" si="168"/>
        <v>333.65698568111122</v>
      </c>
      <c r="K550">
        <f t="shared" si="169"/>
        <v>187.51133385546245</v>
      </c>
      <c r="L550">
        <f t="shared" si="170"/>
        <v>0.56198833503421453</v>
      </c>
      <c r="M550" cm="1">
        <f t="array" ref="M550">CubicInterpolation($B$4:$B$14,$G$4:$G$14,L550)*H550</f>
        <v>288.1226688248417</v>
      </c>
      <c r="N550">
        <f t="shared" si="171"/>
        <v>-5.0945285602649379</v>
      </c>
      <c r="O550">
        <f t="shared" si="172"/>
        <v>-0.51931993478745542</v>
      </c>
      <c r="P550">
        <f t="shared" si="173"/>
        <v>1704.5165624668791</v>
      </c>
      <c r="Q550">
        <f t="shared" si="174"/>
        <v>7062.620392981431</v>
      </c>
      <c r="R550">
        <f t="shared" si="175"/>
        <v>-66.254077589289224</v>
      </c>
      <c r="S550">
        <f t="shared" si="176"/>
        <v>-171.7164583140233</v>
      </c>
      <c r="T550">
        <f t="shared" si="177"/>
        <v>75.325681333413741</v>
      </c>
      <c r="U550">
        <f t="shared" si="178"/>
        <v>-4.5353951241108756</v>
      </c>
      <c r="V550">
        <f t="shared" si="179"/>
        <v>-2.320433649029086</v>
      </c>
    </row>
    <row r="551" spans="4:22" x14ac:dyDescent="0.3">
      <c r="D551">
        <f t="shared" si="166"/>
        <v>48.900000000000425</v>
      </c>
      <c r="E551">
        <v>0</v>
      </c>
      <c r="F551">
        <v>50</v>
      </c>
      <c r="H551">
        <f t="shared" si="165"/>
        <v>1.038810432993752</v>
      </c>
      <c r="I551">
        <f t="shared" si="167"/>
        <v>277.18240586324436</v>
      </c>
      <c r="J551">
        <f t="shared" si="168"/>
        <v>333.72427342920622</v>
      </c>
      <c r="K551">
        <f t="shared" si="169"/>
        <v>187.83501864431628</v>
      </c>
      <c r="L551">
        <f t="shared" si="170"/>
        <v>0.56284493996857021</v>
      </c>
      <c r="M551" cm="1">
        <f t="array" ref="M551">CubicInterpolation($B$4:$B$14,$G$4:$G$14,L551)*H551</f>
        <v>289.27178505873735</v>
      </c>
      <c r="N551">
        <f t="shared" si="171"/>
        <v>-5.0705624000195302</v>
      </c>
      <c r="O551">
        <f t="shared" si="172"/>
        <v>-0.51687690112329565</v>
      </c>
      <c r="P551">
        <f t="shared" si="173"/>
        <v>1687.3221748854794</v>
      </c>
      <c r="Q551">
        <f t="shared" si="174"/>
        <v>7070.1413541273278</v>
      </c>
      <c r="R551">
        <f t="shared" si="175"/>
        <v>-66.375051080097734</v>
      </c>
      <c r="S551">
        <f t="shared" si="176"/>
        <v>-172.17129331396828</v>
      </c>
      <c r="T551">
        <f t="shared" si="177"/>
        <v>75.09354158452075</v>
      </c>
      <c r="U551">
        <f t="shared" si="178"/>
        <v>-4.5094514169247955</v>
      </c>
      <c r="V551">
        <f t="shared" si="179"/>
        <v>-2.3185018807166786</v>
      </c>
    </row>
    <row r="552" spans="4:22" x14ac:dyDescent="0.3">
      <c r="D552">
        <f t="shared" si="166"/>
        <v>49.000000000000426</v>
      </c>
      <c r="E552">
        <v>0</v>
      </c>
      <c r="F552">
        <v>50</v>
      </c>
      <c r="H552">
        <f t="shared" si="165"/>
        <v>1.0406002798736551</v>
      </c>
      <c r="I552">
        <f t="shared" si="167"/>
        <v>277.29446418265474</v>
      </c>
      <c r="J552">
        <f t="shared" si="168"/>
        <v>333.79172504511052</v>
      </c>
      <c r="K552">
        <f t="shared" si="169"/>
        <v>188.15723061952392</v>
      </c>
      <c r="L552">
        <f t="shared" si="170"/>
        <v>0.5636965104335504</v>
      </c>
      <c r="M552" cm="1">
        <f t="array" ref="M552">CubicInterpolation($B$4:$B$14,$G$4:$G$14,L552)*H552</f>
        <v>290.42361957735989</v>
      </c>
      <c r="N552">
        <f t="shared" si="171"/>
        <v>-5.0465849200433519</v>
      </c>
      <c r="O552">
        <f t="shared" si="172"/>
        <v>-0.51443271356201337</v>
      </c>
      <c r="P552">
        <f t="shared" si="173"/>
        <v>1670.0824334377298</v>
      </c>
      <c r="Q552">
        <f t="shared" si="174"/>
        <v>7077.639110946956</v>
      </c>
      <c r="R552">
        <f t="shared" si="175"/>
        <v>-66.495237718063279</v>
      </c>
      <c r="S552">
        <f t="shared" si="176"/>
        <v>-172.62353564102006</v>
      </c>
      <c r="T552">
        <f t="shared" si="177"/>
        <v>74.861594808033459</v>
      </c>
      <c r="U552">
        <f t="shared" si="178"/>
        <v>-4.4834744052927089</v>
      </c>
      <c r="V552">
        <f t="shared" si="179"/>
        <v>-2.3165656934984939</v>
      </c>
    </row>
    <row r="553" spans="4:22" x14ac:dyDescent="0.3">
      <c r="D553">
        <f t="shared" si="166"/>
        <v>49.100000000000428</v>
      </c>
      <c r="E553">
        <v>0</v>
      </c>
      <c r="F553">
        <v>50</v>
      </c>
      <c r="H553">
        <f t="shared" si="165"/>
        <v>1.0423971760832909</v>
      </c>
      <c r="I553">
        <f t="shared" si="167"/>
        <v>277.40681561586598</v>
      </c>
      <c r="J553">
        <f t="shared" si="168"/>
        <v>333.85933941475258</v>
      </c>
      <c r="K553">
        <f t="shared" si="169"/>
        <v>188.47795503951741</v>
      </c>
      <c r="L553">
        <f t="shared" si="170"/>
        <v>0.56454300595548634</v>
      </c>
      <c r="M553" cm="1">
        <f t="array" ref="M553">CubicInterpolation($B$4:$B$14,$G$4:$G$14,L553)*H553</f>
        <v>291.57812512395759</v>
      </c>
      <c r="N553">
        <f t="shared" si="171"/>
        <v>-5.0225969245928885</v>
      </c>
      <c r="O553">
        <f t="shared" si="172"/>
        <v>-0.51198745408694069</v>
      </c>
      <c r="P553">
        <f t="shared" si="173"/>
        <v>1652.7975975590721</v>
      </c>
      <c r="Q553">
        <f t="shared" si="174"/>
        <v>7085.1136827588234</v>
      </c>
      <c r="R553">
        <f t="shared" si="175"/>
        <v>-66.614644371655757</v>
      </c>
      <c r="S553">
        <f t="shared" si="176"/>
        <v>-173.07318193213095</v>
      </c>
      <c r="T553">
        <f t="shared" si="177"/>
        <v>74.629841429322695</v>
      </c>
      <c r="U553">
        <f t="shared" si="178"/>
        <v>-4.4574647628241095</v>
      </c>
      <c r="V553">
        <f t="shared" si="179"/>
        <v>-2.3146247547089236</v>
      </c>
    </row>
    <row r="554" spans="4:22" x14ac:dyDescent="0.3">
      <c r="D554">
        <f t="shared" si="166"/>
        <v>49.200000000000429</v>
      </c>
      <c r="E554">
        <v>0</v>
      </c>
      <c r="F554">
        <v>50</v>
      </c>
      <c r="H554">
        <f t="shared" si="165"/>
        <v>1.0442011152961923</v>
      </c>
      <c r="I554">
        <f t="shared" si="167"/>
        <v>277.51945847438338</v>
      </c>
      <c r="J554">
        <f t="shared" si="168"/>
        <v>333.92711542342175</v>
      </c>
      <c r="K554">
        <f t="shared" si="169"/>
        <v>188.79717737541702</v>
      </c>
      <c r="L554">
        <f t="shared" si="170"/>
        <v>0.56538438675763414</v>
      </c>
      <c r="M554" cm="1">
        <f t="array" ref="M554">CubicInterpolation($B$4:$B$14,$G$4:$G$14,L554)*H554</f>
        <v>292.73525354330474</v>
      </c>
      <c r="N554">
        <f t="shared" si="171"/>
        <v>-4.9985992384296871</v>
      </c>
      <c r="O554">
        <f t="shared" si="172"/>
        <v>-0.50954120677162962</v>
      </c>
      <c r="P554">
        <f t="shared" si="173"/>
        <v>1635.4679270179383</v>
      </c>
      <c r="Q554">
        <f t="shared" si="174"/>
        <v>7092.5650889256349</v>
      </c>
      <c r="R554">
        <f t="shared" si="175"/>
        <v>-66.733277845017156</v>
      </c>
      <c r="S554">
        <f t="shared" si="176"/>
        <v>-173.5202288905368</v>
      </c>
      <c r="T554">
        <f t="shared" si="177"/>
        <v>74.398281906912317</v>
      </c>
      <c r="U554">
        <f t="shared" si="178"/>
        <v>-4.4314231844854577</v>
      </c>
      <c r="V554">
        <f t="shared" si="179"/>
        <v>-2.3126787296195328</v>
      </c>
    </row>
    <row r="555" spans="4:22" x14ac:dyDescent="0.3">
      <c r="D555">
        <f t="shared" si="166"/>
        <v>49.300000000000431</v>
      </c>
      <c r="E555">
        <v>0</v>
      </c>
      <c r="F555">
        <v>50</v>
      </c>
      <c r="H555">
        <f t="shared" si="165"/>
        <v>1.0460120910918942</v>
      </c>
      <c r="I555">
        <f t="shared" si="167"/>
        <v>277.63239106759136</v>
      </c>
      <c r="J555">
        <f t="shared" si="168"/>
        <v>333.99505195580099</v>
      </c>
      <c r="K555">
        <f t="shared" si="169"/>
        <v>189.11488331117999</v>
      </c>
      <c r="L555">
        <f t="shared" si="170"/>
        <v>0.56622061375989008</v>
      </c>
      <c r="M555" cm="1">
        <f t="array" ref="M555">CubicInterpolation($B$4:$B$14,$G$4:$G$14,L555)*H555</f>
        <v>293.89495579186269</v>
      </c>
      <c r="N555">
        <f t="shared" si="171"/>
        <v>-4.9745927066488012</v>
      </c>
      <c r="O555">
        <f t="shared" si="172"/>
        <v>-0.50709405776236505</v>
      </c>
      <c r="P555">
        <f t="shared" si="173"/>
        <v>1618.0936819090161</v>
      </c>
      <c r="Q555">
        <f t="shared" si="174"/>
        <v>7099.9933488576153</v>
      </c>
      <c r="R555">
        <f t="shared" si="175"/>
        <v>-66.851144878393995</v>
      </c>
      <c r="S555">
        <f t="shared" si="176"/>
        <v>-173.96467328790229</v>
      </c>
      <c r="T555">
        <f t="shared" si="177"/>
        <v>74.166916732695896</v>
      </c>
      <c r="U555">
        <f t="shared" si="178"/>
        <v>-4.4053503863956713</v>
      </c>
      <c r="V555">
        <f t="shared" si="179"/>
        <v>-2.310727281642504</v>
      </c>
    </row>
    <row r="556" spans="4:22" x14ac:dyDescent="0.3">
      <c r="D556">
        <f t="shared" si="166"/>
        <v>49.400000000000432</v>
      </c>
      <c r="E556">
        <v>0</v>
      </c>
      <c r="F556">
        <v>50</v>
      </c>
      <c r="H556">
        <f t="shared" si="165"/>
        <v>1.0478300969554291</v>
      </c>
      <c r="I556">
        <f t="shared" si="167"/>
        <v>277.74561170279901</v>
      </c>
      <c r="J556">
        <f t="shared" si="168"/>
        <v>334.0631478959998</v>
      </c>
      <c r="K556">
        <f t="shared" si="169"/>
        <v>189.431058743752</v>
      </c>
      <c r="L556">
        <f t="shared" si="170"/>
        <v>0.5670516485785061</v>
      </c>
      <c r="M556" cm="1">
        <f t="array" ref="M556">CubicInterpolation($B$4:$B$14,$G$4:$G$14,L556)*H556</f>
        <v>295.05718194852528</v>
      </c>
      <c r="N556">
        <f t="shared" si="171"/>
        <v>-4.950578194497508</v>
      </c>
      <c r="O556">
        <f t="shared" si="172"/>
        <v>-0.50464609525968473</v>
      </c>
      <c r="P556">
        <f t="shared" si="173"/>
        <v>1600.6751226462984</v>
      </c>
      <c r="Q556">
        <f t="shared" si="174"/>
        <v>7107.3984820158566</v>
      </c>
      <c r="R556">
        <f t="shared" si="175"/>
        <v>-66.968252148548075</v>
      </c>
      <c r="S556">
        <f t="shared" si="176"/>
        <v>-174.40651196644635</v>
      </c>
      <c r="T556">
        <f t="shared" si="177"/>
        <v>73.935746432132788</v>
      </c>
      <c r="U556">
        <f t="shared" si="178"/>
        <v>-4.3792471056102009</v>
      </c>
      <c r="V556">
        <f t="shared" si="179"/>
        <v>-2.3087700725362152</v>
      </c>
    </row>
    <row r="557" spans="4:22" x14ac:dyDescent="0.3">
      <c r="D557">
        <f t="shared" si="166"/>
        <v>49.500000000000433</v>
      </c>
      <c r="E557">
        <v>0</v>
      </c>
      <c r="F557">
        <v>50</v>
      </c>
      <c r="H557">
        <f t="shared" si="165"/>
        <v>1.0496551262768499</v>
      </c>
      <c r="I557">
        <f t="shared" si="167"/>
        <v>277.85911868528649</v>
      </c>
      <c r="J557">
        <f t="shared" si="168"/>
        <v>334.13140212758827</v>
      </c>
      <c r="K557">
        <f t="shared" si="169"/>
        <v>189.74568978321966</v>
      </c>
      <c r="L557">
        <f t="shared" si="170"/>
        <v>0.56787745352579933</v>
      </c>
      <c r="M557" cm="1">
        <f t="array" ref="M557">CubicInterpolation($B$4:$B$14,$G$4:$G$14,L557)*H557</f>
        <v>296.22188122594088</v>
      </c>
      <c r="N557">
        <f t="shared" si="171"/>
        <v>-4.9265565871820867</v>
      </c>
      <c r="O557">
        <f t="shared" si="172"/>
        <v>-0.50219740949868363</v>
      </c>
      <c r="P557">
        <f t="shared" si="173"/>
        <v>1583.2125099559235</v>
      </c>
      <c r="Q557">
        <f t="shared" si="174"/>
        <v>7114.7805079156842</v>
      </c>
      <c r="R557">
        <f t="shared" si="175"/>
        <v>-67.084606269175623</v>
      </c>
      <c r="S557">
        <f t="shared" si="176"/>
        <v>-174.84574184104665</v>
      </c>
      <c r="T557">
        <f t="shared" si="177"/>
        <v>73.704771564423851</v>
      </c>
      <c r="U557">
        <f t="shared" si="178"/>
        <v>-4.3531140998926112</v>
      </c>
      <c r="V557">
        <f t="shared" si="179"/>
        <v>-2.3068067626100262</v>
      </c>
    </row>
    <row r="558" spans="4:22" x14ac:dyDescent="0.3">
      <c r="D558">
        <f t="shared" si="166"/>
        <v>49.600000000000435</v>
      </c>
      <c r="E558">
        <v>0</v>
      </c>
      <c r="F558">
        <v>50</v>
      </c>
      <c r="H558">
        <f t="shared" si="165"/>
        <v>1.0514871723507802</v>
      </c>
      <c r="I558">
        <f t="shared" si="167"/>
        <v>277.97291031835277</v>
      </c>
      <c r="J558">
        <f t="shared" si="168"/>
        <v>334.19981353363158</v>
      </c>
      <c r="K558">
        <f t="shared" si="169"/>
        <v>190.05876275296271</v>
      </c>
      <c r="L558">
        <f t="shared" si="170"/>
        <v>0.56869799160985013</v>
      </c>
      <c r="M558" cm="1">
        <f t="array" ref="M558">CubicInterpolation($B$4:$B$14,$G$4:$G$14,L558)*H558</f>
        <v>297.38900198239611</v>
      </c>
      <c r="N558">
        <f t="shared" si="171"/>
        <v>-4.9025287896627887</v>
      </c>
      <c r="O558">
        <f t="shared" si="172"/>
        <v>-0.49974809272811299</v>
      </c>
      <c r="P558">
        <f t="shared" si="173"/>
        <v>1565.7061048688047</v>
      </c>
      <c r="Q558">
        <f t="shared" si="174"/>
        <v>7122.1394461300388</v>
      </c>
      <c r="R558">
        <f t="shared" si="175"/>
        <v>-67.200213791335784</v>
      </c>
      <c r="S558">
        <f t="shared" si="176"/>
        <v>-175.2823599013218</v>
      </c>
      <c r="T558">
        <f t="shared" si="177"/>
        <v>73.473992722666537</v>
      </c>
      <c r="U558">
        <f t="shared" si="178"/>
        <v>-4.326952147473917</v>
      </c>
      <c r="V558">
        <f t="shared" si="179"/>
        <v>-2.3048370109279634</v>
      </c>
    </row>
    <row r="559" spans="4:22" x14ac:dyDescent="0.3">
      <c r="D559">
        <f t="shared" si="166"/>
        <v>49.700000000000436</v>
      </c>
      <c r="E559">
        <v>0</v>
      </c>
      <c r="F559">
        <v>50</v>
      </c>
      <c r="H559">
        <f t="shared" si="165"/>
        <v>1.0533262283759881</v>
      </c>
      <c r="I559">
        <f t="shared" si="167"/>
        <v>278.08698490336513</v>
      </c>
      <c r="J559">
        <f t="shared" si="168"/>
        <v>334.26838099672563</v>
      </c>
      <c r="K559">
        <f t="shared" si="169"/>
        <v>190.37026418980463</v>
      </c>
      <c r="L559">
        <f t="shared" si="170"/>
        <v>0.56951322653418845</v>
      </c>
      <c r="M559" cm="1">
        <f t="array" ref="M559">CubicInterpolation($B$4:$B$14,$G$4:$G$14,L559)*H559</f>
        <v>298.55849173425537</v>
      </c>
      <c r="N559">
        <f t="shared" si="171"/>
        <v>-4.8784957264373316</v>
      </c>
      <c r="O559">
        <f t="shared" si="172"/>
        <v>-0.49729823918831106</v>
      </c>
      <c r="P559">
        <f t="shared" si="173"/>
        <v>1548.1561687130538</v>
      </c>
      <c r="Q559">
        <f t="shared" si="174"/>
        <v>7129.4753162928719</v>
      </c>
      <c r="R559">
        <f t="shared" si="175"/>
        <v>-67.315081203885384</v>
      </c>
      <c r="S559">
        <f t="shared" si="176"/>
        <v>-175.71636321369013</v>
      </c>
      <c r="T559">
        <f t="shared" si="177"/>
        <v>73.243410533989632</v>
      </c>
      <c r="U559">
        <f t="shared" si="178"/>
        <v>-4.3007620467998944</v>
      </c>
      <c r="V559">
        <f t="shared" si="179"/>
        <v>-2.3028604755114657</v>
      </c>
    </row>
    <row r="560" spans="4:22" x14ac:dyDescent="0.3">
      <c r="D560">
        <f t="shared" si="166"/>
        <v>49.800000000000438</v>
      </c>
      <c r="E560">
        <v>0</v>
      </c>
      <c r="F560">
        <v>50</v>
      </c>
      <c r="H560">
        <f t="shared" si="165"/>
        <v>1.0551722874549907</v>
      </c>
      <c r="I560">
        <f t="shared" si="167"/>
        <v>278.20134073980967</v>
      </c>
      <c r="J560">
        <f t="shared" si="168"/>
        <v>334.33710339903274</v>
      </c>
      <c r="K560">
        <f t="shared" si="169"/>
        <v>190.68018084416065</v>
      </c>
      <c r="L560">
        <f t="shared" si="170"/>
        <v>0.57032312269746221</v>
      </c>
      <c r="M560" cm="1">
        <f t="array" ref="M560">CubicInterpolation($B$4:$B$14,$G$4:$G$14,L560)*H560</f>
        <v>299.73029716894195</v>
      </c>
      <c r="N560">
        <f t="shared" si="171"/>
        <v>-4.8544583413139009</v>
      </c>
      <c r="O560">
        <f t="shared" si="172"/>
        <v>-0.49484794508806329</v>
      </c>
      <c r="P560">
        <f t="shared" si="173"/>
        <v>1530.5629631061988</v>
      </c>
      <c r="Q560">
        <f t="shared" si="174"/>
        <v>7136.7881381025545</v>
      </c>
      <c r="R560">
        <f t="shared" si="175"/>
        <v>-67.429214933910856</v>
      </c>
      <c r="S560">
        <f t="shared" si="176"/>
        <v>-176.14774892340384</v>
      </c>
      <c r="T560">
        <f t="shared" si="177"/>
        <v>73.013025659667662</v>
      </c>
      <c r="U560">
        <f t="shared" si="178"/>
        <v>-4.2745446162670335</v>
      </c>
      <c r="V560">
        <f t="shared" si="179"/>
        <v>-2.300876813541878</v>
      </c>
    </row>
    <row r="561" spans="4:22" x14ac:dyDescent="0.3">
      <c r="D561">
        <f t="shared" si="166"/>
        <v>49.900000000000439</v>
      </c>
      <c r="E561">
        <v>0</v>
      </c>
      <c r="F561">
        <v>50</v>
      </c>
      <c r="H561">
        <f t="shared" si="165"/>
        <v>1.0570253425936806</v>
      </c>
      <c r="I561">
        <f t="shared" si="167"/>
        <v>278.31597612534318</v>
      </c>
      <c r="J561">
        <f t="shared" si="168"/>
        <v>334.40597962231908</v>
      </c>
      <c r="K561">
        <f t="shared" si="169"/>
        <v>190.98849968018075</v>
      </c>
      <c r="L561">
        <f t="shared" si="170"/>
        <v>0.57112764519308168</v>
      </c>
      <c r="M561" cm="1">
        <f t="array" ref="M561">CubicInterpolation($B$4:$B$14,$G$4:$G$14,L561)*H561</f>
        <v>300.9043641584467</v>
      </c>
      <c r="N561">
        <f t="shared" si="171"/>
        <v>-4.8304175971737777</v>
      </c>
      <c r="O561">
        <f t="shared" si="172"/>
        <v>-0.49239730858040542</v>
      </c>
      <c r="P561">
        <f t="shared" si="173"/>
        <v>1512.9267499472005</v>
      </c>
      <c r="Q561">
        <f t="shared" si="174"/>
        <v>7144.0779313252988</v>
      </c>
      <c r="R561">
        <f t="shared" si="175"/>
        <v>-67.542621347158359</v>
      </c>
      <c r="S561">
        <f t="shared" si="176"/>
        <v>-176.5765142565572</v>
      </c>
      <c r="T561">
        <f t="shared" si="177"/>
        <v>72.782838795214985</v>
      </c>
      <c r="U561">
        <f t="shared" si="178"/>
        <v>-4.2483006939473213</v>
      </c>
      <c r="V561">
        <f t="shared" si="179"/>
        <v>-2.2988856815624392</v>
      </c>
    </row>
    <row r="562" spans="4:22" x14ac:dyDescent="0.3">
      <c r="D562">
        <f t="shared" si="166"/>
        <v>50.000000000000441</v>
      </c>
      <c r="E562">
        <v>0</v>
      </c>
      <c r="F562">
        <v>50</v>
      </c>
      <c r="H562">
        <f t="shared" si="165"/>
        <v>1.0588853867009833</v>
      </c>
      <c r="I562">
        <f t="shared" si="167"/>
        <v>278.4308893558462</v>
      </c>
      <c r="J562">
        <f t="shared" si="168"/>
        <v>334.47500854799154</v>
      </c>
      <c r="K562">
        <f t="shared" si="169"/>
        <v>191.29520787588794</v>
      </c>
      <c r="L562">
        <f t="shared" si="170"/>
        <v>0.57192675980884322</v>
      </c>
      <c r="M562" cm="1">
        <f t="array" ref="M562">CubicInterpolation($B$4:$B$14,$G$4:$G$14,L562)*H562</f>
        <v>302.08063777335974</v>
      </c>
      <c r="N562">
        <f t="shared" si="171"/>
        <v>-4.8063744757215643</v>
      </c>
      <c r="O562">
        <f t="shared" si="172"/>
        <v>-0.48994642973716251</v>
      </c>
      <c r="P562">
        <f t="shared" si="173"/>
        <v>1495.247791408269</v>
      </c>
      <c r="Q562">
        <f t="shared" si="174"/>
        <v>7151.3447157985829</v>
      </c>
      <c r="R562">
        <f t="shared" si="175"/>
        <v>-67.655306748488826</v>
      </c>
      <c r="S562">
        <f t="shared" si="176"/>
        <v>-177.00265652206792</v>
      </c>
      <c r="T562">
        <f t="shared" si="177"/>
        <v>72.552850670459762</v>
      </c>
      <c r="U562">
        <f t="shared" si="178"/>
        <v>-4.2220311373009087</v>
      </c>
      <c r="V562">
        <f t="shared" si="179"/>
        <v>-2.2968867356770866</v>
      </c>
    </row>
    <row r="563" spans="4:22" x14ac:dyDescent="0.3">
      <c r="D563">
        <f t="shared" si="166"/>
        <v>50.100000000000442</v>
      </c>
      <c r="E563">
        <v>0</v>
      </c>
      <c r="F563">
        <v>50</v>
      </c>
      <c r="H563">
        <f t="shared" si="165"/>
        <v>1.0607524125885388</v>
      </c>
      <c r="I563">
        <f t="shared" si="167"/>
        <v>278.54607872547786</v>
      </c>
      <c r="J563">
        <f t="shared" si="168"/>
        <v>334.54418905713635</v>
      </c>
      <c r="K563">
        <f t="shared" si="169"/>
        <v>191.60029282330936</v>
      </c>
      <c r="L563">
        <f t="shared" si="170"/>
        <v>0.57272043302652076</v>
      </c>
      <c r="M563" cm="1">
        <f t="array" ref="M563">CubicInterpolation($B$4:$B$14,$G$4:$G$14,L563)*H563</f>
        <v>303.25906229740548</v>
      </c>
      <c r="N563">
        <f t="shared" si="171"/>
        <v>-4.7823299772268832</v>
      </c>
      <c r="O563">
        <f t="shared" si="172"/>
        <v>-0.48749541052261802</v>
      </c>
      <c r="P563">
        <f t="shared" si="173"/>
        <v>1477.5263499264838</v>
      </c>
      <c r="Q563">
        <f t="shared" si="174"/>
        <v>7158.5885114345856</v>
      </c>
      <c r="R563">
        <f t="shared" si="175"/>
        <v>-67.767277382313267</v>
      </c>
      <c r="S563">
        <f t="shared" si="176"/>
        <v>-177.42617311363034</v>
      </c>
      <c r="T563">
        <f t="shared" si="177"/>
        <v>72.32306204959778</v>
      </c>
      <c r="U563">
        <f t="shared" si="178"/>
        <v>-4.1957368228788088</v>
      </c>
      <c r="V563">
        <f t="shared" si="179"/>
        <v>-2.2948796317501543</v>
      </c>
    </row>
    <row r="564" spans="4:22" x14ac:dyDescent="0.3">
      <c r="D564">
        <f t="shared" si="166"/>
        <v>50.200000000000443</v>
      </c>
      <c r="E564">
        <v>0</v>
      </c>
      <c r="F564">
        <v>50</v>
      </c>
      <c r="H564">
        <f t="shared" si="165"/>
        <v>1.062626412970411</v>
      </c>
      <c r="I564">
        <f t="shared" si="167"/>
        <v>278.66154252673107</v>
      </c>
      <c r="J564">
        <f t="shared" si="168"/>
        <v>334.61352003055788</v>
      </c>
      <c r="K564">
        <f t="shared" si="169"/>
        <v>191.90374212859911</v>
      </c>
      <c r="L564">
        <f t="shared" si="170"/>
        <v>0.57350863202142544</v>
      </c>
      <c r="M564" cm="1">
        <f t="array" ref="M564">CubicInterpolation($B$4:$B$14,$G$4:$G$14,L564)*H564</f>
        <v>304.4395812424716</v>
      </c>
      <c r="N564">
        <f t="shared" si="171"/>
        <v>-4.758285120255727</v>
      </c>
      <c r="O564">
        <f t="shared" si="172"/>
        <v>-0.48504435476612912</v>
      </c>
      <c r="P564">
        <f t="shared" si="173"/>
        <v>1459.7626881952201</v>
      </c>
      <c r="Q564">
        <f t="shared" si="174"/>
        <v>7165.8093382236266</v>
      </c>
      <c r="R564">
        <f t="shared" si="175"/>
        <v>-67.878539433033353</v>
      </c>
      <c r="S564">
        <f t="shared" si="176"/>
        <v>-177.84706151163934</v>
      </c>
      <c r="T564">
        <f t="shared" si="177"/>
        <v>72.09347373122641</v>
      </c>
      <c r="U564">
        <f t="shared" si="178"/>
        <v>-4.1694186460148046</v>
      </c>
      <c r="V564">
        <f t="shared" si="179"/>
        <v>-2.2928640256044694</v>
      </c>
    </row>
    <row r="565" spans="4:22" x14ac:dyDescent="0.3">
      <c r="D565">
        <f t="shared" si="166"/>
        <v>50.300000000000445</v>
      </c>
      <c r="E565">
        <v>0</v>
      </c>
      <c r="F565">
        <v>50</v>
      </c>
      <c r="H565">
        <f t="shared" si="165"/>
        <v>1.0645073804628227</v>
      </c>
      <c r="I565">
        <f t="shared" si="167"/>
        <v>278.77727905048999</v>
      </c>
      <c r="J565">
        <f t="shared" si="168"/>
        <v>334.68300034881793</v>
      </c>
      <c r="K565">
        <f t="shared" si="169"/>
        <v>192.20554361215218</v>
      </c>
      <c r="L565">
        <f t="shared" si="170"/>
        <v>0.57429132466193111</v>
      </c>
      <c r="M565" cm="1">
        <f t="array" ref="M565">CubicInterpolation($B$4:$B$14,$G$4:$G$14,L565)*H565</f>
        <v>305.62213736412065</v>
      </c>
      <c r="N565">
        <f t="shared" si="171"/>
        <v>-4.7342409413907003</v>
      </c>
      <c r="O565">
        <f t="shared" si="172"/>
        <v>-0.48259336813360859</v>
      </c>
      <c r="P565">
        <f t="shared" si="173"/>
        <v>1441.9570691553836</v>
      </c>
      <c r="Q565">
        <f t="shared" si="174"/>
        <v>7173.0072162376064</v>
      </c>
      <c r="R565">
        <f t="shared" si="175"/>
        <v>-67.989099025499286</v>
      </c>
      <c r="S565">
        <f t="shared" si="176"/>
        <v>-178.26531928508402</v>
      </c>
      <c r="T565">
        <f t="shared" si="177"/>
        <v>71.864086548358671</v>
      </c>
      <c r="U565">
        <f t="shared" si="178"/>
        <v>-4.1430775205063473</v>
      </c>
      <c r="V565">
        <f t="shared" si="179"/>
        <v>-2.2908395732165272</v>
      </c>
    </row>
    <row r="566" spans="4:22" x14ac:dyDescent="0.3">
      <c r="D566">
        <f t="shared" si="166"/>
        <v>50.400000000000446</v>
      </c>
      <c r="E566">
        <v>0</v>
      </c>
      <c r="F566">
        <v>50</v>
      </c>
      <c r="H566">
        <f t="shared" si="165"/>
        <v>1.0663953075839163</v>
      </c>
      <c r="I566">
        <f t="shared" si="167"/>
        <v>278.89328658608798</v>
      </c>
      <c r="J566">
        <f t="shared" si="168"/>
        <v>334.75262889227645</v>
      </c>
      <c r="K566">
        <f t="shared" si="169"/>
        <v>192.50568530870785</v>
      </c>
      <c r="L566">
        <f t="shared" si="170"/>
        <v>0.5750684795089579</v>
      </c>
      <c r="M566" cm="1">
        <f t="array" ref="M566">CubicInterpolation($B$4:$B$14,$G$4:$G$14,L566)*H566</f>
        <v>306.80667267756644</v>
      </c>
      <c r="N566">
        <f t="shared" si="171"/>
        <v>-4.7101984949421905</v>
      </c>
      <c r="O566">
        <f t="shared" si="172"/>
        <v>-0.48014255809808259</v>
      </c>
      <c r="P566">
        <f t="shared" si="173"/>
        <v>1424.1097559864586</v>
      </c>
      <c r="Q566">
        <f t="shared" si="174"/>
        <v>7180.182165633445</v>
      </c>
      <c r="R566">
        <f t="shared" si="175"/>
        <v>-68.098962225462458</v>
      </c>
      <c r="S566">
        <f t="shared" si="176"/>
        <v>-178.68094409341009</v>
      </c>
      <c r="T566">
        <f t="shared" si="177"/>
        <v>71.634901368417616</v>
      </c>
      <c r="U566">
        <f t="shared" si="178"/>
        <v>-4.1167143782856224</v>
      </c>
      <c r="V566">
        <f t="shared" si="179"/>
        <v>-2.2888059309107227</v>
      </c>
    </row>
    <row r="567" spans="4:22" x14ac:dyDescent="0.3">
      <c r="D567">
        <f t="shared" si="166"/>
        <v>50.500000000000448</v>
      </c>
      <c r="E567">
        <v>0</v>
      </c>
      <c r="F567">
        <v>50</v>
      </c>
      <c r="H567">
        <f t="shared" si="165"/>
        <v>1.0682901867535461</v>
      </c>
      <c r="I567">
        <f t="shared" si="167"/>
        <v>279.00956342136709</v>
      </c>
      <c r="J567">
        <f t="shared" si="168"/>
        <v>334.82240454113179</v>
      </c>
      <c r="K567">
        <f t="shared" si="169"/>
        <v>192.80415546744118</v>
      </c>
      <c r="L567">
        <f t="shared" si="170"/>
        <v>0.57584006581541602</v>
      </c>
      <c r="M567" cm="1">
        <f t="array" ref="M567">CubicInterpolation($B$4:$B$14,$G$4:$G$14,L567)*H567</f>
        <v>307.99312847411028</v>
      </c>
      <c r="N567">
        <f t="shared" si="171"/>
        <v>-4.6861588526518103</v>
      </c>
      <c r="O567">
        <f t="shared" si="172"/>
        <v>-0.47769203390946074</v>
      </c>
      <c r="P567">
        <f t="shared" si="173"/>
        <v>1406.2210120973702</v>
      </c>
      <c r="Q567">
        <f t="shared" si="174"/>
        <v>7187.3342066565265</v>
      </c>
      <c r="R567">
        <f t="shared" si="175"/>
        <v>-68.208135040009665</v>
      </c>
      <c r="S567">
        <f t="shared" si="176"/>
        <v>-179.09393368834969</v>
      </c>
      <c r="T567">
        <f t="shared" si="177"/>
        <v>71.405919093211253</v>
      </c>
      <c r="U567">
        <f t="shared" si="178"/>
        <v>-4.0903301690814988</v>
      </c>
      <c r="V567">
        <f t="shared" si="179"/>
        <v>-2.2867627555539394</v>
      </c>
    </row>
    <row r="568" spans="4:22" x14ac:dyDescent="0.3">
      <c r="D568">
        <f t="shared" si="166"/>
        <v>50.600000000000449</v>
      </c>
      <c r="E568">
        <v>0</v>
      </c>
      <c r="F568">
        <v>50</v>
      </c>
      <c r="H568">
        <f t="shared" si="165"/>
        <v>1.0701920102930889</v>
      </c>
      <c r="I568">
        <f t="shared" si="167"/>
        <v>279.12610784273841</v>
      </c>
      <c r="J568">
        <f t="shared" si="168"/>
        <v>334.89232617546236</v>
      </c>
      <c r="K568">
        <f t="shared" si="169"/>
        <v>193.10094255204191</v>
      </c>
      <c r="L568">
        <f t="shared" si="170"/>
        <v>0.57660605352560168</v>
      </c>
      <c r="M568" cm="1">
        <f t="array" ref="M568">CubicInterpolation($B$4:$B$14,$G$4:$G$14,L568)*H568</f>
        <v>309.18144533801319</v>
      </c>
      <c r="N568">
        <f t="shared" si="171"/>
        <v>-4.6621231033837285</v>
      </c>
      <c r="O568">
        <f t="shared" si="172"/>
        <v>-0.47524190656307119</v>
      </c>
      <c r="P568">
        <f t="shared" si="173"/>
        <v>1388.2911011171666</v>
      </c>
      <c r="Q568">
        <f t="shared" si="174"/>
        <v>7194.4633596441317</v>
      </c>
      <c r="R568">
        <f t="shared" si="175"/>
        <v>-68.316623418035277</v>
      </c>
      <c r="S568">
        <f t="shared" si="176"/>
        <v>-179.50428591571804</v>
      </c>
      <c r="T568">
        <f t="shared" si="177"/>
        <v>71.177140658888021</v>
      </c>
      <c r="U568">
        <f t="shared" si="178"/>
        <v>-4.0639258600704986</v>
      </c>
      <c r="V568">
        <f t="shared" si="179"/>
        <v>-2.284709704744694</v>
      </c>
    </row>
    <row r="569" spans="4:22" x14ac:dyDescent="0.3">
      <c r="D569">
        <f t="shared" si="166"/>
        <v>50.70000000000045</v>
      </c>
      <c r="E569">
        <v>0</v>
      </c>
      <c r="F569">
        <v>50</v>
      </c>
      <c r="H569">
        <f t="shared" si="165"/>
        <v>1.0721007704252898</v>
      </c>
      <c r="I569">
        <f t="shared" si="167"/>
        <v>279.24291813524411</v>
      </c>
      <c r="J569">
        <f t="shared" si="168"/>
        <v>334.96239267526897</v>
      </c>
      <c r="K569">
        <f t="shared" si="169"/>
        <v>193.39603524077941</v>
      </c>
      <c r="L569">
        <f t="shared" si="170"/>
        <v>0.57736641327454397</v>
      </c>
      <c r="M569" cm="1">
        <f t="array" ref="M569">CubicInterpolation($B$4:$B$14,$G$4:$G$14,L569)*H569</f>
        <v>310.37156316379821</v>
      </c>
      <c r="N569">
        <f t="shared" si="171"/>
        <v>-4.638092352809168</v>
      </c>
      <c r="O569">
        <f t="shared" si="172"/>
        <v>-0.47279228876749924</v>
      </c>
      <c r="P569">
        <f t="shared" si="173"/>
        <v>1370.3202868855217</v>
      </c>
      <c r="Q569">
        <f t="shared" si="174"/>
        <v>7201.5696450288697</v>
      </c>
      <c r="R569">
        <f t="shared" si="175"/>
        <v>-68.424433250689901</v>
      </c>
      <c r="S569">
        <f t="shared" si="176"/>
        <v>-179.91199871717563</v>
      </c>
      <c r="T569">
        <f t="shared" si="177"/>
        <v>70.948567035873083</v>
      </c>
      <c r="U569">
        <f t="shared" si="178"/>
        <v>-4.0375024355194213</v>
      </c>
      <c r="V569">
        <f t="shared" si="179"/>
        <v>-2.2826464370028101</v>
      </c>
    </row>
    <row r="570" spans="4:22" x14ac:dyDescent="0.3">
      <c r="D570">
        <f t="shared" si="166"/>
        <v>50.800000000000452</v>
      </c>
      <c r="E570">
        <v>0</v>
      </c>
      <c r="F570">
        <v>50</v>
      </c>
      <c r="H570">
        <f t="shared" si="165"/>
        <v>1.0740164592741261</v>
      </c>
      <c r="I570">
        <f t="shared" si="167"/>
        <v>279.35999258262007</v>
      </c>
      <c r="J570">
        <f t="shared" si="168"/>
        <v>335.03260292051687</v>
      </c>
      <c r="K570">
        <f t="shared" si="169"/>
        <v>193.68942242655268</v>
      </c>
      <c r="L570">
        <f t="shared" si="170"/>
        <v>0.57812111638730146</v>
      </c>
      <c r="M570" cm="1">
        <f t="array" ref="M570">CubicInterpolation($B$4:$B$14,$G$4:$G$14,L570)*H570</f>
        <v>311.56342117396605</v>
      </c>
      <c r="N570">
        <f t="shared" si="171"/>
        <v>-4.6140677230825178</v>
      </c>
      <c r="O570">
        <f t="shared" si="172"/>
        <v>-0.47034329491157162</v>
      </c>
      <c r="P570">
        <f t="shared" si="173"/>
        <v>1352.3088334430649</v>
      </c>
      <c r="Q570">
        <f t="shared" si="174"/>
        <v>7208.6530833421029</v>
      </c>
      <c r="R570">
        <f t="shared" si="175"/>
        <v>-68.531570371827527</v>
      </c>
      <c r="S570">
        <f t="shared" si="176"/>
        <v>-180.31707013195515</v>
      </c>
      <c r="T570">
        <f t="shared" si="177"/>
        <v>70.720199228785702</v>
      </c>
      <c r="U570">
        <f t="shared" si="178"/>
        <v>-4.0110608964190329</v>
      </c>
      <c r="V570">
        <f t="shared" si="179"/>
        <v>-2.2805726119573642</v>
      </c>
    </row>
    <row r="571" spans="4:22" x14ac:dyDescent="0.3">
      <c r="D571">
        <f t="shared" si="166"/>
        <v>50.900000000000453</v>
      </c>
      <c r="E571">
        <v>0</v>
      </c>
      <c r="F571">
        <v>50</v>
      </c>
      <c r="H571">
        <f t="shared" si="165"/>
        <v>1.075939068864705</v>
      </c>
      <c r="I571">
        <f t="shared" si="167"/>
        <v>279.47732946735999</v>
      </c>
      <c r="J571">
        <f t="shared" si="168"/>
        <v>335.10295579117957</v>
      </c>
      <c r="K571">
        <f t="shared" si="169"/>
        <v>193.98109321692419</v>
      </c>
      <c r="L571">
        <f t="shared" si="170"/>
        <v>0.57887013487820171</v>
      </c>
      <c r="M571" cm="1">
        <f t="array" ref="M571">CubicInterpolation($B$4:$B$14,$G$4:$G$14,L571)*H571</f>
        <v>312.75695793710901</v>
      </c>
      <c r="N571">
        <f t="shared" si="171"/>
        <v>-4.5900503525071708</v>
      </c>
      <c r="O571">
        <f t="shared" si="172"/>
        <v>-0.46789504103029261</v>
      </c>
      <c r="P571">
        <f t="shared" si="173"/>
        <v>1334.2570050215393</v>
      </c>
      <c r="Q571">
        <f t="shared" si="174"/>
        <v>7215.7136952173596</v>
      </c>
      <c r="R571">
        <f t="shared" si="175"/>
        <v>-68.63804055847713</v>
      </c>
      <c r="S571">
        <f t="shared" si="176"/>
        <v>-180.71949829855208</v>
      </c>
      <c r="T571">
        <f t="shared" si="177"/>
        <v>70.492038276337695</v>
      </c>
      <c r="U571">
        <f t="shared" si="178"/>
        <v>-3.9846022601081232</v>
      </c>
      <c r="V571">
        <f t="shared" si="179"/>
        <v>-2.2784878905301302</v>
      </c>
    </row>
    <row r="572" spans="4:22" x14ac:dyDescent="0.3">
      <c r="D572">
        <f t="shared" si="166"/>
        <v>51.000000000000455</v>
      </c>
      <c r="E572">
        <v>0</v>
      </c>
      <c r="F572">
        <v>50</v>
      </c>
      <c r="H572">
        <f t="shared" si="165"/>
        <v>1.0778685911231811</v>
      </c>
      <c r="I572">
        <f t="shared" si="167"/>
        <v>279.59492707078033</v>
      </c>
      <c r="J572">
        <f t="shared" si="168"/>
        <v>335.17345016728211</v>
      </c>
      <c r="K572">
        <f t="shared" si="169"/>
        <v>194.27103693413645</v>
      </c>
      <c r="L572">
        <f t="shared" si="170"/>
        <v>0.5796134414500238</v>
      </c>
      <c r="M572" cm="1">
        <f t="array" ref="M572">CubicInterpolation($B$4:$B$14,$G$4:$G$14,L572)*H572</f>
        <v>313.95211138641008</v>
      </c>
      <c r="N572">
        <f t="shared" si="171"/>
        <v>-4.5660413951954828</v>
      </c>
      <c r="O572">
        <f t="shared" si="172"/>
        <v>-0.46544764477018169</v>
      </c>
      <c r="P572">
        <f t="shared" si="173"/>
        <v>1316.1650660337925</v>
      </c>
      <c r="Q572">
        <f t="shared" si="174"/>
        <v>7222.7515013937373</v>
      </c>
      <c r="R572">
        <f t="shared" si="175"/>
        <v>-68.743849531288845</v>
      </c>
      <c r="S572">
        <f t="shared" si="176"/>
        <v>-181.11928145637845</v>
      </c>
      <c r="T572">
        <f t="shared" si="177"/>
        <v>70.264085251213316</v>
      </c>
      <c r="U572">
        <f t="shared" si="178"/>
        <v>-3.9581275598901517</v>
      </c>
      <c r="V572">
        <f t="shared" si="179"/>
        <v>-2.2763919351194222</v>
      </c>
    </row>
    <row r="573" spans="4:22" x14ac:dyDescent="0.3">
      <c r="D573">
        <f t="shared" si="166"/>
        <v>51.100000000000456</v>
      </c>
      <c r="E573">
        <v>0</v>
      </c>
      <c r="F573">
        <v>50</v>
      </c>
      <c r="H573">
        <f t="shared" si="165"/>
        <v>1.0798050178767049</v>
      </c>
      <c r="I573">
        <f t="shared" si="167"/>
        <v>279.71278367308656</v>
      </c>
      <c r="J573">
        <f t="shared" si="168"/>
        <v>335.24408492894571</v>
      </c>
      <c r="K573">
        <f t="shared" si="169"/>
        <v>194.55924311511092</v>
      </c>
      <c r="L573">
        <f t="shared" si="170"/>
        <v>0.58035100949312002</v>
      </c>
      <c r="M573" cm="1">
        <f t="array" ref="M573">CubicInterpolation($B$4:$B$14,$G$4:$G$14,L573)*H573</f>
        <v>315.14881883851211</v>
      </c>
      <c r="N573">
        <f t="shared" si="171"/>
        <v>-4.5420420207200127</v>
      </c>
      <c r="O573">
        <f t="shared" si="172"/>
        <v>-0.46300122535372196</v>
      </c>
      <c r="P573">
        <f t="shared" si="173"/>
        <v>1298.0332810636044</v>
      </c>
      <c r="Q573">
        <f t="shared" si="174"/>
        <v>7229.7665227192947</v>
      </c>
      <c r="R573">
        <f t="shared" si="175"/>
        <v>-68.849002954992088</v>
      </c>
      <c r="S573">
        <f t="shared" si="176"/>
        <v>-181.51641794737836</v>
      </c>
      <c r="T573">
        <f t="shared" si="177"/>
        <v>70.036341259930836</v>
      </c>
      <c r="U573">
        <f t="shared" si="178"/>
        <v>-3.9316378446413149</v>
      </c>
      <c r="V573">
        <f t="shared" si="179"/>
        <v>-2.2742844097804764</v>
      </c>
    </row>
    <row r="574" spans="4:22" x14ac:dyDescent="0.3">
      <c r="D574">
        <f t="shared" si="166"/>
        <v>51.200000000000458</v>
      </c>
      <c r="E574">
        <v>0</v>
      </c>
      <c r="F574">
        <v>50</v>
      </c>
      <c r="H574">
        <f t="shared" si="165"/>
        <v>1.0817483408533921</v>
      </c>
      <c r="I574">
        <f t="shared" si="167"/>
        <v>279.8308975534402</v>
      </c>
      <c r="J574">
        <f t="shared" si="168"/>
        <v>335.3148589564326</v>
      </c>
      <c r="K574">
        <f t="shared" si="169"/>
        <v>194.84570151142739</v>
      </c>
      <c r="L574">
        <f t="shared" si="170"/>
        <v>0.58108281308447374</v>
      </c>
      <c r="M574" cm="1">
        <f t="array" ref="M574">CubicInterpolation($B$4:$B$14,$G$4:$G$14,L574)*H574</f>
        <v>316.34701701274207</v>
      </c>
      <c r="N574">
        <f t="shared" si="171"/>
        <v>-4.5180534137568342</v>
      </c>
      <c r="O574">
        <f t="shared" si="172"/>
        <v>-0.46055590354300041</v>
      </c>
      <c r="P574">
        <f t="shared" si="173"/>
        <v>1279.8619148553548</v>
      </c>
      <c r="Q574">
        <f t="shared" si="174"/>
        <v>7236.7587801544259</v>
      </c>
      <c r="R574">
        <f t="shared" si="175"/>
        <v>-68.953506438859151</v>
      </c>
      <c r="S574">
        <f t="shared" si="176"/>
        <v>-181.91090621760495</v>
      </c>
      <c r="T574">
        <f t="shared" si="177"/>
        <v>69.808807442685833</v>
      </c>
      <c r="U574">
        <f t="shared" si="178"/>
        <v>-3.9051341784105875</v>
      </c>
      <c r="V574">
        <f t="shared" si="179"/>
        <v>-2.2721649804028856</v>
      </c>
    </row>
    <row r="575" spans="4:22" x14ac:dyDescent="0.3">
      <c r="D575">
        <f t="shared" si="166"/>
        <v>51.300000000000459</v>
      </c>
      <c r="E575">
        <v>0</v>
      </c>
      <c r="F575">
        <v>50</v>
      </c>
      <c r="H575">
        <f t="shared" si="165"/>
        <v>1.0836985516823252</v>
      </c>
      <c r="I575">
        <f t="shared" si="167"/>
        <v>279.94926699002701</v>
      </c>
      <c r="J575">
        <f t="shared" si="168"/>
        <v>335.38577113019102</v>
      </c>
      <c r="K575">
        <f t="shared" si="169"/>
        <v>195.13040208928348</v>
      </c>
      <c r="L575">
        <f t="shared" si="170"/>
        <v>0.58180882698669167</v>
      </c>
      <c r="M575" cm="1">
        <f t="array" ref="M575">CubicInterpolation($B$4:$B$14,$G$4:$G$14,L575)*H575</f>
        <v>317.54664205067604</v>
      </c>
      <c r="N575">
        <f t="shared" si="171"/>
        <v>-4.4940767737223482</v>
      </c>
      <c r="O575">
        <f t="shared" si="172"/>
        <v>-0.45811180160268583</v>
      </c>
      <c r="P575">
        <f t="shared" si="173"/>
        <v>1261.6512323035365</v>
      </c>
      <c r="Q575">
        <f t="shared" si="174"/>
        <v>7243.7282947752192</v>
      </c>
      <c r="R575">
        <f t="shared" si="175"/>
        <v>-69.05736553716072</v>
      </c>
      <c r="S575">
        <f t="shared" si="176"/>
        <v>-182.30274481875756</v>
      </c>
      <c r="T575">
        <f t="shared" si="177"/>
        <v>69.581484973176657</v>
      </c>
      <c r="U575">
        <f t="shared" si="178"/>
        <v>-3.8786176400125694</v>
      </c>
      <c r="V575">
        <f t="shared" si="179"/>
        <v>-2.2700333148863692</v>
      </c>
    </row>
    <row r="576" spans="4:22" x14ac:dyDescent="0.3">
      <c r="D576">
        <f t="shared" si="166"/>
        <v>51.40000000000046</v>
      </c>
      <c r="E576">
        <v>0</v>
      </c>
      <c r="F576">
        <v>50</v>
      </c>
      <c r="H576">
        <f t="shared" si="165"/>
        <v>1.0856556418935734</v>
      </c>
      <c r="I576">
        <f t="shared" si="167"/>
        <v>280.06789026012621</v>
      </c>
      <c r="J576">
        <f t="shared" si="168"/>
        <v>335.45682033090145</v>
      </c>
      <c r="K576">
        <f t="shared" si="169"/>
        <v>195.41333502943326</v>
      </c>
      <c r="L576">
        <f t="shared" si="170"/>
        <v>0.58252902664692752</v>
      </c>
      <c r="M576" cm="1">
        <f t="array" ref="M576">CubicInterpolation($B$4:$B$14,$G$4:$G$14,L576)*H576</f>
        <v>318.74762953602891</v>
      </c>
      <c r="N576">
        <f t="shared" si="171"/>
        <v>-4.47011331440339</v>
      </c>
      <c r="O576">
        <f t="shared" si="172"/>
        <v>-0.4556690432623231</v>
      </c>
      <c r="P576">
        <f t="shared" si="173"/>
        <v>1243.4014984421144</v>
      </c>
      <c r="Q576">
        <f t="shared" si="174"/>
        <v>7250.675087776799</v>
      </c>
      <c r="R576">
        <f t="shared" si="175"/>
        <v>-69.160585749619159</v>
      </c>
      <c r="S576">
        <f t="shared" si="176"/>
        <v>-182.69193240967871</v>
      </c>
      <c r="T576">
        <f t="shared" si="177"/>
        <v>69.354375058412188</v>
      </c>
      <c r="U576">
        <f t="shared" si="178"/>
        <v>-3.852089322613224</v>
      </c>
      <c r="V576">
        <f t="shared" si="179"/>
        <v>-2.2678890833141852</v>
      </c>
    </row>
    <row r="577" spans="4:22" x14ac:dyDescent="0.3">
      <c r="D577">
        <f t="shared" si="166"/>
        <v>51.500000000000462</v>
      </c>
      <c r="E577">
        <v>0</v>
      </c>
      <c r="F577">
        <v>50</v>
      </c>
      <c r="H577">
        <f t="shared" si="165"/>
        <v>1.0876196029182448</v>
      </c>
      <c r="I577">
        <f t="shared" si="167"/>
        <v>280.18676564018068</v>
      </c>
      <c r="J577">
        <f t="shared" si="168"/>
        <v>335.52800543952304</v>
      </c>
      <c r="K577">
        <f t="shared" si="169"/>
        <v>195.69449072710387</v>
      </c>
      <c r="L577">
        <f t="shared" si="170"/>
        <v>0.5832433881957334</v>
      </c>
      <c r="M577" cm="1">
        <f t="array" ref="M577">CubicInterpolation($B$4:$B$14,$G$4:$G$14,L577)*H577</f>
        <v>319.94991451485384</v>
      </c>
      <c r="N577">
        <f t="shared" si="171"/>
        <v>-4.4461642635794281</v>
      </c>
      <c r="O577">
        <f t="shared" si="172"/>
        <v>-0.45322775367782137</v>
      </c>
      <c r="P577">
        <f t="shared" si="173"/>
        <v>1225.1129784337397</v>
      </c>
      <c r="Q577">
        <f t="shared" si="174"/>
        <v>7257.5991804766445</v>
      </c>
      <c r="R577">
        <f t="shared" si="175"/>
        <v>-69.263172521876683</v>
      </c>
      <c r="S577">
        <f t="shared" si="176"/>
        <v>-183.07846775781002</v>
      </c>
      <c r="T577">
        <f t="shared" si="177"/>
        <v>69.127478938502151</v>
      </c>
      <c r="U577">
        <f t="shared" si="178"/>
        <v>-3.8255503333081493</v>
      </c>
      <c r="V577">
        <f t="shared" si="179"/>
        <v>-2.2657319581222999</v>
      </c>
    </row>
    <row r="578" spans="4:22" x14ac:dyDescent="0.3">
      <c r="D578">
        <f t="shared" si="166"/>
        <v>51.600000000000463</v>
      </c>
      <c r="E578">
        <v>0</v>
      </c>
      <c r="F578">
        <v>50</v>
      </c>
      <c r="H578">
        <f t="shared" si="165"/>
        <v>1.0895904260885578</v>
      </c>
      <c r="I578">
        <f t="shared" si="167"/>
        <v>280.30589140586767</v>
      </c>
      <c r="J578">
        <f t="shared" si="168"/>
        <v>335.59932533733974</v>
      </c>
      <c r="K578">
        <f t="shared" si="169"/>
        <v>195.97385979188957</v>
      </c>
      <c r="L578">
        <f t="shared" si="170"/>
        <v>0.58395188844584056</v>
      </c>
      <c r="M578" cm="1">
        <f t="array" ref="M578">CubicInterpolation($B$4:$B$14,$G$4:$G$14,L578)*H578</f>
        <v>321.15343151603639</v>
      </c>
      <c r="N578">
        <f t="shared" si="171"/>
        <v>-4.4222308626407294</v>
      </c>
      <c r="O578">
        <f t="shared" si="172"/>
        <v>-0.45078805939253103</v>
      </c>
      <c r="P578">
        <f t="shared" si="173"/>
        <v>1206.7859375588187</v>
      </c>
      <c r="Q578">
        <f t="shared" si="174"/>
        <v>7264.5005943178912</v>
      </c>
      <c r="R578">
        <f t="shared" si="175"/>
        <v>-69.365131245936794</v>
      </c>
      <c r="S578">
        <f t="shared" si="176"/>
        <v>-183.4623497406061</v>
      </c>
      <c r="T578">
        <f t="shared" si="177"/>
        <v>68.900797886430325</v>
      </c>
      <c r="U578">
        <f t="shared" si="178"/>
        <v>-3.7990017926953099</v>
      </c>
      <c r="V578">
        <f t="shared" si="179"/>
        <v>-2.2635616142685389</v>
      </c>
    </row>
    <row r="579" spans="4:22" x14ac:dyDescent="0.3">
      <c r="D579">
        <f t="shared" si="166"/>
        <v>51.700000000000465</v>
      </c>
      <c r="E579">
        <v>0</v>
      </c>
      <c r="F579">
        <v>50</v>
      </c>
      <c r="H579">
        <f t="shared" si="165"/>
        <v>1.0915681026379436</v>
      </c>
      <c r="I579">
        <f t="shared" si="167"/>
        <v>280.42526583217108</v>
      </c>
      <c r="J579">
        <f t="shared" si="168"/>
        <v>335.67077890600831</v>
      </c>
      <c r="K579">
        <f t="shared" si="169"/>
        <v>196.25143304762219</v>
      </c>
      <c r="L579">
        <f t="shared" si="170"/>
        <v>0.58465450489086168</v>
      </c>
      <c r="M579" cm="1">
        <f t="array" ref="M579">CubicInterpolation($B$4:$B$14,$G$4:$G$14,L579)*H579</f>
        <v>322.35811457206853</v>
      </c>
      <c r="N579">
        <f t="shared" si="171"/>
        <v>-4.3983143661974262</v>
      </c>
      <c r="O579">
        <f t="shared" si="172"/>
        <v>-0.44835008829739309</v>
      </c>
      <c r="P579">
        <f t="shared" si="173"/>
        <v>1188.4206412044427</v>
      </c>
      <c r="Q579">
        <f t="shared" si="174"/>
        <v>7271.379350872603</v>
      </c>
      <c r="R579">
        <f t="shared" si="175"/>
        <v>-69.466467260640513</v>
      </c>
      <c r="S579">
        <f t="shared" si="176"/>
        <v>-183.84357734690627</v>
      </c>
      <c r="T579">
        <f t="shared" si="177"/>
        <v>68.674333207810776</v>
      </c>
      <c r="U579">
        <f t="shared" si="178"/>
        <v>-3.7724448344401185</v>
      </c>
      <c r="V579">
        <f t="shared" si="179"/>
        <v>-2.2613777293952313</v>
      </c>
    </row>
    <row r="580" spans="4:22" x14ac:dyDescent="0.3">
      <c r="D580">
        <f t="shared" si="166"/>
        <v>51.800000000000466</v>
      </c>
      <c r="E580">
        <v>0</v>
      </c>
      <c r="F580">
        <v>50</v>
      </c>
      <c r="H580">
        <f t="shared" si="165"/>
        <v>1.0935526237011663</v>
      </c>
      <c r="I580">
        <f t="shared" si="167"/>
        <v>280.54488719345426</v>
      </c>
      <c r="J580">
        <f t="shared" si="168"/>
        <v>335.7423650276055</v>
      </c>
      <c r="K580">
        <f t="shared" si="169"/>
        <v>196.52720153221728</v>
      </c>
      <c r="L580">
        <f t="shared" si="170"/>
        <v>0.58535121570391735</v>
      </c>
      <c r="M580" cm="1">
        <f t="array" ref="M580">CubicInterpolation($B$4:$B$14,$G$4:$G$14,L580)*H580</f>
        <v>323.56389724008278</v>
      </c>
      <c r="N580">
        <f t="shared" si="171"/>
        <v>-4.3744160416862865</v>
      </c>
      <c r="O580">
        <f t="shared" si="172"/>
        <v>-0.44591396959085489</v>
      </c>
      <c r="P580">
        <f t="shared" si="173"/>
        <v>1170.0173548531841</v>
      </c>
      <c r="Q580">
        <f t="shared" si="174"/>
        <v>7278.2354718450251</v>
      </c>
      <c r="R580">
        <f t="shared" si="175"/>
        <v>-69.567185852103407</v>
      </c>
      <c r="S580">
        <f t="shared" si="176"/>
        <v>-184.22214967826304</v>
      </c>
      <c r="T580">
        <f t="shared" si="177"/>
        <v>68.448086240627589</v>
      </c>
      <c r="U580">
        <f t="shared" si="178"/>
        <v>-3.7458806048361861</v>
      </c>
      <c r="V580">
        <f t="shared" si="179"/>
        <v>-2.2591799839929538</v>
      </c>
    </row>
    <row r="581" spans="4:22" x14ac:dyDescent="0.3">
      <c r="D581">
        <f t="shared" si="166"/>
        <v>51.900000000000468</v>
      </c>
      <c r="E581">
        <v>0</v>
      </c>
      <c r="F581">
        <v>50</v>
      </c>
      <c r="H581">
        <f t="shared" si="165"/>
        <v>1.0955439803144766</v>
      </c>
      <c r="I581">
        <f t="shared" si="167"/>
        <v>280.66475376353355</v>
      </c>
      <c r="J581">
        <f t="shared" si="168"/>
        <v>335.81408258467627</v>
      </c>
      <c r="K581">
        <f t="shared" si="169"/>
        <v>196.80115649749527</v>
      </c>
      <c r="L581">
        <f t="shared" si="170"/>
        <v>0.58604199973618265</v>
      </c>
      <c r="M581" cm="1">
        <f t="array" ref="M581">CubicInterpolation($B$4:$B$14,$G$4:$G$14,L581)*H581</f>
        <v>324.77071262313842</v>
      </c>
      <c r="N581">
        <f t="shared" si="171"/>
        <v>-4.3505371689688781</v>
      </c>
      <c r="O581">
        <f t="shared" si="172"/>
        <v>-0.44347983373790806</v>
      </c>
      <c r="P581">
        <f t="shared" si="173"/>
        <v>1151.5763440717594</v>
      </c>
      <c r="Q581">
        <f t="shared" si="174"/>
        <v>7285.0689790748047</v>
      </c>
      <c r="R581">
        <f t="shared" si="175"/>
        <v>-69.667292254187515</v>
      </c>
      <c r="S581">
        <f t="shared" si="176"/>
        <v>-184.59806595022687</v>
      </c>
      <c r="T581">
        <f t="shared" si="177"/>
        <v>68.222058354958179</v>
      </c>
      <c r="U581">
        <f t="shared" si="178"/>
        <v>-3.7193102623589844</v>
      </c>
      <c r="V581">
        <f t="shared" si="179"/>
        <v>-2.2569680615575591</v>
      </c>
    </row>
    <row r="582" spans="4:22" x14ac:dyDescent="0.3">
      <c r="D582">
        <f t="shared" si="166"/>
        <v>52.000000000000469</v>
      </c>
      <c r="E582">
        <v>0</v>
      </c>
      <c r="F582">
        <v>50</v>
      </c>
      <c r="H582">
        <f t="shared" si="165"/>
        <v>1.0975421634157823</v>
      </c>
      <c r="I582">
        <f t="shared" si="167"/>
        <v>280.78486381575277</v>
      </c>
      <c r="J582">
        <f t="shared" si="168"/>
        <v>335.88593046028205</v>
      </c>
      <c r="K582">
        <f t="shared" si="169"/>
        <v>197.07328940897671</v>
      </c>
      <c r="L582">
        <f t="shared" si="170"/>
        <v>0.58672683651535174</v>
      </c>
      <c r="M582" cm="1">
        <f t="array" ref="M582">CubicInterpolation($B$4:$B$14,$G$4:$G$14,L582)*H582</f>
        <v>325.97849339173473</v>
      </c>
      <c r="N582">
        <f t="shared" si="171"/>
        <v>-4.3266790399271464</v>
      </c>
      <c r="O582">
        <f t="shared" si="172"/>
        <v>-0.44104781242886304</v>
      </c>
      <c r="P582">
        <f t="shared" si="173"/>
        <v>1133.0978744995684</v>
      </c>
      <c r="Q582">
        <f t="shared" si="174"/>
        <v>7291.8798945401868</v>
      </c>
      <c r="R582">
        <f t="shared" si="175"/>
        <v>-69.766791648944491</v>
      </c>
      <c r="S582">
        <f t="shared" si="176"/>
        <v>-184.97132549358662</v>
      </c>
      <c r="T582">
        <f t="shared" si="177"/>
        <v>67.996250952680654</v>
      </c>
      <c r="U582">
        <f t="shared" si="178"/>
        <v>-3.6927349772154332</v>
      </c>
      <c r="V582">
        <f t="shared" si="179"/>
        <v>-2.2547416487470637</v>
      </c>
    </row>
    <row r="583" spans="4:22" x14ac:dyDescent="0.3">
      <c r="D583">
        <f t="shared" si="166"/>
        <v>52.10000000000047</v>
      </c>
      <c r="E583">
        <v>0</v>
      </c>
      <c r="F583">
        <v>50</v>
      </c>
      <c r="H583">
        <f t="shared" si="165"/>
        <v>1.0995471638448453</v>
      </c>
      <c r="I583">
        <f t="shared" si="167"/>
        <v>280.90521562305878</v>
      </c>
      <c r="J583">
        <f t="shared" si="168"/>
        <v>335.95790753805005</v>
      </c>
      <c r="K583">
        <f t="shared" si="169"/>
        <v>197.3435919456511</v>
      </c>
      <c r="L583">
        <f t="shared" si="170"/>
        <v>0.58740570624401889</v>
      </c>
      <c r="M583" cm="1">
        <f t="array" ref="M583">CubicInterpolation($B$4:$B$14,$G$4:$G$14,L583)*H583</f>
        <v>327.18717180554279</v>
      </c>
      <c r="N583">
        <f t="shared" si="171"/>
        <v>-4.3028429580529615</v>
      </c>
      <c r="O583">
        <f t="shared" si="172"/>
        <v>-0.4386180385375088</v>
      </c>
      <c r="P583">
        <f t="shared" si="173"/>
        <v>1114.5822118371107</v>
      </c>
      <c r="Q583">
        <f t="shared" si="174"/>
        <v>7298.6682403611794</v>
      </c>
      <c r="R583">
        <f t="shared" si="175"/>
        <v>-69.865689167071082</v>
      </c>
      <c r="S583">
        <f t="shared" si="176"/>
        <v>-185.34192775556534</v>
      </c>
      <c r="T583">
        <f t="shared" si="177"/>
        <v>67.770665467165415</v>
      </c>
      <c r="U583">
        <f t="shared" si="178"/>
        <v>-3.6661559308879736</v>
      </c>
      <c r="V583">
        <f t="shared" si="179"/>
        <v>-2.2525004355340084</v>
      </c>
    </row>
    <row r="584" spans="4:22" x14ac:dyDescent="0.3">
      <c r="D584">
        <f t="shared" si="166"/>
        <v>52.200000000000472</v>
      </c>
      <c r="E584">
        <v>0</v>
      </c>
      <c r="F584">
        <v>50</v>
      </c>
      <c r="H584">
        <f t="shared" si="165"/>
        <v>1.1015589723435062</v>
      </c>
      <c r="I584">
        <f t="shared" si="167"/>
        <v>281.02580745807711</v>
      </c>
      <c r="J584">
        <f t="shared" si="168"/>
        <v>336.03001270222182</v>
      </c>
      <c r="K584">
        <f t="shared" si="169"/>
        <v>197.61205599971856</v>
      </c>
      <c r="L584">
        <f t="shared" si="170"/>
        <v>0.588078589797976</v>
      </c>
      <c r="M584" cm="1">
        <f t="array" ref="M584">CubicInterpolation($B$4:$B$14,$G$4:$G$14,L584)*H584</f>
        <v>328.3966797353367</v>
      </c>
      <c r="N584">
        <f t="shared" si="171"/>
        <v>-4.2790302380329965</v>
      </c>
      <c r="O584">
        <f t="shared" si="172"/>
        <v>-0.43619064607879676</v>
      </c>
      <c r="P584">
        <f t="shared" si="173"/>
        <v>1096.0296218342837</v>
      </c>
      <c r="Q584">
        <f t="shared" si="174"/>
        <v>7305.4340388026858</v>
      </c>
      <c r="R584">
        <f t="shared" si="175"/>
        <v>-69.963989888365688</v>
      </c>
      <c r="S584">
        <f t="shared" si="176"/>
        <v>-185.70987230097052</v>
      </c>
      <c r="T584">
        <f t="shared" si="177"/>
        <v>67.545303362951358</v>
      </c>
      <c r="U584">
        <f t="shared" si="178"/>
        <v>-3.639574315673975</v>
      </c>
      <c r="V584">
        <f t="shared" si="179"/>
        <v>-2.2502441153543855</v>
      </c>
    </row>
    <row r="585" spans="4:22" x14ac:dyDescent="0.3">
      <c r="D585">
        <f t="shared" si="166"/>
        <v>52.300000000000473</v>
      </c>
      <c r="E585">
        <v>0</v>
      </c>
      <c r="F585">
        <v>50</v>
      </c>
      <c r="H585">
        <f t="shared" si="165"/>
        <v>1.1035775795559284</v>
      </c>
      <c r="I585">
        <f t="shared" si="167"/>
        <v>281.14663759318927</v>
      </c>
      <c r="J585">
        <f t="shared" si="168"/>
        <v>336.10224483770327</v>
      </c>
      <c r="K585">
        <f t="shared" si="169"/>
        <v>197.87867367630372</v>
      </c>
      <c r="L585">
        <f t="shared" si="170"/>
        <v>0.58874546872442102</v>
      </c>
      <c r="M585" cm="1">
        <f t="array" ref="M585">CubicInterpolation($B$4:$B$14,$G$4:$G$14,L585)*H585</f>
        <v>329.60694868510757</v>
      </c>
      <c r="N585">
        <f t="shared" si="171"/>
        <v>-4.2552422053300027</v>
      </c>
      <c r="O585">
        <f t="shared" si="172"/>
        <v>-0.43376577016615725</v>
      </c>
      <c r="P585">
        <f t="shared" si="173"/>
        <v>1077.4403702785701</v>
      </c>
      <c r="Q585">
        <f t="shared" si="174"/>
        <v>7312.177312277604</v>
      </c>
      <c r="R585">
        <f t="shared" si="175"/>
        <v>-70.061698842176909</v>
      </c>
      <c r="S585">
        <f t="shared" si="176"/>
        <v>-186.07515881329863</v>
      </c>
      <c r="T585">
        <f t="shared" si="177"/>
        <v>67.320166135406936</v>
      </c>
      <c r="U585">
        <f t="shared" si="178"/>
        <v>-3.6129913342211468</v>
      </c>
      <c r="V585">
        <f t="shared" si="179"/>
        <v>-2.2479723852540192</v>
      </c>
    </row>
    <row r="586" spans="4:22" x14ac:dyDescent="0.3">
      <c r="D586">
        <f t="shared" si="166"/>
        <v>52.400000000000475</v>
      </c>
      <c r="E586">
        <v>0</v>
      </c>
      <c r="F586">
        <v>50</v>
      </c>
      <c r="H586">
        <f t="shared" si="165"/>
        <v>1.1056029760288666</v>
      </c>
      <c r="I586">
        <f t="shared" si="167"/>
        <v>281.26770430060975</v>
      </c>
      <c r="J586">
        <f t="shared" si="168"/>
        <v>336.17460283011417</v>
      </c>
      <c r="K586">
        <f t="shared" si="169"/>
        <v>198.14343729314123</v>
      </c>
      <c r="L586">
        <f t="shared" si="170"/>
        <v>0.58940632524008074</v>
      </c>
      <c r="M586" cm="1">
        <f t="array" ref="M586">CubicInterpolation($B$4:$B$14,$G$4:$G$14,L586)*H586</f>
        <v>330.81790981434597</v>
      </c>
      <c r="N586">
        <f t="shared" si="171"/>
        <v>-4.2314801957604029</v>
      </c>
      <c r="O586">
        <f t="shared" si="172"/>
        <v>-0.43134354696844063</v>
      </c>
      <c r="P586">
        <f t="shared" si="173"/>
        <v>1058.8147229831152</v>
      </c>
      <c r="Q586">
        <f t="shared" si="174"/>
        <v>7318.8980833498936</v>
      </c>
      <c r="R586">
        <f t="shared" si="175"/>
        <v>-70.158821007848573</v>
      </c>
      <c r="S586">
        <f t="shared" si="176"/>
        <v>-186.4377870957934</v>
      </c>
      <c r="T586">
        <f t="shared" si="177"/>
        <v>67.095255310376515</v>
      </c>
      <c r="U586">
        <f t="shared" si="178"/>
        <v>-3.5864081990590932</v>
      </c>
      <c r="V586">
        <f t="shared" si="179"/>
        <v>-2.2456849460318806</v>
      </c>
    </row>
    <row r="587" spans="4:22" x14ac:dyDescent="0.3">
      <c r="D587">
        <f t="shared" si="166"/>
        <v>52.500000000000476</v>
      </c>
      <c r="E587">
        <v>0</v>
      </c>
      <c r="F587">
        <v>50</v>
      </c>
      <c r="H587">
        <f t="shared" si="165"/>
        <v>1.1076351522119587</v>
      </c>
      <c r="I587">
        <f t="shared" si="167"/>
        <v>281.38900585246444</v>
      </c>
      <c r="J587">
        <f t="shared" si="168"/>
        <v>336.24708556583835</v>
      </c>
      <c r="K587">
        <f t="shared" si="169"/>
        <v>198.4063393802324</v>
      </c>
      <c r="L587">
        <f t="shared" si="170"/>
        <v>0.59006114222924244</v>
      </c>
      <c r="M587" cm="1">
        <f t="array" ref="M587">CubicInterpolation($B$4:$B$14,$G$4:$G$14,L587)*H587</f>
        <v>332.02949396047558</v>
      </c>
      <c r="N587">
        <f t="shared" si="171"/>
        <v>-4.207745555066964</v>
      </c>
      <c r="O587">
        <f t="shared" si="172"/>
        <v>-0.42892411366635719</v>
      </c>
      <c r="P587">
        <f t="shared" si="173"/>
        <v>1040.1529457747024</v>
      </c>
      <c r="Q587">
        <f t="shared" si="174"/>
        <v>7325.5963747376027</v>
      </c>
      <c r="R587">
        <f t="shared" si="175"/>
        <v>-70.255361315178163</v>
      </c>
      <c r="S587">
        <f t="shared" si="176"/>
        <v>-186.79775707245742</v>
      </c>
      <c r="T587">
        <f t="shared" si="177"/>
        <v>66.870572443812222</v>
      </c>
      <c r="U587">
        <f t="shared" si="178"/>
        <v>-3.5598261321267071</v>
      </c>
      <c r="V587">
        <f t="shared" si="179"/>
        <v>-2.2433815023784067</v>
      </c>
    </row>
    <row r="588" spans="4:22" x14ac:dyDescent="0.3">
      <c r="D588">
        <f t="shared" si="166"/>
        <v>52.600000000000477</v>
      </c>
      <c r="E588">
        <v>0</v>
      </c>
      <c r="F588">
        <v>50</v>
      </c>
      <c r="H588">
        <f t="shared" si="165"/>
        <v>1.1096740984580438</v>
      </c>
      <c r="I588">
        <f t="shared" si="167"/>
        <v>281.51054052086937</v>
      </c>
      <c r="J588">
        <f t="shared" si="168"/>
        <v>336.31969193207425</v>
      </c>
      <c r="K588">
        <f t="shared" si="169"/>
        <v>198.66737267947224</v>
      </c>
      <c r="L588">
        <f t="shared" si="170"/>
        <v>0.59070990324169492</v>
      </c>
      <c r="M588" cm="1">
        <f t="array" ref="M588">CubicInterpolation($B$4:$B$14,$G$4:$G$14,L588)*H588</f>
        <v>333.24163166142387</v>
      </c>
      <c r="N588">
        <f t="shared" si="171"/>
        <v>-4.1840396384904599</v>
      </c>
      <c r="O588">
        <f t="shared" si="172"/>
        <v>-0.42650760840881341</v>
      </c>
      <c r="P588">
        <f t="shared" si="173"/>
        <v>1021.4553044816284</v>
      </c>
      <c r="Q588">
        <f t="shared" si="174"/>
        <v>7332.2722093158627</v>
      </c>
      <c r="R588">
        <f t="shared" si="175"/>
        <v>-70.351324644848503</v>
      </c>
      <c r="S588">
        <f t="shared" si="176"/>
        <v>-187.15506878901672</v>
      </c>
      <c r="T588">
        <f t="shared" si="177"/>
        <v>66.646119121391706</v>
      </c>
      <c r="U588">
        <f t="shared" si="178"/>
        <v>-3.5332463642972551</v>
      </c>
      <c r="V588">
        <f t="shared" si="179"/>
        <v>-2.2410617630131502</v>
      </c>
    </row>
    <row r="589" spans="4:22" x14ac:dyDescent="0.3">
      <c r="D589">
        <f t="shared" si="166"/>
        <v>52.700000000000479</v>
      </c>
      <c r="E589">
        <v>0</v>
      </c>
      <c r="F589">
        <v>50</v>
      </c>
      <c r="H589">
        <f t="shared" si="165"/>
        <v>1.1117198050234973</v>
      </c>
      <c r="I589">
        <f t="shared" si="167"/>
        <v>281.63230657801034</v>
      </c>
      <c r="J589">
        <f t="shared" si="168"/>
        <v>336.39242081688548</v>
      </c>
      <c r="K589">
        <f t="shared" si="169"/>
        <v>198.92653014424681</v>
      </c>
      <c r="L589">
        <f t="shared" si="170"/>
        <v>0.59135259249057837</v>
      </c>
      <c r="M589" cm="1">
        <f t="array" ref="M589">CubicInterpolation($B$4:$B$14,$G$4:$G$14,L589)*H589</f>
        <v>334.45425317831018</v>
      </c>
      <c r="N589">
        <f t="shared" si="171"/>
        <v>-4.1603638103356904</v>
      </c>
      <c r="O589">
        <f t="shared" si="172"/>
        <v>-0.4240941702686738</v>
      </c>
      <c r="P589">
        <f t="shared" si="173"/>
        <v>1002.7220649214854</v>
      </c>
      <c r="Q589">
        <f t="shared" si="174"/>
        <v>7338.9256101198389</v>
      </c>
      <c r="R589">
        <f t="shared" si="175"/>
        <v>-70.44671582888742</v>
      </c>
      <c r="S589">
        <f t="shared" si="176"/>
        <v>-187.50972241383792</v>
      </c>
      <c r="T589">
        <f t="shared" si="177"/>
        <v>66.421896958122119</v>
      </c>
      <c r="U589">
        <f t="shared" si="178"/>
        <v>-3.5066701348994105</v>
      </c>
      <c r="V589">
        <f t="shared" si="179"/>
        <v>-2.2387254408157018</v>
      </c>
    </row>
    <row r="590" spans="4:22" x14ac:dyDescent="0.3">
      <c r="D590">
        <f t="shared" si="166"/>
        <v>52.80000000000048</v>
      </c>
      <c r="E590">
        <v>0</v>
      </c>
      <c r="F590">
        <v>50</v>
      </c>
      <c r="H590">
        <f t="shared" si="165"/>
        <v>1.1137722620685928</v>
      </c>
      <c r="I590">
        <f t="shared" si="167"/>
        <v>281.75430229622242</v>
      </c>
      <c r="J590">
        <f t="shared" si="168"/>
        <v>336.46527110925155</v>
      </c>
      <c r="K590">
        <f t="shared" si="169"/>
        <v>199.18380493900003</v>
      </c>
      <c r="L590">
        <f t="shared" si="170"/>
        <v>0.59198919485014034</v>
      </c>
      <c r="M590" cm="1">
        <f t="array" ref="M590">CubicInterpolation($B$4:$B$14,$G$4:$G$14,L590)*H590</f>
        <v>335.66728851823922</v>
      </c>
      <c r="N590">
        <f t="shared" si="171"/>
        <v>-4.1367194435364345</v>
      </c>
      <c r="O590">
        <f t="shared" si="172"/>
        <v>-0.42168393919841329</v>
      </c>
      <c r="P590">
        <f t="shared" si="173"/>
        <v>983.95349288885336</v>
      </c>
      <c r="Q590">
        <f t="shared" si="174"/>
        <v>7345.5566003476415</v>
      </c>
      <c r="R590">
        <f t="shared" si="175"/>
        <v>-70.541539651107769</v>
      </c>
      <c r="S590">
        <f t="shared" si="176"/>
        <v>-187.86171823879775</v>
      </c>
      <c r="T590">
        <f t="shared" si="177"/>
        <v>66.19790759793068</v>
      </c>
      <c r="U590">
        <f t="shared" si="178"/>
        <v>-3.4800986912363738</v>
      </c>
      <c r="V590">
        <f t="shared" si="179"/>
        <v>-2.2363722529550549</v>
      </c>
    </row>
    <row r="591" spans="4:22" x14ac:dyDescent="0.3">
      <c r="D591">
        <f t="shared" si="166"/>
        <v>52.900000000000482</v>
      </c>
      <c r="E591">
        <v>0</v>
      </c>
      <c r="F591">
        <v>50</v>
      </c>
      <c r="H591">
        <f t="shared" si="165"/>
        <v>1.1158314596578842</v>
      </c>
      <c r="I591">
        <f t="shared" si="167"/>
        <v>281.87652594807105</v>
      </c>
      <c r="J591">
        <f t="shared" si="168"/>
        <v>336.53824169911945</v>
      </c>
      <c r="K591">
        <f t="shared" si="169"/>
        <v>199.43919043876937</v>
      </c>
      <c r="L591">
        <f t="shared" si="170"/>
        <v>0.59261969585339758</v>
      </c>
      <c r="M591" cm="1">
        <f t="array" ref="M591">CubicInterpolation($B$4:$B$14,$G$4:$G$14,L591)*H591</f>
        <v>336.88066745718049</v>
      </c>
      <c r="N591">
        <f t="shared" si="171"/>
        <v>-4.1131079192188258</v>
      </c>
      <c r="O591">
        <f t="shared" si="172"/>
        <v>-0.41927705598560916</v>
      </c>
      <c r="P591">
        <f t="shared" si="173"/>
        <v>965.149854142908</v>
      </c>
      <c r="Q591">
        <f t="shared" si="174"/>
        <v>7352.1652033631999</v>
      </c>
      <c r="R591">
        <f t="shared" si="175"/>
        <v>-70.635800847537382</v>
      </c>
      <c r="S591">
        <f t="shared" si="176"/>
        <v>-188.21105668010455</v>
      </c>
      <c r="T591">
        <f t="shared" si="177"/>
        <v>65.974152713242134</v>
      </c>
      <c r="U591">
        <f t="shared" si="178"/>
        <v>-3.4535332881030807</v>
      </c>
      <c r="V591">
        <f t="shared" si="179"/>
        <v>-2.2340019210163051</v>
      </c>
    </row>
    <row r="592" spans="4:22" x14ac:dyDescent="0.3">
      <c r="D592">
        <f t="shared" si="166"/>
        <v>53.000000000000483</v>
      </c>
      <c r="E592">
        <v>0</v>
      </c>
      <c r="F592">
        <v>50</v>
      </c>
      <c r="H592">
        <f t="shared" si="165"/>
        <v>1.11789738776061</v>
      </c>
      <c r="I592">
        <f t="shared" si="167"/>
        <v>281.99897580643278</v>
      </c>
      <c r="J592">
        <f t="shared" si="168"/>
        <v>336.61133147745443</v>
      </c>
      <c r="K592">
        <f t="shared" si="169"/>
        <v>199.6926802286911</v>
      </c>
      <c r="L592">
        <f t="shared" si="170"/>
        <v>0.59324408168970433</v>
      </c>
      <c r="M592" cm="1">
        <f t="array" ref="M592">CubicInterpolation($B$4:$B$14,$G$4:$G$14,L592)*H592</f>
        <v>338.09431956292235</v>
      </c>
      <c r="N592">
        <f t="shared" si="171"/>
        <v>-4.0895306262604958</v>
      </c>
      <c r="O592">
        <f t="shared" si="172"/>
        <v>-0.41687366220800159</v>
      </c>
      <c r="P592">
        <f t="shared" si="173"/>
        <v>946.31141439494888</v>
      </c>
      <c r="Q592">
        <f t="shared" si="174"/>
        <v>7358.7514426990892</v>
      </c>
      <c r="R592">
        <f t="shared" si="175"/>
        <v>-70.729504106870181</v>
      </c>
      <c r="S592">
        <f t="shared" si="176"/>
        <v>-188.55773827907151</v>
      </c>
      <c r="T592">
        <f t="shared" si="177"/>
        <v>65.750634004543556</v>
      </c>
      <c r="U592">
        <f t="shared" si="178"/>
        <v>-3.4269751873005294</v>
      </c>
      <c r="V592">
        <f t="shared" si="179"/>
        <v>-2.2316141711212238</v>
      </c>
    </row>
    <row r="593" spans="4:22" x14ac:dyDescent="0.3">
      <c r="D593">
        <f t="shared" si="166"/>
        <v>53.100000000000485</v>
      </c>
      <c r="E593">
        <v>0</v>
      </c>
      <c r="F593">
        <v>50</v>
      </c>
      <c r="H593">
        <f t="shared" si="165"/>
        <v>1.1199700362511209</v>
      </c>
      <c r="I593">
        <f t="shared" si="167"/>
        <v>282.12165014457696</v>
      </c>
      <c r="J593">
        <f t="shared" si="168"/>
        <v>336.68453933629178</v>
      </c>
      <c r="K593">
        <f t="shared" si="169"/>
        <v>199.94426810347298</v>
      </c>
      <c r="L593">
        <f t="shared" si="170"/>
        <v>0.59386233920222264</v>
      </c>
      <c r="M593" cm="1">
        <f t="array" ref="M593">CubicInterpolation($B$4:$B$14,$G$4:$G$14,L593)*H593</f>
        <v>339.3081742180787</v>
      </c>
      <c r="N593">
        <f t="shared" si="171"/>
        <v>-4.0659889608491895</v>
      </c>
      <c r="O593">
        <f t="shared" si="172"/>
        <v>-0.41447390018850044</v>
      </c>
      <c r="P593">
        <f t="shared" si="173"/>
        <v>927.43843929585296</v>
      </c>
      <c r="Q593">
        <f t="shared" si="174"/>
        <v>7365.3153420593135</v>
      </c>
      <c r="R593">
        <f t="shared" si="175"/>
        <v>-70.822654070902146</v>
      </c>
      <c r="S593">
        <f t="shared" si="176"/>
        <v>-188.90176370284169</v>
      </c>
      <c r="T593">
        <f t="shared" si="177"/>
        <v>65.527353199936684</v>
      </c>
      <c r="U593">
        <f t="shared" si="178"/>
        <v>-3.4004256571490852</v>
      </c>
      <c r="V593">
        <f t="shared" si="179"/>
        <v>-2.2292087340466082</v>
      </c>
    </row>
    <row r="594" spans="4:22" x14ac:dyDescent="0.3">
      <c r="D594">
        <f t="shared" si="166"/>
        <v>53.200000000000486</v>
      </c>
      <c r="E594">
        <v>0</v>
      </c>
      <c r="F594">
        <v>50</v>
      </c>
      <c r="H594">
        <f t="shared" si="165"/>
        <v>1.1220493949093242</v>
      </c>
      <c r="I594">
        <f t="shared" si="167"/>
        <v>282.24454723624751</v>
      </c>
      <c r="J594">
        <f t="shared" si="168"/>
        <v>336.75786416878856</v>
      </c>
      <c r="K594">
        <f t="shared" si="169"/>
        <v>200.19394806683604</v>
      </c>
      <c r="L594">
        <f t="shared" si="170"/>
        <v>0.59447445588529912</v>
      </c>
      <c r="M594" cm="1">
        <f t="array" ref="M594">CubicInterpolation($B$4:$B$14,$G$4:$G$14,L594)*H594</f>
        <v>340.52216064313797</v>
      </c>
      <c r="N594">
        <f t="shared" si="171"/>
        <v>-4.0424843260398937</v>
      </c>
      <c r="O594">
        <f t="shared" si="172"/>
        <v>-0.41207791295004009</v>
      </c>
      <c r="P594">
        <f t="shared" si="173"/>
        <v>908.53119442345735</v>
      </c>
      <c r="Q594">
        <f t="shared" si="174"/>
        <v>7371.8569253220439</v>
      </c>
      <c r="R594">
        <f t="shared" si="175"/>
        <v>-70.915255334965011</v>
      </c>
      <c r="S594">
        <f t="shared" si="176"/>
        <v>-189.24313374506417</v>
      </c>
      <c r="T594">
        <f t="shared" si="177"/>
        <v>65.304312054678292</v>
      </c>
      <c r="U594">
        <f t="shared" si="178"/>
        <v>-3.3738859720004983</v>
      </c>
      <c r="V594">
        <f t="shared" si="179"/>
        <v>-2.2267853453389854</v>
      </c>
    </row>
    <row r="595" spans="4:22" x14ac:dyDescent="0.3">
      <c r="D595">
        <f t="shared" si="166"/>
        <v>53.300000000000487</v>
      </c>
      <c r="E595">
        <v>0</v>
      </c>
      <c r="F595">
        <v>50</v>
      </c>
      <c r="H595">
        <f t="shared" si="165"/>
        <v>1.1241354534211534</v>
      </c>
      <c r="I595">
        <f t="shared" si="167"/>
        <v>282.36766535574577</v>
      </c>
      <c r="J595">
        <f t="shared" si="168"/>
        <v>336.83130486927524</v>
      </c>
      <c r="K595">
        <f t="shared" si="169"/>
        <v>200.44171433092325</v>
      </c>
      <c r="L595">
        <f t="shared" si="170"/>
        <v>0.59508041988174165</v>
      </c>
      <c r="M595" cm="1">
        <f t="array" ref="M595">CubicInterpolation($B$4:$B$14,$G$4:$G$14,L595)*H595</f>
        <v>341.73620791953465</v>
      </c>
      <c r="N595">
        <f t="shared" si="171"/>
        <v>-4.0190181313112125</v>
      </c>
      <c r="O595">
        <f t="shared" si="172"/>
        <v>-0.40968584417035803</v>
      </c>
      <c r="P595">
        <f t="shared" si="173"/>
        <v>889.58994526987783</v>
      </c>
      <c r="Q595">
        <f t="shared" si="174"/>
        <v>7378.3762165423132</v>
      </c>
      <c r="R595">
        <f t="shared" si="175"/>
        <v>-71.007312448353602</v>
      </c>
      <c r="S595">
        <f t="shared" si="176"/>
        <v>-189.58184932652165</v>
      </c>
      <c r="T595">
        <f t="shared" si="177"/>
        <v>65.081512350709005</v>
      </c>
      <c r="U595">
        <f t="shared" si="178"/>
        <v>-3.3473574117491798</v>
      </c>
      <c r="V595">
        <f t="shared" si="179"/>
        <v>-2.2243437454260762</v>
      </c>
    </row>
    <row r="596" spans="4:22" x14ac:dyDescent="0.3">
      <c r="D596">
        <f t="shared" si="166"/>
        <v>53.400000000000489</v>
      </c>
      <c r="E596">
        <v>0</v>
      </c>
      <c r="F596">
        <v>50</v>
      </c>
      <c r="H596">
        <f t="shared" si="165"/>
        <v>1.1262282013790561</v>
      </c>
      <c r="I596">
        <f t="shared" si="167"/>
        <v>282.49100277801301</v>
      </c>
      <c r="J596">
        <f t="shared" si="168"/>
        <v>336.90486033330779</v>
      </c>
      <c r="K596">
        <f t="shared" si="169"/>
        <v>200.68756131567656</v>
      </c>
      <c r="L596">
        <f t="shared" si="170"/>
        <v>0.59568021998000176</v>
      </c>
      <c r="M596" cm="1">
        <f t="array" ref="M596">CubicInterpolation($B$4:$B$14,$G$4:$G$14,L596)*H596</f>
        <v>342.95024501273235</v>
      </c>
      <c r="N596">
        <f t="shared" si="171"/>
        <v>-3.9955917921190993</v>
      </c>
      <c r="O596">
        <f t="shared" si="172"/>
        <v>-0.4072978381365035</v>
      </c>
      <c r="P596">
        <f t="shared" si="173"/>
        <v>870.614957228766</v>
      </c>
      <c r="Q596">
        <f t="shared" si="174"/>
        <v>7384.873239954657</v>
      </c>
      <c r="R596">
        <f t="shared" si="175"/>
        <v>-71.098829914769027</v>
      </c>
      <c r="S596">
        <f t="shared" si="176"/>
        <v>-189.91791149570915</v>
      </c>
      <c r="T596">
        <f t="shared" si="177"/>
        <v>64.858955896170755</v>
      </c>
      <c r="U596">
        <f t="shared" si="178"/>
        <v>-3.3208412613421125</v>
      </c>
      <c r="V596">
        <f t="shared" si="179"/>
        <v>-2.2218836797225103</v>
      </c>
    </row>
    <row r="597" spans="4:22" x14ac:dyDescent="0.3">
      <c r="D597">
        <f t="shared" si="166"/>
        <v>53.50000000000049</v>
      </c>
      <c r="E597">
        <v>0</v>
      </c>
      <c r="F597">
        <v>50</v>
      </c>
      <c r="H597">
        <f t="shared" si="165"/>
        <v>1.1283276282825032</v>
      </c>
      <c r="I597">
        <f t="shared" si="167"/>
        <v>282.61455777871367</v>
      </c>
      <c r="J597">
        <f t="shared" si="168"/>
        <v>336.97852945771956</v>
      </c>
      <c r="K597">
        <f t="shared" si="169"/>
        <v>200.93148364818063</v>
      </c>
      <c r="L597">
        <f t="shared" si="170"/>
        <v>0.59627384561125685</v>
      </c>
      <c r="M597" cm="1">
        <f t="array" ref="M597">CubicInterpolation($B$4:$B$14,$G$4:$G$14,L597)*H597</f>
        <v>344.16420079529792</v>
      </c>
      <c r="N597">
        <f t="shared" si="171"/>
        <v>-3.9722067294520871</v>
      </c>
      <c r="O597">
        <f t="shared" si="172"/>
        <v>-0.40491403969949918</v>
      </c>
      <c r="P597">
        <f t="shared" si="173"/>
        <v>851.60649558251214</v>
      </c>
      <c r="Q597">
        <f t="shared" si="174"/>
        <v>7391.3480199757114</v>
      </c>
      <c r="R597">
        <f t="shared" si="175"/>
        <v>-71.189812192737591</v>
      </c>
      <c r="S597">
        <f t="shared" si="176"/>
        <v>-190.25132142936371</v>
      </c>
      <c r="T597">
        <f t="shared" si="177"/>
        <v>64.636644524913322</v>
      </c>
      <c r="U597">
        <f t="shared" si="178"/>
        <v>-3.294338810289398</v>
      </c>
      <c r="V597">
        <f t="shared" si="179"/>
        <v>-2.2194048987342261</v>
      </c>
    </row>
    <row r="598" spans="4:22" x14ac:dyDescent="0.3">
      <c r="D598">
        <f t="shared" si="166"/>
        <v>53.600000000000492</v>
      </c>
      <c r="E598">
        <v>0</v>
      </c>
      <c r="F598">
        <v>50</v>
      </c>
      <c r="H598">
        <f t="shared" ref="H598:H661" si="180">$H$20*(1-(P598/44300))^4.256</f>
        <v>1.1304337235385171</v>
      </c>
      <c r="I598">
        <f t="shared" si="167"/>
        <v>282.73832863431892</v>
      </c>
      <c r="J598">
        <f t="shared" si="168"/>
        <v>337.05231114067345</v>
      </c>
      <c r="K598">
        <f t="shared" si="169"/>
        <v>201.17347616197421</v>
      </c>
      <c r="L598">
        <f t="shared" si="170"/>
        <v>0.59686128684639594</v>
      </c>
      <c r="M598" cm="1">
        <f t="array" ref="M598">CubicInterpolation($B$4:$B$14,$G$4:$G$14,L598)*H598</f>
        <v>345.37800406995478</v>
      </c>
      <c r="N598">
        <f t="shared" si="171"/>
        <v>-3.9488643693846073</v>
      </c>
      <c r="O598">
        <f t="shared" si="172"/>
        <v>-0.40253459422880805</v>
      </c>
      <c r="P598">
        <f t="shared" si="173"/>
        <v>832.56482548939641</v>
      </c>
      <c r="Q598">
        <f t="shared" si="174"/>
        <v>7397.8005812067568</v>
      </c>
      <c r="R598">
        <f t="shared" si="175"/>
        <v>-71.280263696043733</v>
      </c>
      <c r="S598">
        <f t="shared" si="176"/>
        <v>-190.5820804329453</v>
      </c>
      <c r="T598">
        <f t="shared" si="177"/>
        <v>64.414580095990488</v>
      </c>
      <c r="U598">
        <f t="shared" si="178"/>
        <v>-3.2678513521741595</v>
      </c>
      <c r="V598">
        <f t="shared" si="179"/>
        <v>-2.2169071581572397</v>
      </c>
    </row>
    <row r="599" spans="4:22" x14ac:dyDescent="0.3">
      <c r="D599">
        <f t="shared" ref="D599:D662" si="181">D598+0.1</f>
        <v>53.700000000000493</v>
      </c>
      <c r="E599">
        <v>0</v>
      </c>
      <c r="F599">
        <v>50</v>
      </c>
      <c r="H599">
        <f t="shared" si="180"/>
        <v>1.1325464764622195</v>
      </c>
      <c r="I599">
        <f t="shared" ref="I599:I662" si="182">$I$20 - 6.5*P599/1000</f>
        <v>282.86231362219047</v>
      </c>
      <c r="J599">
        <f t="shared" ref="J599:J662" si="183">(I599*287*1.4)^0.5</f>
        <v>337.12620428171425</v>
      </c>
      <c r="K599">
        <f t="shared" ref="K599:K662" si="184">(S599^2+T599^2)^0.5</f>
        <v>201.41353389632818</v>
      </c>
      <c r="L599">
        <f t="shared" ref="L599:L662" si="185">K599/J599</f>
        <v>0.59744253439290673</v>
      </c>
      <c r="M599" cm="1">
        <f t="array" ref="M599">CubicInterpolation($B$4:$B$14,$G$4:$G$14,L599)*H599</f>
        <v>346.59158359259993</v>
      </c>
      <c r="N599">
        <f t="shared" ref="N599:N662" si="186">-((U599^2+V599^2)^0.5)</f>
        <v>-3.9255661426313941</v>
      </c>
      <c r="O599">
        <f t="shared" ref="O599:O662" si="187">N599/$G$17</f>
        <v>-0.40015964756691069</v>
      </c>
      <c r="P599">
        <f t="shared" ref="P599:P662" si="188">0.5*(S598+S599)*(D598-D597)+P598</f>
        <v>813.49021197069544</v>
      </c>
      <c r="Q599">
        <f t="shared" ref="Q599:Q662" si="189">0.5*(T598+T599)*(D598-D597)+Q598</f>
        <v>7404.230948436214</v>
      </c>
      <c r="R599">
        <f t="shared" ref="R599:R662" si="190">DEGREES(ATAN((P599-P598)/(Q599-Q598)))</f>
        <v>-71.370188794148731</v>
      </c>
      <c r="S599">
        <f t="shared" ref="S599:S662" si="191">S598+(U597+U598)*0.5*(D598-D597)</f>
        <v>-190.9101899410685</v>
      </c>
      <c r="T599">
        <f t="shared" ref="T599:T662" si="192">T598+(V597+V598)*0.5*(D598-D597)</f>
        <v>64.192764493145916</v>
      </c>
      <c r="U599">
        <f t="shared" ref="U599:U662" si="193">(-$G$17*F599-SIN(RADIANS((R599)))*M599)/F599</f>
        <v>-3.2413801841632743</v>
      </c>
      <c r="V599">
        <f t="shared" ref="V599:V662" si="194">(-COS(RADIANS(R599))*M599)/F599</f>
        <v>-2.2143902189739681</v>
      </c>
    </row>
    <row r="600" spans="4:22" x14ac:dyDescent="0.3">
      <c r="D600">
        <f t="shared" si="181"/>
        <v>53.800000000000495</v>
      </c>
      <c r="E600">
        <v>0</v>
      </c>
      <c r="F600">
        <v>50</v>
      </c>
      <c r="H600">
        <f t="shared" si="180"/>
        <v>1.1346658762773985</v>
      </c>
      <c r="I600">
        <f t="shared" si="182"/>
        <v>282.98651102066464</v>
      </c>
      <c r="J600">
        <f t="shared" si="183"/>
        <v>337.20020778182072</v>
      </c>
      <c r="K600">
        <f t="shared" si="184"/>
        <v>201.65165209549059</v>
      </c>
      <c r="L600">
        <f t="shared" si="185"/>
        <v>0.59801757959166391</v>
      </c>
      <c r="M600" cm="1">
        <f t="array" ref="M600">CubicInterpolation($B$4:$B$14,$G$4:$G$14,L600)*H600</f>
        <v>347.8048680952673</v>
      </c>
      <c r="N600">
        <f t="shared" si="186"/>
        <v>-3.9023134841008233</v>
      </c>
      <c r="O600">
        <f t="shared" si="187"/>
        <v>-0.39778934598377402</v>
      </c>
      <c r="P600">
        <f t="shared" si="188"/>
        <v>794.38291989774746</v>
      </c>
      <c r="Q600">
        <f t="shared" si="189"/>
        <v>7410.6391466420855</v>
      </c>
      <c r="R600">
        <f t="shared" si="190"/>
        <v>-71.459591812620317</v>
      </c>
      <c r="S600">
        <f t="shared" si="191"/>
        <v>-191.23565151788537</v>
      </c>
      <c r="T600">
        <f t="shared" si="192"/>
        <v>63.971199624289355</v>
      </c>
      <c r="U600">
        <f t="shared" si="193"/>
        <v>-3.2149266065182771</v>
      </c>
      <c r="V600">
        <f t="shared" si="194"/>
        <v>-2.2118538475441776</v>
      </c>
    </row>
    <row r="601" spans="4:22" x14ac:dyDescent="0.3">
      <c r="D601">
        <f t="shared" si="181"/>
        <v>53.900000000000496</v>
      </c>
      <c r="E601">
        <v>0</v>
      </c>
      <c r="F601">
        <v>50</v>
      </c>
      <c r="H601">
        <f t="shared" si="180"/>
        <v>1.1367919121170946</v>
      </c>
      <c r="I601">
        <f t="shared" si="182"/>
        <v>283.1109191091366</v>
      </c>
      <c r="J601">
        <f t="shared" si="183"/>
        <v>337.27432054345775</v>
      </c>
      <c r="K601">
        <f t="shared" si="184"/>
        <v>201.8878262078984</v>
      </c>
      <c r="L601">
        <f t="shared" si="185"/>
        <v>0.59858641441362026</v>
      </c>
      <c r="M601" cm="1">
        <f t="array" ref="M601">CubicInterpolation($B$4:$B$14,$G$4:$G$14,L601)*H601</f>
        <v>349.01778630902561</v>
      </c>
      <c r="N601">
        <f t="shared" si="186"/>
        <v>-3.8791078324506785</v>
      </c>
      <c r="O601">
        <f t="shared" si="187"/>
        <v>-0.39542383613156762</v>
      </c>
      <c r="P601">
        <f t="shared" si="188"/>
        <v>775.24321397898188</v>
      </c>
      <c r="Q601">
        <f t="shared" si="189"/>
        <v>7417.0252009943479</v>
      </c>
      <c r="R601">
        <f t="shared" si="190"/>
        <v>-71.548477033539498</v>
      </c>
      <c r="S601">
        <f t="shared" si="191"/>
        <v>-191.55846685741946</v>
      </c>
      <c r="T601">
        <f t="shared" si="192"/>
        <v>63.749887420963447</v>
      </c>
      <c r="U601">
        <f t="shared" si="193"/>
        <v>-3.1884919221080086</v>
      </c>
      <c r="V601">
        <f t="shared" si="194"/>
        <v>-2.2092978156944296</v>
      </c>
    </row>
    <row r="602" spans="4:22" x14ac:dyDescent="0.3">
      <c r="D602">
        <f t="shared" si="181"/>
        <v>54.000000000000497</v>
      </c>
      <c r="E602">
        <v>0</v>
      </c>
      <c r="F602">
        <v>50</v>
      </c>
      <c r="H602">
        <f t="shared" si="180"/>
        <v>1.1389245730242039</v>
      </c>
      <c r="I602">
        <f t="shared" si="182"/>
        <v>283.23553616814502</v>
      </c>
      <c r="J602">
        <f t="shared" si="183"/>
        <v>337.34854147062896</v>
      </c>
      <c r="K602">
        <f t="shared" si="184"/>
        <v>202.12205188535603</v>
      </c>
      <c r="L602">
        <f t="shared" si="185"/>
        <v>0.59914903145639853</v>
      </c>
      <c r="M602" cm="1">
        <f t="array" ref="M602">CubicInterpolation($B$4:$B$14,$G$4:$G$14,L602)*H602</f>
        <v>350.23026698679365</v>
      </c>
      <c r="N602">
        <f t="shared" si="186"/>
        <v>-3.8559506296420838</v>
      </c>
      <c r="O602">
        <f t="shared" si="187"/>
        <v>-0.39306326499919303</v>
      </c>
      <c r="P602">
        <f t="shared" si="188"/>
        <v>756.07135874691812</v>
      </c>
      <c r="Q602">
        <f t="shared" si="189"/>
        <v>7423.3891368572858</v>
      </c>
      <c r="R602">
        <f t="shared" si="190"/>
        <v>-71.636848695931789</v>
      </c>
      <c r="S602">
        <f t="shared" si="191"/>
        <v>-191.87863778385079</v>
      </c>
      <c r="T602">
        <f t="shared" si="192"/>
        <v>63.52882983780151</v>
      </c>
      <c r="U602">
        <f t="shared" si="193"/>
        <v>-3.1620774359215535</v>
      </c>
      <c r="V602">
        <f t="shared" si="194"/>
        <v>-2.2067219008005874</v>
      </c>
    </row>
    <row r="603" spans="4:22" x14ac:dyDescent="0.3">
      <c r="D603">
        <f t="shared" si="181"/>
        <v>54.100000000000499</v>
      </c>
      <c r="E603">
        <v>0</v>
      </c>
      <c r="F603">
        <v>50</v>
      </c>
      <c r="H603">
        <f t="shared" si="180"/>
        <v>1.1410638479521031</v>
      </c>
      <c r="I603">
        <f t="shared" si="182"/>
        <v>283.36036047945657</v>
      </c>
      <c r="J603">
        <f t="shared" si="183"/>
        <v>337.42286946892864</v>
      </c>
      <c r="K603">
        <f t="shared" si="184"/>
        <v>202.35432498218051</v>
      </c>
      <c r="L603">
        <f t="shared" si="185"/>
        <v>0.59970542394078652</v>
      </c>
      <c r="M603" cm="1">
        <f t="array" ref="M603">CubicInterpolation($B$4:$B$14,$G$4:$G$14,L603)*H603</f>
        <v>351.44223892606243</v>
      </c>
      <c r="N603">
        <f t="shared" si="186"/>
        <v>-3.8328433204966634</v>
      </c>
      <c r="O603">
        <f t="shared" si="187"/>
        <v>-0.390707779867142</v>
      </c>
      <c r="P603">
        <f t="shared" si="188"/>
        <v>736.8676185451377</v>
      </c>
      <c r="Q603">
        <f t="shared" si="189"/>
        <v>7429.7309797917751</v>
      </c>
      <c r="R603">
        <f t="shared" si="190"/>
        <v>-71.72471099617232</v>
      </c>
      <c r="S603">
        <f t="shared" si="191"/>
        <v>-192.19616625175229</v>
      </c>
      <c r="T603">
        <f t="shared" si="192"/>
        <v>63.308028851976758</v>
      </c>
      <c r="U603">
        <f t="shared" si="193"/>
        <v>-3.1356844545836124</v>
      </c>
      <c r="V603">
        <f t="shared" si="194"/>
        <v>-2.2041258858691717</v>
      </c>
    </row>
    <row r="604" spans="4:22" x14ac:dyDescent="0.3">
      <c r="D604">
        <f t="shared" si="181"/>
        <v>54.2000000000005</v>
      </c>
      <c r="E604">
        <v>0</v>
      </c>
      <c r="F604">
        <v>50</v>
      </c>
      <c r="H604">
        <f t="shared" si="180"/>
        <v>1.1432097257652845</v>
      </c>
      <c r="I604">
        <f t="shared" si="182"/>
        <v>283.48539032615093</v>
      </c>
      <c r="J604">
        <f t="shared" si="183"/>
        <v>337.49730344559413</v>
      </c>
      <c r="K604">
        <f t="shared" si="184"/>
        <v>202.58464155431338</v>
      </c>
      <c r="L604">
        <f t="shared" si="185"/>
        <v>0.60025558570713378</v>
      </c>
      <c r="M604" cm="1">
        <f t="array" ref="M604">CubicInterpolation($B$4:$B$14,$G$4:$G$14,L604)*H604</f>
        <v>352.65363099150238</v>
      </c>
      <c r="N604">
        <f t="shared" si="186"/>
        <v>-3.8097873522532089</v>
      </c>
      <c r="O604">
        <f t="shared" si="187"/>
        <v>-0.38835752826230463</v>
      </c>
      <c r="P604">
        <f t="shared" si="188"/>
        <v>717.63225751523589</v>
      </c>
      <c r="Q604">
        <f t="shared" si="189"/>
        <v>7436.0507555575059</v>
      </c>
      <c r="R604">
        <f t="shared" si="190"/>
        <v>-71.812068088406903</v>
      </c>
      <c r="S604">
        <f t="shared" si="191"/>
        <v>-192.51105434627755</v>
      </c>
      <c r="T604">
        <f t="shared" si="192"/>
        <v>63.08748646264327</v>
      </c>
      <c r="U604">
        <f t="shared" si="193"/>
        <v>-3.1093142858711631</v>
      </c>
      <c r="V604">
        <f t="shared" si="194"/>
        <v>-2.201509559612679</v>
      </c>
    </row>
    <row r="605" spans="4:22" x14ac:dyDescent="0.3">
      <c r="D605">
        <f t="shared" si="181"/>
        <v>54.300000000000502</v>
      </c>
      <c r="E605">
        <v>0</v>
      </c>
      <c r="F605">
        <v>50</v>
      </c>
      <c r="H605">
        <f t="shared" si="180"/>
        <v>1.1453621952400175</v>
      </c>
      <c r="I605">
        <f t="shared" si="182"/>
        <v>283.61062399270554</v>
      </c>
      <c r="J605">
        <f t="shared" si="183"/>
        <v>337.57184230955795</v>
      </c>
      <c r="K605">
        <f t="shared" si="184"/>
        <v>202.81299785839909</v>
      </c>
      <c r="L605">
        <f t="shared" si="185"/>
        <v>0.60079951121165143</v>
      </c>
      <c r="M605" cm="1">
        <f t="array" ref="M605">CubicInterpolation($B$4:$B$14,$G$4:$G$14,L605)*H605</f>
        <v>353.86437213745154</v>
      </c>
      <c r="N605">
        <f t="shared" si="186"/>
        <v>-3.7867841741283161</v>
      </c>
      <c r="O605">
        <f t="shared" si="187"/>
        <v>-0.38601265791318207</v>
      </c>
      <c r="P605">
        <f t="shared" si="188"/>
        <v>698.36553958375669</v>
      </c>
      <c r="Q605">
        <f t="shared" si="189"/>
        <v>7442.3484901151569</v>
      </c>
      <c r="R605">
        <f t="shared" si="190"/>
        <v>-71.898924084944767</v>
      </c>
      <c r="S605">
        <f t="shared" si="191"/>
        <v>-192.8233042833003</v>
      </c>
      <c r="T605">
        <f t="shared" si="192"/>
        <v>62.867204690369171</v>
      </c>
      <c r="U605">
        <f t="shared" si="193"/>
        <v>-3.0829682382332089</v>
      </c>
      <c r="V605">
        <f t="shared" si="194"/>
        <v>-2.1988727165240598</v>
      </c>
    </row>
    <row r="606" spans="4:22" x14ac:dyDescent="0.3">
      <c r="D606">
        <f t="shared" si="181"/>
        <v>54.400000000000503</v>
      </c>
      <c r="E606">
        <v>0</v>
      </c>
      <c r="F606">
        <v>50</v>
      </c>
      <c r="H606">
        <f t="shared" si="180"/>
        <v>1.1475212450650201</v>
      </c>
      <c r="I606">
        <f t="shared" si="182"/>
        <v>283.73605976508071</v>
      </c>
      <c r="J606">
        <f t="shared" si="183"/>
        <v>337.64648497150006</v>
      </c>
      <c r="K606">
        <f t="shared" si="184"/>
        <v>203.03939035083059</v>
      </c>
      <c r="L606">
        <f t="shared" si="185"/>
        <v>0.60133719552261489</v>
      </c>
      <c r="M606" cm="1">
        <f t="array" ref="M606">CubicInterpolation($B$4:$B$14,$G$4:$G$14,L606)*H606</f>
        <v>355.07439143026176</v>
      </c>
      <c r="N606">
        <f t="shared" si="186"/>
        <v>-3.7638352368748733</v>
      </c>
      <c r="O606">
        <f t="shared" si="187"/>
        <v>-0.38367331670488003</v>
      </c>
      <c r="P606">
        <f t="shared" si="188"/>
        <v>679.06772844911609</v>
      </c>
      <c r="Q606">
        <f t="shared" si="189"/>
        <v>7448.6242096285032</v>
      </c>
      <c r="R606">
        <f t="shared" si="190"/>
        <v>-71.985283056688303</v>
      </c>
      <c r="S606">
        <f t="shared" si="191"/>
        <v>-193.13291840950552</v>
      </c>
      <c r="T606">
        <f t="shared" si="192"/>
        <v>62.647185576562329</v>
      </c>
      <c r="U606">
        <f t="shared" si="193"/>
        <v>-3.0566476203115509</v>
      </c>
      <c r="V606">
        <f t="shared" si="194"/>
        <v>-2.1962151569426585</v>
      </c>
    </row>
    <row r="607" spans="4:22" x14ac:dyDescent="0.3">
      <c r="D607">
        <f t="shared" si="181"/>
        <v>54.500000000000504</v>
      </c>
      <c r="E607">
        <v>0</v>
      </c>
      <c r="F607">
        <v>50</v>
      </c>
      <c r="H607">
        <f t="shared" si="180"/>
        <v>1.1496868638421487</v>
      </c>
      <c r="I607">
        <f t="shared" si="182"/>
        <v>283.86169593080461</v>
      </c>
      <c r="J607">
        <f t="shared" si="183"/>
        <v>337.72123034389961</v>
      </c>
      <c r="K607">
        <f t="shared" si="184"/>
        <v>203.26381568676135</v>
      </c>
      <c r="L607">
        <f t="shared" si="185"/>
        <v>0.60186863431647153</v>
      </c>
      <c r="M607" cm="1">
        <f t="array" ref="M607">CubicInterpolation($B$4:$B$14,$G$4:$G$14,L607)*H607</f>
        <v>356.28361807049623</v>
      </c>
      <c r="N607">
        <f t="shared" si="186"/>
        <v>-3.7409419923471074</v>
      </c>
      <c r="O607">
        <f t="shared" si="187"/>
        <v>-0.38133965263477138</v>
      </c>
      <c r="P607">
        <f t="shared" si="188"/>
        <v>659.73908756851893</v>
      </c>
      <c r="Q607">
        <f t="shared" si="189"/>
        <v>7454.8779404664756</v>
      </c>
      <c r="R607">
        <f t="shared" si="190"/>
        <v>-72.071149033513535</v>
      </c>
      <c r="S607">
        <f t="shared" si="191"/>
        <v>-193.43989920243277</v>
      </c>
      <c r="T607">
        <f t="shared" si="192"/>
        <v>62.427431182888988</v>
      </c>
      <c r="U607">
        <f t="shared" si="193"/>
        <v>-3.0303537404660883</v>
      </c>
      <c r="V607">
        <f t="shared" si="194"/>
        <v>-2.1935366871217665</v>
      </c>
    </row>
    <row r="608" spans="4:22" x14ac:dyDescent="0.3">
      <c r="D608">
        <f t="shared" si="181"/>
        <v>54.600000000000506</v>
      </c>
      <c r="E608">
        <v>0</v>
      </c>
      <c r="F608">
        <v>50</v>
      </c>
      <c r="H608">
        <f t="shared" si="180"/>
        <v>1.1518590400871056</v>
      </c>
      <c r="I608">
        <f t="shared" si="182"/>
        <v>283.98753077905832</v>
      </c>
      <c r="J608">
        <f t="shared" si="183"/>
        <v>337.79607734108697</v>
      </c>
      <c r="K608">
        <f t="shared" si="184"/>
        <v>203.48627071908464</v>
      </c>
      <c r="L608">
        <f t="shared" si="185"/>
        <v>0.60239382387385143</v>
      </c>
      <c r="M608" cm="1">
        <f t="array" ref="M608">CubicInterpolation($B$4:$B$14,$G$4:$G$14,L608)*H608</f>
        <v>357.49198141496049</v>
      </c>
      <c r="N608">
        <f t="shared" si="186"/>
        <v>-3.7181058930635822</v>
      </c>
      <c r="O608">
        <f t="shared" si="187"/>
        <v>-0.37901181376794923</v>
      </c>
      <c r="P608">
        <f t="shared" si="188"/>
        <v>640.37988014487348</v>
      </c>
      <c r="Q608">
        <f t="shared" si="189"/>
        <v>7461.1097092051541</v>
      </c>
      <c r="R608">
        <f t="shared" si="190"/>
        <v>-72.156526004690789</v>
      </c>
      <c r="S608">
        <f t="shared" si="191"/>
        <v>-193.74424927047167</v>
      </c>
      <c r="T608">
        <f t="shared" si="192"/>
        <v>62.207943590685765</v>
      </c>
      <c r="U608">
        <f t="shared" si="193"/>
        <v>-3.0040879063015473</v>
      </c>
      <c r="V608">
        <f t="shared" si="194"/>
        <v>-2.1908371192872655</v>
      </c>
    </row>
    <row r="609" spans="4:22" x14ac:dyDescent="0.3">
      <c r="D609">
        <f t="shared" si="181"/>
        <v>54.700000000000507</v>
      </c>
      <c r="E609">
        <v>0</v>
      </c>
      <c r="F609">
        <v>50</v>
      </c>
      <c r="H609">
        <f t="shared" si="180"/>
        <v>1.1540377622301605</v>
      </c>
      <c r="I609">
        <f t="shared" si="182"/>
        <v>284.11356260076087</v>
      </c>
      <c r="J609">
        <f t="shared" si="183"/>
        <v>337.87102487929576</v>
      </c>
      <c r="K609">
        <f t="shared" si="184"/>
        <v>203.7067524973798</v>
      </c>
      <c r="L609">
        <f t="shared" si="185"/>
        <v>0.60291276107548408</v>
      </c>
      <c r="M609" cm="1">
        <f t="array" ref="M609">CubicInterpolation($B$4:$B$14,$G$4:$G$14,L609)*H609</f>
        <v>358.69941099855583</v>
      </c>
      <c r="N609">
        <f t="shared" si="186"/>
        <v>-3.6953283917757402</v>
      </c>
      <c r="O609">
        <f t="shared" si="187"/>
        <v>-0.37668994819324569</v>
      </c>
      <c r="P609">
        <f t="shared" si="188"/>
        <v>620.99036911370911</v>
      </c>
      <c r="Q609">
        <f t="shared" si="189"/>
        <v>7467.319542629707</v>
      </c>
      <c r="R609">
        <f t="shared" si="190"/>
        <v>-72.241417919271044</v>
      </c>
      <c r="S609">
        <f t="shared" si="191"/>
        <v>-194.04597135281006</v>
      </c>
      <c r="T609">
        <f t="shared" si="192"/>
        <v>61.988724900365312</v>
      </c>
      <c r="U609">
        <f t="shared" si="193"/>
        <v>-2.9778514241987524</v>
      </c>
      <c r="V609">
        <f t="shared" si="194"/>
        <v>-2.1881162716961229</v>
      </c>
    </row>
    <row r="610" spans="4:22" x14ac:dyDescent="0.3">
      <c r="D610">
        <f t="shared" si="181"/>
        <v>54.800000000000509</v>
      </c>
      <c r="E610">
        <v>0</v>
      </c>
      <c r="F610">
        <v>50</v>
      </c>
      <c r="H610">
        <f t="shared" si="180"/>
        <v>1.1562230186168865</v>
      </c>
      <c r="I610">
        <f t="shared" si="182"/>
        <v>284.2397896886543</v>
      </c>
      <c r="J610">
        <f t="shared" si="183"/>
        <v>337.9460718767142</v>
      </c>
      <c r="K610">
        <f t="shared" si="184"/>
        <v>203.92525826682595</v>
      </c>
      <c r="L610">
        <f t="shared" si="185"/>
        <v>0.60342544339802162</v>
      </c>
      <c r="M610" cm="1">
        <f t="array" ref="M610">CubicInterpolation($B$4:$B$14,$G$4:$G$14,L610)*H610</f>
        <v>359.90583655594332</v>
      </c>
      <c r="N610">
        <f t="shared" si="186"/>
        <v>-3.6726109410367767</v>
      </c>
      <c r="O610">
        <f t="shared" si="187"/>
        <v>-0.37437420397928406</v>
      </c>
      <c r="P610">
        <f t="shared" si="188"/>
        <v>601.57081713010155</v>
      </c>
      <c r="Q610">
        <f t="shared" si="189"/>
        <v>7473.5074677362663</v>
      </c>
      <c r="R610">
        <f t="shared" si="190"/>
        <v>-72.325828686492414</v>
      </c>
      <c r="S610">
        <f t="shared" si="191"/>
        <v>-194.34506831933507</v>
      </c>
      <c r="T610">
        <f t="shared" si="192"/>
        <v>61.769777230816139</v>
      </c>
      <c r="U610">
        <f t="shared" si="193"/>
        <v>-2.9516455988486077</v>
      </c>
      <c r="V610">
        <f t="shared" si="194"/>
        <v>-2.1853739686883524</v>
      </c>
    </row>
    <row r="611" spans="4:22" x14ac:dyDescent="0.3">
      <c r="D611">
        <f t="shared" si="181"/>
        <v>54.90000000000051</v>
      </c>
      <c r="E611">
        <v>0</v>
      </c>
      <c r="F611">
        <v>50</v>
      </c>
      <c r="H611">
        <f t="shared" si="180"/>
        <v>1.158414797508913</v>
      </c>
      <c r="I611">
        <f t="shared" si="182"/>
        <v>284.36621033738851</v>
      </c>
      <c r="J611">
        <f t="shared" si="183"/>
        <v>338.02121725353675</v>
      </c>
      <c r="K611">
        <f t="shared" si="184"/>
        <v>204.14178546708317</v>
      </c>
      <c r="L611">
        <f t="shared" si="185"/>
        <v>0.60393186890976802</v>
      </c>
      <c r="M611" cm="1">
        <f t="array" ref="M611">CubicInterpolation($B$4:$B$14,$G$4:$G$14,L611)*H611</f>
        <v>361.11118804300253</v>
      </c>
      <c r="N611">
        <f t="shared" si="186"/>
        <v>-3.6499549927754118</v>
      </c>
      <c r="O611">
        <f t="shared" si="187"/>
        <v>-0.37206472913103072</v>
      </c>
      <c r="P611">
        <f t="shared" si="188"/>
        <v>582.12148655561009</v>
      </c>
      <c r="Q611">
        <f t="shared" si="189"/>
        <v>7479.6735117337466</v>
      </c>
      <c r="R611">
        <f t="shared" si="190"/>
        <v>-72.409762176163497</v>
      </c>
      <c r="S611">
        <f t="shared" si="191"/>
        <v>-194.64154317048744</v>
      </c>
      <c r="T611">
        <f t="shared" si="192"/>
        <v>61.551102718796912</v>
      </c>
      <c r="U611">
        <f t="shared" si="193"/>
        <v>-2.9254717327907578</v>
      </c>
      <c r="V611">
        <f t="shared" si="194"/>
        <v>-2.1826100407375564</v>
      </c>
    </row>
    <row r="612" spans="4:22" x14ac:dyDescent="0.3">
      <c r="D612">
        <f t="shared" si="181"/>
        <v>55.000000000000512</v>
      </c>
      <c r="E612">
        <v>0</v>
      </c>
      <c r="F612">
        <v>50</v>
      </c>
      <c r="H612">
        <f t="shared" si="180"/>
        <v>1.1606130870846905</v>
      </c>
      <c r="I612">
        <f t="shared" si="182"/>
        <v>284.49282284360595</v>
      </c>
      <c r="J612">
        <f t="shared" si="183"/>
        <v>338.09645993201536</v>
      </c>
      <c r="K612">
        <f t="shared" si="184"/>
        <v>204.35633173114141</v>
      </c>
      <c r="L612">
        <f t="shared" si="185"/>
        <v>0.60443203626631736</v>
      </c>
      <c r="M612" cm="1">
        <f t="array" ref="M612">CubicInterpolation($B$4:$B$14,$G$4:$G$14,L612)*H612</f>
        <v>362.31539565807742</v>
      </c>
      <c r="N612">
        <f t="shared" si="186"/>
        <v>-3.6273619978716907</v>
      </c>
      <c r="O612">
        <f t="shared" si="187"/>
        <v>-0.36976167154655354</v>
      </c>
      <c r="P612">
        <f t="shared" si="188"/>
        <v>562.64263944523202</v>
      </c>
      <c r="Q612">
        <f t="shared" si="189"/>
        <v>7485.8177020456033</v>
      </c>
      <c r="R612">
        <f t="shared" si="190"/>
        <v>-72.493222219053678</v>
      </c>
      <c r="S612">
        <f t="shared" si="191"/>
        <v>-194.9353990370694</v>
      </c>
      <c r="T612">
        <f t="shared" si="192"/>
        <v>61.332703518325616</v>
      </c>
      <c r="U612">
        <f t="shared" si="193"/>
        <v>-2.8993311259559653</v>
      </c>
      <c r="V612">
        <f t="shared" si="194"/>
        <v>-2.179824324496499</v>
      </c>
    </row>
    <row r="613" spans="4:22" x14ac:dyDescent="0.3">
      <c r="D613">
        <f t="shared" si="181"/>
        <v>55.100000000000513</v>
      </c>
      <c r="E613">
        <v>0</v>
      </c>
      <c r="F613">
        <v>50</v>
      </c>
      <c r="H613">
        <f t="shared" si="180"/>
        <v>1.1628178754402725</v>
      </c>
      <c r="I613">
        <f t="shared" si="182"/>
        <v>284.61962550602652</v>
      </c>
      <c r="J613">
        <f t="shared" si="183"/>
        <v>338.17179883651067</v>
      </c>
      <c r="K613">
        <f t="shared" si="184"/>
        <v>204.56889488413736</v>
      </c>
      <c r="L613">
        <f t="shared" si="185"/>
        <v>0.60492594470609984</v>
      </c>
      <c r="M613" cm="1">
        <f t="array" ref="M613">CubicInterpolation($B$4:$B$14,$G$4:$G$14,L613)*H613</f>
        <v>363.51838986299242</v>
      </c>
      <c r="N613">
        <f t="shared" si="186"/>
        <v>-3.6048334057342739</v>
      </c>
      <c r="O613">
        <f t="shared" si="187"/>
        <v>-0.36746517897393211</v>
      </c>
      <c r="P613">
        <f t="shared" si="188"/>
        <v>543.13453753437796</v>
      </c>
      <c r="Q613">
        <f t="shared" si="189"/>
        <v>7491.940066311523</v>
      </c>
      <c r="R613">
        <f t="shared" si="190"/>
        <v>-72.576212607297663</v>
      </c>
      <c r="S613">
        <f t="shared" si="191"/>
        <v>-195.22663918000674</v>
      </c>
      <c r="T613">
        <f t="shared" si="192"/>
        <v>61.11458180006391</v>
      </c>
      <c r="U613">
        <f t="shared" si="193"/>
        <v>-2.8732250752122708</v>
      </c>
      <c r="V613">
        <f t="shared" si="194"/>
        <v>-2.1770166628368299</v>
      </c>
    </row>
    <row r="614" spans="4:22" x14ac:dyDescent="0.3">
      <c r="D614">
        <f t="shared" si="181"/>
        <v>55.200000000000514</v>
      </c>
      <c r="E614">
        <v>0</v>
      </c>
      <c r="F614">
        <v>50</v>
      </c>
      <c r="H614">
        <f t="shared" si="180"/>
        <v>1.1650291505901071</v>
      </c>
      <c r="I614">
        <f t="shared" si="182"/>
        <v>284.74661662553177</v>
      </c>
      <c r="J614">
        <f t="shared" si="183"/>
        <v>338.2472328935429</v>
      </c>
      <c r="K614">
        <f t="shared" si="184"/>
        <v>204.77947294213993</v>
      </c>
      <c r="L614">
        <f t="shared" si="185"/>
        <v>0.60541359404583961</v>
      </c>
      <c r="M614" cm="1">
        <f t="array" ref="M614">CubicInterpolation($B$4:$B$14,$G$4:$G$14,L614)*H614</f>
        <v>364.72010140383207</v>
      </c>
      <c r="N614">
        <f t="shared" si="186"/>
        <v>-3.5823706638851225</v>
      </c>
      <c r="O614">
        <f t="shared" si="187"/>
        <v>-0.36517539896892176</v>
      </c>
      <c r="P614">
        <f t="shared" si="188"/>
        <v>523.59744222587403</v>
      </c>
      <c r="Q614">
        <f t="shared" si="189"/>
        <v>7498.0406323890611</v>
      </c>
      <c r="R614">
        <f t="shared" si="190"/>
        <v>-72.658737094757981</v>
      </c>
      <c r="S614">
        <f t="shared" si="191"/>
        <v>-195.51526699006516</v>
      </c>
      <c r="T614">
        <f t="shared" si="192"/>
        <v>60.896739750697243</v>
      </c>
      <c r="U614">
        <f t="shared" si="193"/>
        <v>-2.847154873917233</v>
      </c>
      <c r="V614">
        <f t="shared" si="194"/>
        <v>-2.1741869048897513</v>
      </c>
    </row>
    <row r="615" spans="4:22" x14ac:dyDescent="0.3">
      <c r="D615">
        <f t="shared" si="181"/>
        <v>55.300000000000516</v>
      </c>
      <c r="E615">
        <v>0</v>
      </c>
      <c r="F615">
        <v>50</v>
      </c>
      <c r="H615">
        <f t="shared" si="180"/>
        <v>1.1672469004678458</v>
      </c>
      <c r="I615">
        <f t="shared" si="182"/>
        <v>284.87379450524952</v>
      </c>
      <c r="J615">
        <f t="shared" si="183"/>
        <v>338.32276103184256</v>
      </c>
      <c r="K615">
        <f t="shared" si="184"/>
        <v>204.98806411090374</v>
      </c>
      <c r="L615">
        <f t="shared" si="185"/>
        <v>0.60589498467592162</v>
      </c>
      <c r="M615" cm="1">
        <f t="array" ref="M615">CubicInterpolation($B$4:$B$14,$G$4:$G$14,L615)*H615</f>
        <v>365.92046133146835</v>
      </c>
      <c r="N615">
        <f t="shared" si="186"/>
        <v>-3.5599752175440349</v>
      </c>
      <c r="O615">
        <f t="shared" si="187"/>
        <v>-0.36289247885260295</v>
      </c>
      <c r="P615">
        <f t="shared" si="188"/>
        <v>504.0316145769944</v>
      </c>
      <c r="Q615">
        <f t="shared" si="189"/>
        <v>7504.1194283552113</v>
      </c>
      <c r="R615">
        <f t="shared" si="190"/>
        <v>-72.740799397421156</v>
      </c>
      <c r="S615">
        <f t="shared" si="191"/>
        <v>-195.80128598752162</v>
      </c>
      <c r="T615">
        <f t="shared" si="192"/>
        <v>60.679179572310908</v>
      </c>
      <c r="U615">
        <f t="shared" si="193"/>
        <v>-2.8211218114736925</v>
      </c>
      <c r="V615">
        <f t="shared" si="194"/>
        <v>-2.171334906078537</v>
      </c>
    </row>
    <row r="616" spans="4:22" x14ac:dyDescent="0.3">
      <c r="D616">
        <f t="shared" si="181"/>
        <v>55.400000000000517</v>
      </c>
      <c r="E616">
        <v>0</v>
      </c>
      <c r="F616">
        <v>50</v>
      </c>
      <c r="H616">
        <f t="shared" si="180"/>
        <v>1.1694711129271613</v>
      </c>
      <c r="I616">
        <f t="shared" si="182"/>
        <v>285.00115745063755</v>
      </c>
      <c r="J616">
        <f t="shared" si="183"/>
        <v>338.39838218240078</v>
      </c>
      <c r="K616">
        <f t="shared" si="184"/>
        <v>205.19466678459241</v>
      </c>
      <c r="L616">
        <f t="shared" si="185"/>
        <v>0.60637011755567449</v>
      </c>
      <c r="M616" cm="1">
        <f t="array" ref="M616">CubicInterpolation($B$4:$B$14,$G$4:$G$14,L616)*H616</f>
        <v>367.11940102182928</v>
      </c>
      <c r="N616">
        <f t="shared" si="186"/>
        <v>-3.5376485092190038</v>
      </c>
      <c r="O616">
        <f t="shared" si="187"/>
        <v>-0.36061656566962319</v>
      </c>
      <c r="P616">
        <f t="shared" si="188"/>
        <v>484.43731528652847</v>
      </c>
      <c r="Q616">
        <f t="shared" si="189"/>
        <v>7510.1764825079154</v>
      </c>
      <c r="R616">
        <f t="shared" si="190"/>
        <v>-72.822403193770569</v>
      </c>
      <c r="S616">
        <f t="shared" si="191"/>
        <v>-196.08469982179116</v>
      </c>
      <c r="T616">
        <f t="shared" si="192"/>
        <v>60.461903481762491</v>
      </c>
      <c r="U616">
        <f t="shared" si="193"/>
        <v>-2.795127172891374</v>
      </c>
      <c r="V616">
        <f t="shared" si="194"/>
        <v>-2.1684605281498013</v>
      </c>
    </row>
    <row r="617" spans="4:22" x14ac:dyDescent="0.3">
      <c r="D617">
        <f t="shared" si="181"/>
        <v>55.500000000000519</v>
      </c>
      <c r="E617">
        <v>0</v>
      </c>
      <c r="F617">
        <v>50</v>
      </c>
      <c r="H617">
        <f t="shared" si="180"/>
        <v>1.1717017757425776</v>
      </c>
      <c r="I617">
        <f t="shared" si="182"/>
        <v>285.12870376956772</v>
      </c>
      <c r="J617">
        <f t="shared" si="183"/>
        <v>338.47409527851948</v>
      </c>
      <c r="K617">
        <f t="shared" si="184"/>
        <v>205.39927954447026</v>
      </c>
      <c r="L617">
        <f t="shared" si="185"/>
        <v>0.60683899420856346</v>
      </c>
      <c r="M617" cm="1">
        <f t="array" ref="M617">CubicInterpolation($B$4:$B$14,$G$4:$G$14,L617)*H617</f>
        <v>368.31685219589167</v>
      </c>
      <c r="N617">
        <f t="shared" si="186"/>
        <v>-3.5153919782989176</v>
      </c>
      <c r="O617">
        <f t="shared" si="187"/>
        <v>-0.35834780614667866</v>
      </c>
      <c r="P617">
        <f t="shared" si="188"/>
        <v>464.81480468188818</v>
      </c>
      <c r="Q617">
        <f t="shared" si="189"/>
        <v>7516.2118233675064</v>
      </c>
      <c r="R617">
        <f t="shared" si="190"/>
        <v>-72.903552125171899</v>
      </c>
      <c r="S617">
        <f t="shared" si="191"/>
        <v>-196.36551227100941</v>
      </c>
      <c r="T617">
        <f t="shared" si="192"/>
        <v>60.244913710051073</v>
      </c>
      <c r="U617">
        <f t="shared" si="193"/>
        <v>-2.7691722383533262</v>
      </c>
      <c r="V617">
        <f t="shared" si="194"/>
        <v>-2.1655636391991826</v>
      </c>
    </row>
    <row r="618" spans="4:22" x14ac:dyDescent="0.3">
      <c r="D618">
        <f t="shared" si="181"/>
        <v>55.60000000000052</v>
      </c>
      <c r="E618">
        <v>0</v>
      </c>
      <c r="F618">
        <v>50</v>
      </c>
      <c r="H618">
        <f t="shared" si="180"/>
        <v>1.1739388766103183</v>
      </c>
      <c r="I618">
        <f t="shared" si="182"/>
        <v>285.25643177240931</v>
      </c>
      <c r="J618">
        <f t="shared" si="183"/>
        <v>338.54989925586165</v>
      </c>
      <c r="K618">
        <f t="shared" si="184"/>
        <v>205.60190115756447</v>
      </c>
      <c r="L618">
        <f t="shared" si="185"/>
        <v>0.60730161671730187</v>
      </c>
      <c r="M618" cm="1">
        <f t="array" ref="M618">CubicInterpolation($B$4:$B$14,$G$4:$G$14,L618)*H618</f>
        <v>369.51274693939757</v>
      </c>
      <c r="N618">
        <f t="shared" si="186"/>
        <v>-3.4932070606522818</v>
      </c>
      <c r="O618">
        <f t="shared" si="187"/>
        <v>-0.35608634665160871</v>
      </c>
      <c r="P618">
        <f t="shared" si="188"/>
        <v>445.16434270625882</v>
      </c>
      <c r="Q618">
        <f t="shared" si="189"/>
        <v>7522.2254796780935</v>
      </c>
      <c r="R618">
        <f t="shared" si="190"/>
        <v>-72.984249796236085</v>
      </c>
      <c r="S618">
        <f t="shared" si="191"/>
        <v>-196.64372724157164</v>
      </c>
      <c r="T618">
        <f t="shared" si="192"/>
        <v>60.028212501683619</v>
      </c>
      <c r="U618">
        <f t="shared" si="193"/>
        <v>-2.743258282788545</v>
      </c>
      <c r="V618">
        <f t="shared" si="194"/>
        <v>-2.1626441136957784</v>
      </c>
    </row>
    <row r="619" spans="4:22" x14ac:dyDescent="0.3">
      <c r="D619">
        <f t="shared" si="181"/>
        <v>55.700000000000522</v>
      </c>
      <c r="E619">
        <v>0</v>
      </c>
      <c r="F619">
        <v>50</v>
      </c>
      <c r="H619">
        <f t="shared" si="180"/>
        <v>1.1761824031491555</v>
      </c>
      <c r="I619">
        <f t="shared" si="182"/>
        <v>285.3843397721123</v>
      </c>
      <c r="J619">
        <f t="shared" si="183"/>
        <v>338.62579305250023</v>
      </c>
      <c r="K619">
        <f t="shared" si="184"/>
        <v>205.80253057529677</v>
      </c>
      <c r="L619">
        <f t="shared" si="185"/>
        <v>0.60775798771887801</v>
      </c>
      <c r="M619" cm="1">
        <f t="array" ref="M619">CubicInterpolation($B$4:$B$14,$G$4:$G$14,L619)*H619</f>
        <v>370.70701772227267</v>
      </c>
      <c r="N619">
        <f t="shared" si="186"/>
        <v>-3.4710951882285426</v>
      </c>
      <c r="O619">
        <f t="shared" si="187"/>
        <v>-0.35383233315275664</v>
      </c>
      <c r="P619">
        <f t="shared" si="188"/>
        <v>425.48618890579854</v>
      </c>
      <c r="Q619">
        <f t="shared" si="189"/>
        <v>7528.21748040888</v>
      </c>
      <c r="R619">
        <f t="shared" si="190"/>
        <v>-73.064499775195316</v>
      </c>
      <c r="S619">
        <f t="shared" si="191"/>
        <v>-196.91934876762875</v>
      </c>
      <c r="T619">
        <f t="shared" si="192"/>
        <v>59.811802114038869</v>
      </c>
      <c r="U619">
        <f t="shared" si="193"/>
        <v>-2.7173865754498876</v>
      </c>
      <c r="V619">
        <f t="shared" si="194"/>
        <v>-2.1597018325009758</v>
      </c>
    </row>
    <row r="620" spans="4:22" x14ac:dyDescent="0.3">
      <c r="D620">
        <f t="shared" si="181"/>
        <v>55.800000000000523</v>
      </c>
      <c r="E620">
        <v>0</v>
      </c>
      <c r="F620">
        <v>50</v>
      </c>
      <c r="H620">
        <f t="shared" si="180"/>
        <v>1.1784323429012811</v>
      </c>
      <c r="I620">
        <f t="shared" si="182"/>
        <v>285.51242608429021</v>
      </c>
      <c r="J620">
        <f t="shared" si="183"/>
        <v>338.70177560896809</v>
      </c>
      <c r="K620">
        <f t="shared" si="184"/>
        <v>206.00116693208599</v>
      </c>
      <c r="L620">
        <f t="shared" si="185"/>
        <v>0.60820811039950018</v>
      </c>
      <c r="M620" cm="1">
        <f t="array" ref="M620">CubicInterpolation($B$4:$B$14,$G$4:$G$14,L620)*H620</f>
        <v>371.89959741774675</v>
      </c>
      <c r="N620">
        <f t="shared" si="186"/>
        <v>-3.4490577886642004</v>
      </c>
      <c r="O620">
        <f t="shared" si="187"/>
        <v>-0.35158591117881755</v>
      </c>
      <c r="P620">
        <f t="shared" si="188"/>
        <v>405.78060241688979</v>
      </c>
      <c r="Q620">
        <f t="shared" si="189"/>
        <v>7534.1878547554188</v>
      </c>
      <c r="R620">
        <f t="shared" si="190"/>
        <v>-73.144305594271202</v>
      </c>
      <c r="S620">
        <f t="shared" si="191"/>
        <v>-197.19238101054069</v>
      </c>
      <c r="T620">
        <f t="shared" si="192"/>
        <v>59.595684816729026</v>
      </c>
      <c r="U620">
        <f t="shared" si="193"/>
        <v>-2.6915583794980806</v>
      </c>
      <c r="V620">
        <f t="shared" si="194"/>
        <v>-2.1567366828843175</v>
      </c>
    </row>
    <row r="621" spans="4:22" x14ac:dyDescent="0.3">
      <c r="D621">
        <f t="shared" si="181"/>
        <v>55.900000000000524</v>
      </c>
      <c r="E621">
        <v>0</v>
      </c>
      <c r="F621">
        <v>50</v>
      </c>
      <c r="H621">
        <f t="shared" si="180"/>
        <v>1.1806886833331773</v>
      </c>
      <c r="I621">
        <f t="shared" si="182"/>
        <v>285.64068902730259</v>
      </c>
      <c r="J621">
        <f t="shared" si="183"/>
        <v>338.77784586830671</v>
      </c>
      <c r="K621">
        <f t="shared" si="184"/>
        <v>206.19780954392158</v>
      </c>
      <c r="L621">
        <f t="shared" si="185"/>
        <v>0.60865198848946267</v>
      </c>
      <c r="M621" cm="1">
        <f t="array" ref="M621">CubicInterpolation($B$4:$B$14,$G$4:$G$14,L621)*H621</f>
        <v>373.09041932116094</v>
      </c>
      <c r="N621">
        <f t="shared" si="186"/>
        <v>-3.4270962848932549</v>
      </c>
      <c r="O621">
        <f t="shared" si="187"/>
        <v>-0.34934722577912891</v>
      </c>
      <c r="P621">
        <f t="shared" si="188"/>
        <v>386.04784195344808</v>
      </c>
      <c r="Q621">
        <f t="shared" si="189"/>
        <v>7540.1366321408032</v>
      </c>
      <c r="R621">
        <f t="shared" si="190"/>
        <v>-73.223670750041308</v>
      </c>
      <c r="S621">
        <f t="shared" si="191"/>
        <v>-197.46282825828808</v>
      </c>
      <c r="T621">
        <f t="shared" si="192"/>
        <v>59.379862890959757</v>
      </c>
      <c r="U621">
        <f t="shared" si="193"/>
        <v>-2.66577495159191</v>
      </c>
      <c r="V621">
        <f t="shared" si="194"/>
        <v>-2.1537485585356295</v>
      </c>
    </row>
    <row r="622" spans="4:22" x14ac:dyDescent="0.3">
      <c r="D622">
        <f t="shared" si="181"/>
        <v>56.000000000000526</v>
      </c>
      <c r="E622">
        <v>0</v>
      </c>
      <c r="F622">
        <v>50</v>
      </c>
      <c r="H622">
        <f t="shared" si="180"/>
        <v>1.1829514118365088</v>
      </c>
      <c r="I622">
        <f t="shared" si="182"/>
        <v>285.76912692233708</v>
      </c>
      <c r="J622">
        <f t="shared" si="183"/>
        <v>338.8540027761145</v>
      </c>
      <c r="K622">
        <f t="shared" si="184"/>
        <v>206.39245790690848</v>
      </c>
      <c r="L622">
        <f t="shared" si="185"/>
        <v>0.60908962625793395</v>
      </c>
      <c r="M622" cm="1">
        <f t="array" ref="M622">CubicInterpolation($B$4:$B$14,$G$4:$G$14,L622)*H622</f>
        <v>374.27941716845794</v>
      </c>
      <c r="N622">
        <f t="shared" si="186"/>
        <v>-3.4052120947631921</v>
      </c>
      <c r="O622">
        <f t="shared" si="187"/>
        <v>-0.34711642148452515</v>
      </c>
      <c r="P622">
        <f t="shared" si="188"/>
        <v>366.28816579429127</v>
      </c>
      <c r="Q622">
        <f t="shared" si="189"/>
        <v>7546.0638422167958</v>
      </c>
      <c r="R622">
        <f t="shared" si="190"/>
        <v>-73.30259870379335</v>
      </c>
      <c r="S622">
        <f t="shared" si="191"/>
        <v>-197.7306949248426</v>
      </c>
      <c r="T622">
        <f t="shared" si="192"/>
        <v>59.164338628888757</v>
      </c>
      <c r="U622">
        <f t="shared" si="193"/>
        <v>-2.6400375414850816</v>
      </c>
      <c r="V622">
        <f t="shared" si="194"/>
        <v>-2.1507373595748351</v>
      </c>
    </row>
    <row r="623" spans="4:22" x14ac:dyDescent="0.3">
      <c r="D623">
        <f t="shared" si="181"/>
        <v>56.100000000000527</v>
      </c>
      <c r="E623">
        <v>0</v>
      </c>
      <c r="F623">
        <v>50</v>
      </c>
      <c r="H623">
        <f t="shared" si="180"/>
        <v>1.185220515729015</v>
      </c>
      <c r="I623">
        <f t="shared" si="182"/>
        <v>285.89773809349123</v>
      </c>
      <c r="J623">
        <f t="shared" si="183"/>
        <v>338.93024528059573</v>
      </c>
      <c r="K623">
        <f t="shared" si="184"/>
        <v>206.58511169578395</v>
      </c>
      <c r="L623">
        <f t="shared" si="185"/>
        <v>0.60952102850766521</v>
      </c>
      <c r="M623" cm="1">
        <f t="array" ref="M623">CubicInterpolation($B$4:$B$14,$G$4:$G$14,L623)*H623</f>
        <v>375.46652515433829</v>
      </c>
      <c r="N623">
        <f t="shared" si="186"/>
        <v>-3.3834066306534272</v>
      </c>
      <c r="O623">
        <f t="shared" si="187"/>
        <v>-0.3448936422684431</v>
      </c>
      <c r="P623">
        <f t="shared" si="188"/>
        <v>346.50183177057403</v>
      </c>
      <c r="Q623">
        <f t="shared" si="189"/>
        <v>7551.9695148648898</v>
      </c>
      <c r="R623">
        <f t="shared" si="190"/>
        <v>-73.381092881897558</v>
      </c>
      <c r="S623">
        <f t="shared" si="191"/>
        <v>-197.99598554949645</v>
      </c>
      <c r="T623">
        <f t="shared" si="192"/>
        <v>58.949114332983228</v>
      </c>
      <c r="U623">
        <f t="shared" si="193"/>
        <v>-2.6143473916289621</v>
      </c>
      <c r="V623">
        <f t="shared" si="194"/>
        <v>-2.1477029925556326</v>
      </c>
    </row>
    <row r="624" spans="4:22" x14ac:dyDescent="0.3">
      <c r="D624">
        <f t="shared" si="181"/>
        <v>56.200000000000529</v>
      </c>
      <c r="E624">
        <v>0</v>
      </c>
      <c r="F624">
        <v>50</v>
      </c>
      <c r="H624">
        <f t="shared" si="180"/>
        <v>1.1874959822554148</v>
      </c>
      <c r="I624">
        <f t="shared" si="182"/>
        <v>286.02652086785361</v>
      </c>
      <c r="J624">
        <f t="shared" si="183"/>
        <v>339.00657233260767</v>
      </c>
      <c r="K624">
        <f t="shared" si="184"/>
        <v>206.77577076240692</v>
      </c>
      <c r="L624">
        <f t="shared" si="185"/>
        <v>0.60994620056962834</v>
      </c>
      <c r="M624" cm="1">
        <f t="array" ref="M624">CubicInterpolation($B$4:$B$14,$G$4:$G$14,L624)*H624</f>
        <v>376.65167795008523</v>
      </c>
      <c r="N624">
        <f t="shared" si="186"/>
        <v>-3.3616812991007921</v>
      </c>
      <c r="O624">
        <f t="shared" si="187"/>
        <v>-0.34267903150874535</v>
      </c>
      <c r="P624">
        <f t="shared" si="188"/>
        <v>326.68909725329132</v>
      </c>
      <c r="Q624">
        <f t="shared" si="189"/>
        <v>7557.8536801973078</v>
      </c>
      <c r="R624">
        <f t="shared" si="190"/>
        <v>-73.459156676154279</v>
      </c>
      <c r="S624">
        <f t="shared" si="191"/>
        <v>-198.25870479615216</v>
      </c>
      <c r="T624">
        <f t="shared" si="192"/>
        <v>58.734192315376703</v>
      </c>
      <c r="U624">
        <f t="shared" si="193"/>
        <v>-2.5887057367827775</v>
      </c>
      <c r="V624">
        <f t="shared" si="194"/>
        <v>-2.1446453704684894</v>
      </c>
    </row>
    <row r="625" spans="4:22" x14ac:dyDescent="0.3">
      <c r="D625">
        <f t="shared" si="181"/>
        <v>56.30000000000053</v>
      </c>
      <c r="E625">
        <v>0</v>
      </c>
      <c r="F625">
        <v>50</v>
      </c>
      <c r="H625">
        <f t="shared" si="180"/>
        <v>1.1897777985883236</v>
      </c>
      <c r="I625">
        <f t="shared" si="182"/>
        <v>286.15547357558444</v>
      </c>
      <c r="J625">
        <f t="shared" si="183"/>
        <v>339.0829828857087</v>
      </c>
      <c r="K625">
        <f t="shared" si="184"/>
        <v>206.96443513422031</v>
      </c>
      <c r="L625">
        <f t="shared" si="185"/>
        <v>0.61036514829757682</v>
      </c>
      <c r="M625" cm="1">
        <f t="array" ref="M625">CubicInterpolation($B$4:$B$14,$G$4:$G$14,L625)*H625</f>
        <v>377.83481072104104</v>
      </c>
      <c r="N625">
        <f t="shared" si="186"/>
        <v>-3.3400375004291414</v>
      </c>
      <c r="O625">
        <f t="shared" si="187"/>
        <v>-0.34047273194996341</v>
      </c>
      <c r="P625">
        <f t="shared" si="188"/>
        <v>306.85021914085479</v>
      </c>
      <c r="Q625">
        <f t="shared" si="189"/>
        <v>7563.716368557938</v>
      </c>
      <c r="R625">
        <f t="shared" si="190"/>
        <v>-73.536793444145999</v>
      </c>
      <c r="S625">
        <f t="shared" si="191"/>
        <v>-198.51885745257275</v>
      </c>
      <c r="T625">
        <f t="shared" si="192"/>
        <v>58.519574897225496</v>
      </c>
      <c r="U625">
        <f t="shared" si="193"/>
        <v>-2.5631138036305288</v>
      </c>
      <c r="V625">
        <f t="shared" si="194"/>
        <v>-2.141564412739339</v>
      </c>
    </row>
    <row r="626" spans="4:22" x14ac:dyDescent="0.3">
      <c r="D626">
        <f t="shared" si="181"/>
        <v>56.400000000000531</v>
      </c>
      <c r="E626">
        <v>0</v>
      </c>
      <c r="F626">
        <v>50</v>
      </c>
      <c r="H626">
        <f t="shared" si="180"/>
        <v>1.192065951829175</v>
      </c>
      <c r="I626">
        <f t="shared" si="182"/>
        <v>286.28459454999614</v>
      </c>
      <c r="J626">
        <f t="shared" si="183"/>
        <v>339.15947589620498</v>
      </c>
      <c r="K626">
        <f t="shared" si="184"/>
        <v>207.1511050126868</v>
      </c>
      <c r="L626">
        <f t="shared" si="185"/>
        <v>0.61077787806253869</v>
      </c>
      <c r="M626" cm="1">
        <f t="array" ref="M626">CubicInterpolation($B$4:$B$14,$G$4:$G$14,L626)*H626</f>
        <v>379.01585914373385</v>
      </c>
      <c r="N626">
        <f t="shared" si="186"/>
        <v>-3.3184766283828289</v>
      </c>
      <c r="O626">
        <f t="shared" si="187"/>
        <v>-0.33827488566593567</v>
      </c>
      <c r="P626">
        <f t="shared" si="188"/>
        <v>286.98545384674622</v>
      </c>
      <c r="Q626">
        <f t="shared" si="189"/>
        <v>7569.557610523203</v>
      </c>
      <c r="R626">
        <f t="shared" si="190"/>
        <v>-73.61400650959574</v>
      </c>
      <c r="S626">
        <f t="shared" si="191"/>
        <v>-198.77644842959342</v>
      </c>
      <c r="T626">
        <f t="shared" si="192"/>
        <v>58.305264408065099</v>
      </c>
      <c r="U626">
        <f t="shared" si="193"/>
        <v>-2.5375728104045869</v>
      </c>
      <c r="V626">
        <f t="shared" si="194"/>
        <v>-2.1384600452237668</v>
      </c>
    </row>
    <row r="627" spans="4:22" x14ac:dyDescent="0.3">
      <c r="D627">
        <f t="shared" si="181"/>
        <v>56.500000000000533</v>
      </c>
      <c r="E627">
        <v>0</v>
      </c>
      <c r="F627">
        <v>50</v>
      </c>
      <c r="H627">
        <f t="shared" si="180"/>
        <v>1.1943604290091481</v>
      </c>
      <c r="I627">
        <f t="shared" si="182"/>
        <v>286.41388212763286</v>
      </c>
      <c r="J627">
        <f t="shared" si="183"/>
        <v>339.23605032319733</v>
      </c>
      <c r="K627">
        <f t="shared" si="184"/>
        <v>207.33578077169895</v>
      </c>
      <c r="L627">
        <f t="shared" si="185"/>
        <v>0.61118439674723779</v>
      </c>
      <c r="M627" cm="1">
        <f t="array" ref="M627">CubicInterpolation($B$4:$B$14,$G$4:$G$14,L627)*H627</f>
        <v>380.19475942264182</v>
      </c>
      <c r="N627">
        <f t="shared" si="186"/>
        <v>-3.2970000697664594</v>
      </c>
      <c r="O627">
        <f t="shared" si="187"/>
        <v>-0.33608563402308456</v>
      </c>
      <c r="P627">
        <f t="shared" si="188"/>
        <v>267.09505728725151</v>
      </c>
      <c r="Q627">
        <f t="shared" si="189"/>
        <v>7575.3774369028652</v>
      </c>
      <c r="R627">
        <f t="shared" si="190"/>
        <v>-73.690799162710988</v>
      </c>
      <c r="S627">
        <f t="shared" si="191"/>
        <v>-199.03148276029518</v>
      </c>
      <c r="T627">
        <f t="shared" si="192"/>
        <v>58.091263185166937</v>
      </c>
      <c r="U627">
        <f t="shared" si="193"/>
        <v>-2.5120839665170149</v>
      </c>
      <c r="V627">
        <f t="shared" si="194"/>
        <v>-2.135332200199346</v>
      </c>
    </row>
    <row r="628" spans="4:22" x14ac:dyDescent="0.3">
      <c r="D628">
        <f t="shared" si="181"/>
        <v>56.600000000000534</v>
      </c>
      <c r="E628">
        <v>0</v>
      </c>
      <c r="F628">
        <v>50</v>
      </c>
      <c r="H628">
        <f t="shared" si="180"/>
        <v>1.196661217090109</v>
      </c>
      <c r="I628">
        <f t="shared" si="182"/>
        <v>286.54333464834968</v>
      </c>
      <c r="J628">
        <f t="shared" si="183"/>
        <v>339.3127051286275</v>
      </c>
      <c r="K628">
        <f t="shared" si="184"/>
        <v>207.51846295596371</v>
      </c>
      <c r="L628">
        <f t="shared" si="185"/>
        <v>0.61158471174044926</v>
      </c>
      <c r="M628" cm="1">
        <f t="array" ref="M628">CubicInterpolation($B$4:$B$14,$G$4:$G$14,L628)*H628</f>
        <v>381.37144830659378</v>
      </c>
      <c r="N628">
        <f t="shared" si="186"/>
        <v>-3.2756092040892049</v>
      </c>
      <c r="O628">
        <f t="shared" si="187"/>
        <v>-0.33390511764415948</v>
      </c>
      <c r="P628">
        <f t="shared" si="188"/>
        <v>247.1792848692794</v>
      </c>
      <c r="Q628">
        <f t="shared" si="189"/>
        <v>7581.175878740768</v>
      </c>
      <c r="R628">
        <f t="shared" si="190"/>
        <v>-73.767174660529179</v>
      </c>
      <c r="S628">
        <f t="shared" si="191"/>
        <v>-199.28396559914125</v>
      </c>
      <c r="T628">
        <f t="shared" si="192"/>
        <v>57.877573572895777</v>
      </c>
      <c r="U628">
        <f t="shared" si="193"/>
        <v>-2.4866484721980804</v>
      </c>
      <c r="V628">
        <f t="shared" si="194"/>
        <v>-2.1321808163542011</v>
      </c>
    </row>
    <row r="629" spans="4:22" x14ac:dyDescent="0.3">
      <c r="D629">
        <f t="shared" si="181"/>
        <v>56.700000000000536</v>
      </c>
      <c r="E629">
        <v>0</v>
      </c>
      <c r="F629">
        <v>50</v>
      </c>
      <c r="H629">
        <f t="shared" si="180"/>
        <v>1.1989683029655542</v>
      </c>
      <c r="I629">
        <f t="shared" si="182"/>
        <v>286.67295045539123</v>
      </c>
      <c r="J629">
        <f t="shared" si="183"/>
        <v>339.38943927732367</v>
      </c>
      <c r="K629">
        <f t="shared" si="184"/>
        <v>207.69915227936238</v>
      </c>
      <c r="L629">
        <f t="shared" si="185"/>
        <v>0.61197883093128946</v>
      </c>
      <c r="M629" cm="1">
        <f t="array" ref="M629">CubicInterpolation($B$4:$B$14,$G$4:$G$14,L629)*H629</f>
        <v>382.54586310479681</v>
      </c>
      <c r="N629">
        <f t="shared" si="186"/>
        <v>-3.2543054032151715</v>
      </c>
      <c r="O629">
        <f t="shared" si="187"/>
        <v>-0.33173347637259648</v>
      </c>
      <c r="P629">
        <f t="shared" si="188"/>
        <v>227.2383914782682</v>
      </c>
      <c r="Q629">
        <f t="shared" si="189"/>
        <v>7586.9529673155166</v>
      </c>
      <c r="R629">
        <f t="shared" si="190"/>
        <v>-73.843136227251435</v>
      </c>
      <c r="S629">
        <f t="shared" si="191"/>
        <v>-199.533902221077</v>
      </c>
      <c r="T629">
        <f t="shared" si="192"/>
        <v>57.664197922068098</v>
      </c>
      <c r="U629">
        <f t="shared" si="193"/>
        <v>-2.4612675181426038</v>
      </c>
      <c r="V629">
        <f t="shared" si="194"/>
        <v>-2.1290058387734887</v>
      </c>
    </row>
    <row r="630" spans="4:22" x14ac:dyDescent="0.3">
      <c r="D630">
        <f t="shared" si="181"/>
        <v>56.800000000000537</v>
      </c>
      <c r="E630">
        <v>0</v>
      </c>
      <c r="F630">
        <v>50</v>
      </c>
      <c r="H630">
        <f t="shared" si="180"/>
        <v>1.2012816734615623</v>
      </c>
      <c r="I630">
        <f t="shared" si="182"/>
        <v>286.80272789546979</v>
      </c>
      <c r="J630">
        <f t="shared" si="183"/>
        <v>339.46625173704638</v>
      </c>
      <c r="K630">
        <f t="shared" si="184"/>
        <v>207.87784962328649</v>
      </c>
      <c r="L630">
        <f t="shared" si="185"/>
        <v>0.61236676270344115</v>
      </c>
      <c r="M630" cm="1">
        <f t="array" ref="M630">CubicInterpolation($B$4:$B$14,$G$4:$G$14,L630)*H630</f>
        <v>383.71794170248302</v>
      </c>
      <c r="N630">
        <f t="shared" si="186"/>
        <v>-3.2330900310157502</v>
      </c>
      <c r="O630">
        <f t="shared" si="187"/>
        <v>-0.32957084923707952</v>
      </c>
      <c r="P630">
        <f t="shared" si="188"/>
        <v>207.27263146618435</v>
      </c>
      <c r="Q630">
        <f t="shared" si="189"/>
        <v>7592.7087341410861</v>
      </c>
      <c r="R630">
        <f t="shared" si="190"/>
        <v>-73.918687054602316</v>
      </c>
      <c r="S630">
        <f t="shared" si="191"/>
        <v>-199.78129802059405</v>
      </c>
      <c r="T630">
        <f t="shared" si="192"/>
        <v>57.451138589311711</v>
      </c>
      <c r="U630">
        <f t="shared" si="193"/>
        <v>-2.4359422851629642</v>
      </c>
      <c r="V630">
        <f t="shared" si="194"/>
        <v>-2.1258072189190775</v>
      </c>
    </row>
    <row r="631" spans="4:22" x14ac:dyDescent="0.3">
      <c r="D631">
        <f t="shared" si="181"/>
        <v>56.900000000000539</v>
      </c>
      <c r="E631">
        <v>0</v>
      </c>
      <c r="F631">
        <v>50</v>
      </c>
      <c r="H631">
        <f t="shared" si="180"/>
        <v>1.2036013153377518</v>
      </c>
      <c r="I631">
        <f t="shared" si="182"/>
        <v>286.93266531884245</v>
      </c>
      <c r="J631">
        <f t="shared" si="183"/>
        <v>339.54314147853273</v>
      </c>
      <c r="K631">
        <f t="shared" si="184"/>
        <v>208.05455603495011</v>
      </c>
      <c r="L631">
        <f t="shared" si="185"/>
        <v>0.61274851592932011</v>
      </c>
      <c r="M631" cm="1">
        <f t="array" ref="M631">CubicInterpolation($B$4:$B$14,$G$4:$G$14,L631)*H631</f>
        <v>384.88762257617515</v>
      </c>
      <c r="N631">
        <f t="shared" si="186"/>
        <v>-3.2119644430315932</v>
      </c>
      <c r="O631">
        <f t="shared" si="187"/>
        <v>-0.32741737441708391</v>
      </c>
      <c r="P631">
        <f t="shared" si="188"/>
        <v>187.2822586396164</v>
      </c>
      <c r="Q631">
        <f t="shared" si="189"/>
        <v>7598.4432109673735</v>
      </c>
      <c r="R631">
        <f t="shared" si="190"/>
        <v>-73.993830302146137</v>
      </c>
      <c r="S631">
        <f t="shared" si="191"/>
        <v>-200.02615851075933</v>
      </c>
      <c r="T631">
        <f t="shared" si="192"/>
        <v>57.238397936427077</v>
      </c>
      <c r="U631">
        <f t="shared" si="193"/>
        <v>-2.4106739438513332</v>
      </c>
      <c r="V631">
        <f t="shared" si="194"/>
        <v>-2.1225849146113123</v>
      </c>
    </row>
    <row r="632" spans="4:22" x14ac:dyDescent="0.3">
      <c r="D632">
        <f t="shared" si="181"/>
        <v>57.00000000000054</v>
      </c>
      <c r="E632">
        <v>0</v>
      </c>
      <c r="F632">
        <v>50</v>
      </c>
      <c r="H632">
        <f t="shared" si="180"/>
        <v>1.2059272152882443</v>
      </c>
      <c r="I632">
        <f t="shared" si="182"/>
        <v>287.06276107938817</v>
      </c>
      <c r="J632">
        <f t="shared" si="183"/>
        <v>339.6201074755412</v>
      </c>
      <c r="K632">
        <f t="shared" si="184"/>
        <v>208.22927272567932</v>
      </c>
      <c r="L632">
        <f t="shared" si="185"/>
        <v>0.61312409996418016</v>
      </c>
      <c r="M632" cm="1">
        <f t="array" ref="M632">CubicInterpolation($B$4:$B$14,$G$4:$G$14,L632)*H632</f>
        <v>386.05484480855972</v>
      </c>
      <c r="N632">
        <f t="shared" si="186"/>
        <v>-3.1909299861365059</v>
      </c>
      <c r="O632">
        <f t="shared" si="187"/>
        <v>-0.32527318920861426</v>
      </c>
      <c r="P632">
        <f t="shared" si="188"/>
        <v>167.26752624796765</v>
      </c>
      <c r="Q632">
        <f t="shared" si="189"/>
        <v>7604.1564297806826</v>
      </c>
      <c r="R632">
        <f t="shared" si="190"/>
        <v>-74.068569097630046</v>
      </c>
      <c r="S632">
        <f t="shared" si="191"/>
        <v>-200.26848932221006</v>
      </c>
      <c r="T632">
        <f t="shared" si="192"/>
        <v>57.025978329750558</v>
      </c>
      <c r="U632">
        <f t="shared" si="193"/>
        <v>-2.3854636542487593</v>
      </c>
      <c r="V632">
        <f t="shared" si="194"/>
        <v>-2.1193388900039749</v>
      </c>
    </row>
    <row r="633" spans="4:22" x14ac:dyDescent="0.3">
      <c r="D633">
        <f t="shared" si="181"/>
        <v>57.100000000000541</v>
      </c>
      <c r="E633">
        <v>0</v>
      </c>
      <c r="F633">
        <v>50</v>
      </c>
      <c r="H633">
        <f t="shared" si="180"/>
        <v>1.2082593599426357</v>
      </c>
      <c r="I633">
        <f t="shared" si="182"/>
        <v>287.19301353468359</v>
      </c>
      <c r="J633">
        <f t="shared" si="183"/>
        <v>339.69714870489543</v>
      </c>
      <c r="K633">
        <f t="shared" si="184"/>
        <v>208.40200106917965</v>
      </c>
      <c r="L633">
        <f t="shared" si="185"/>
        <v>0.61349352464016227</v>
      </c>
      <c r="M633" cm="1">
        <f t="array" ref="M633">CubicInterpolation($B$4:$B$14,$G$4:$G$14,L633)*H633</f>
        <v>387.21954810296745</v>
      </c>
      <c r="N633">
        <f t="shared" si="186"/>
        <v>-3.1699879982078718</v>
      </c>
      <c r="O633">
        <f t="shared" si="187"/>
        <v>-0.32313842999060871</v>
      </c>
      <c r="P633">
        <f t="shared" si="188"/>
        <v>147.2286869717511</v>
      </c>
      <c r="Q633">
        <f t="shared" si="189"/>
        <v>7609.8484228041461</v>
      </c>
      <c r="R633">
        <f t="shared" si="190"/>
        <v>-74.142906537312456</v>
      </c>
      <c r="S633">
        <f t="shared" si="191"/>
        <v>-200.50829620211508</v>
      </c>
      <c r="T633">
        <f t="shared" si="192"/>
        <v>56.813882139519791</v>
      </c>
      <c r="U633">
        <f t="shared" si="193"/>
        <v>-2.3603125655227029</v>
      </c>
      <c r="V633">
        <f t="shared" si="194"/>
        <v>-2.1160691155578042</v>
      </c>
    </row>
    <row r="634" spans="4:22" x14ac:dyDescent="0.3">
      <c r="D634">
        <f t="shared" si="181"/>
        <v>57.200000000000543</v>
      </c>
      <c r="E634">
        <v>0</v>
      </c>
      <c r="F634">
        <v>50</v>
      </c>
      <c r="H634">
        <f t="shared" si="180"/>
        <v>1.2105977358669677</v>
      </c>
      <c r="I634">
        <f t="shared" si="182"/>
        <v>287.32342104607852</v>
      </c>
      <c r="J634">
        <f t="shared" si="183"/>
        <v>339.77426414652763</v>
      </c>
      <c r="K634">
        <f t="shared" si="184"/>
        <v>208.5727425997818</v>
      </c>
      <c r="L634">
        <f t="shared" si="185"/>
        <v>0.61385680026028933</v>
      </c>
      <c r="M634" cm="1">
        <f t="array" ref="M634">CubicInterpolation($B$4:$B$14,$G$4:$G$14,L634)*H634</f>
        <v>388.3816727974542</v>
      </c>
      <c r="N634">
        <f t="shared" si="186"/>
        <v>-3.1491398078021442</v>
      </c>
      <c r="O634">
        <f t="shared" si="187"/>
        <v>-0.32101323219185973</v>
      </c>
      <c r="P634">
        <f t="shared" si="188"/>
        <v>127.16599291098989</v>
      </c>
      <c r="Q634">
        <f t="shared" si="189"/>
        <v>7615.5192224980847</v>
      </c>
      <c r="R634">
        <f t="shared" si="190"/>
        <v>-74.216845686289446</v>
      </c>
      <c r="S634">
        <f t="shared" si="191"/>
        <v>-200.74558501310366</v>
      </c>
      <c r="T634">
        <f t="shared" si="192"/>
        <v>56.6021117392417</v>
      </c>
      <c r="U634">
        <f t="shared" si="193"/>
        <v>-2.3352218156526305</v>
      </c>
      <c r="V634">
        <f t="shared" si="194"/>
        <v>-2.112775568010989</v>
      </c>
    </row>
    <row r="635" spans="4:22" x14ac:dyDescent="0.3">
      <c r="D635">
        <f t="shared" si="181"/>
        <v>57.300000000000544</v>
      </c>
      <c r="E635">
        <v>0</v>
      </c>
      <c r="F635">
        <v>50</v>
      </c>
      <c r="H635">
        <f t="shared" si="180"/>
        <v>1.2129423295647066</v>
      </c>
      <c r="I635">
        <f t="shared" si="182"/>
        <v>287.45398197877074</v>
      </c>
      <c r="J635">
        <f t="shared" si="183"/>
        <v>339.85145278352144</v>
      </c>
      <c r="K635">
        <f t="shared" si="184"/>
        <v>208.74149901066662</v>
      </c>
      <c r="L635">
        <f t="shared" si="185"/>
        <v>0.61421393759240672</v>
      </c>
      <c r="M635" cm="1">
        <f t="array" ref="M635">CubicInterpolation($B$4:$B$14,$G$4:$G$14,L635)*H635</f>
        <v>389.54115987847632</v>
      </c>
      <c r="N635">
        <f t="shared" si="186"/>
        <v>-3.1283867338344247</v>
      </c>
      <c r="O635">
        <f t="shared" si="187"/>
        <v>-0.31889773025835111</v>
      </c>
      <c r="P635">
        <f t="shared" si="188"/>
        <v>107.0796955737263</v>
      </c>
      <c r="Q635">
        <f t="shared" si="189"/>
        <v>7621.1688615602998</v>
      </c>
      <c r="R635">
        <f t="shared" si="190"/>
        <v>-74.290389578828695</v>
      </c>
      <c r="S635">
        <f t="shared" si="191"/>
        <v>-200.98036173216244</v>
      </c>
      <c r="T635">
        <f t="shared" si="192"/>
        <v>56.390669505063258</v>
      </c>
      <c r="U635">
        <f t="shared" si="193"/>
        <v>-2.3101925311235347</v>
      </c>
      <c r="V635">
        <f t="shared" si="194"/>
        <v>-2.109458230345473</v>
      </c>
    </row>
    <row r="636" spans="4:22" x14ac:dyDescent="0.3">
      <c r="D636">
        <f t="shared" si="181"/>
        <v>57.400000000000546</v>
      </c>
      <c r="E636">
        <v>0</v>
      </c>
      <c r="F636">
        <v>50</v>
      </c>
      <c r="H636">
        <f t="shared" si="180"/>
        <v>1.2152931274777281</v>
      </c>
      <c r="I636">
        <f t="shared" si="182"/>
        <v>287.58469470187981</v>
      </c>
      <c r="J636">
        <f t="shared" si="183"/>
        <v>339.92871360215406</v>
      </c>
      <c r="K636">
        <f t="shared" si="184"/>
        <v>208.90827215207003</v>
      </c>
      <c r="L636">
        <f t="shared" si="185"/>
        <v>0.61456494786307514</v>
      </c>
      <c r="M636" cm="1">
        <f t="array" ref="M636">CubicInterpolation($B$4:$B$14,$G$4:$G$14,L636)*H636</f>
        <v>390.69795099416353</v>
      </c>
      <c r="N636">
        <f t="shared" si="186"/>
        <v>-3.1077300852661027</v>
      </c>
      <c r="O636">
        <f t="shared" si="187"/>
        <v>-0.31679205762141716</v>
      </c>
      <c r="P636">
        <f t="shared" si="188"/>
        <v>86.970045864642827</v>
      </c>
      <c r="Q636">
        <f t="shared" si="189"/>
        <v>7626.7973729263103</v>
      </c>
      <c r="R636">
        <f t="shared" si="190"/>
        <v>-74.363541218674754</v>
      </c>
      <c r="S636">
        <f t="shared" si="191"/>
        <v>-201.21263244950126</v>
      </c>
      <c r="T636">
        <f t="shared" si="192"/>
        <v>56.179557815145429</v>
      </c>
      <c r="U636">
        <f t="shared" si="193"/>
        <v>-2.2852258266285901</v>
      </c>
      <c r="V636">
        <f t="shared" si="194"/>
        <v>-2.1061170917538594</v>
      </c>
    </row>
    <row r="637" spans="4:22" x14ac:dyDescent="0.3">
      <c r="D637">
        <f t="shared" si="181"/>
        <v>57.500000000000547</v>
      </c>
      <c r="E637">
        <v>0</v>
      </c>
      <c r="F637">
        <v>50</v>
      </c>
      <c r="H637">
        <f t="shared" si="180"/>
        <v>1.2176501159873026</v>
      </c>
      <c r="I637">
        <f t="shared" si="182"/>
        <v>287.71555758852031</v>
      </c>
      <c r="J637">
        <f t="shared" si="183"/>
        <v>340.00604559193863</v>
      </c>
      <c r="K637">
        <f t="shared" si="184"/>
        <v>209.07306402946818</v>
      </c>
      <c r="L637">
        <f t="shared" si="185"/>
        <v>0.61490984275141136</v>
      </c>
      <c r="M637" cm="1">
        <f t="array" ref="M637">CubicInterpolation($B$4:$B$14,$G$4:$G$14,L637)*H637</f>
        <v>391.85198846717589</v>
      </c>
      <c r="N637">
        <f t="shared" si="186"/>
        <v>-3.0871711607937553</v>
      </c>
      <c r="O637">
        <f t="shared" si="187"/>
        <v>-0.31469634666603008</v>
      </c>
      <c r="P637">
        <f t="shared" si="188"/>
        <v>66.837294073798034</v>
      </c>
      <c r="Q637">
        <f t="shared" si="189"/>
        <v>7632.40478976952</v>
      </c>
      <c r="R637">
        <f t="shared" si="190"/>
        <v>-74.436303579386092</v>
      </c>
      <c r="S637">
        <f t="shared" si="191"/>
        <v>-201.44240336738886</v>
      </c>
      <c r="T637">
        <f t="shared" si="192"/>
        <v>55.968779049040457</v>
      </c>
      <c r="U637">
        <f t="shared" si="193"/>
        <v>-2.2603228047790402</v>
      </c>
      <c r="V637">
        <f t="shared" si="194"/>
        <v>-2.1027521475990638</v>
      </c>
    </row>
    <row r="638" spans="4:22" x14ac:dyDescent="0.3">
      <c r="D638">
        <f t="shared" si="181"/>
        <v>57.600000000000549</v>
      </c>
      <c r="E638">
        <v>0</v>
      </c>
      <c r="F638">
        <v>50</v>
      </c>
      <c r="H638">
        <f t="shared" si="180"/>
        <v>1.2200132814150839</v>
      </c>
      <c r="I638">
        <f t="shared" si="182"/>
        <v>287.84656901587437</v>
      </c>
      <c r="J638">
        <f t="shared" si="183"/>
        <v>340.08344774566478</v>
      </c>
      <c r="K638">
        <f t="shared" si="184"/>
        <v>209.23587680174435</v>
      </c>
      <c r="L638">
        <f t="shared" si="185"/>
        <v>0.61524863438288757</v>
      </c>
      <c r="M638" cm="1">
        <f t="array" ref="M638">CubicInterpolation($B$4:$B$14,$G$4:$G$14,L638)*H638</f>
        <v>393.00321530715212</v>
      </c>
      <c r="N638">
        <f t="shared" si="186"/>
        <v>-3.0667112485463033</v>
      </c>
      <c r="O638">
        <f t="shared" si="187"/>
        <v>-0.31261072869992895</v>
      </c>
      <c r="P638">
        <f t="shared" si="188"/>
        <v>46.681689865480344</v>
      </c>
      <c r="Q638">
        <f t="shared" si="189"/>
        <v>7637.9911455013262</v>
      </c>
      <c r="R638">
        <f t="shared" si="190"/>
        <v>-74.508679604641486</v>
      </c>
      <c r="S638">
        <f t="shared" si="191"/>
        <v>-201.66968079895923</v>
      </c>
      <c r="T638">
        <f t="shared" si="192"/>
        <v>55.758335587072807</v>
      </c>
      <c r="U638">
        <f t="shared" si="193"/>
        <v>-2.2354845558234717</v>
      </c>
      <c r="V638">
        <f t="shared" si="194"/>
        <v>-2.0993633993749539</v>
      </c>
    </row>
    <row r="639" spans="4:22" x14ac:dyDescent="0.3">
      <c r="D639">
        <f t="shared" si="181"/>
        <v>57.70000000000055</v>
      </c>
      <c r="E639">
        <v>0</v>
      </c>
      <c r="F639">
        <v>50</v>
      </c>
      <c r="H639">
        <f t="shared" si="180"/>
        <v>1.2223826100241042</v>
      </c>
      <c r="I639">
        <f t="shared" si="182"/>
        <v>287.97772736526326</v>
      </c>
      <c r="J639">
        <f t="shared" si="183"/>
        <v>340.16091905943983</v>
      </c>
      <c r="K639">
        <f t="shared" si="184"/>
        <v>209.39671277933715</v>
      </c>
      <c r="L639">
        <f t="shared" si="185"/>
        <v>0.61558133532308301</v>
      </c>
      <c r="M639" cm="1">
        <f t="array" ref="M639">CubicInterpolation($B$4:$B$14,$G$4:$G$14,L639)*H639</f>
        <v>394.15157522273597</v>
      </c>
      <c r="N639">
        <f t="shared" si="186"/>
        <v>-3.0463516257855758</v>
      </c>
      <c r="O639">
        <f t="shared" si="187"/>
        <v>-0.3105353339230964</v>
      </c>
      <c r="P639">
        <f t="shared" si="188"/>
        <v>26.503482267182626</v>
      </c>
      <c r="Q639">
        <f t="shared" si="189"/>
        <v>7643.5564737711657</v>
      </c>
      <c r="R639">
        <f t="shared" si="190"/>
        <v>-74.580672208558937</v>
      </c>
      <c r="S639">
        <f t="shared" si="191"/>
        <v>-201.89447116698938</v>
      </c>
      <c r="T639">
        <f t="shared" si="192"/>
        <v>55.548229809724106</v>
      </c>
      <c r="U639">
        <f t="shared" si="193"/>
        <v>-2.2107121573751671</v>
      </c>
      <c r="V639">
        <f t="shared" si="194"/>
        <v>-2.0959508546624024</v>
      </c>
    </row>
    <row r="640" spans="4:22" x14ac:dyDescent="0.3">
      <c r="D640">
        <f t="shared" si="181"/>
        <v>57.800000000000551</v>
      </c>
      <c r="E640">
        <v>0</v>
      </c>
      <c r="F640">
        <v>50</v>
      </c>
      <c r="H640">
        <f t="shared" si="180"/>
        <v>1.2247580880197688</v>
      </c>
      <c r="I640">
        <f t="shared" si="182"/>
        <v>288.1090310222184</v>
      </c>
      <c r="J640">
        <f t="shared" si="183"/>
        <v>340.23845853272871</v>
      </c>
      <c r="K640">
        <f t="shared" si="184"/>
        <v>209.55557442237208</v>
      </c>
      <c r="L640">
        <f t="shared" si="185"/>
        <v>0.61590795857139768</v>
      </c>
      <c r="M640" cm="1">
        <f t="array" ref="M640">CubicInterpolation($B$4:$B$14,$G$4:$G$14,L640)*H640</f>
        <v>395.2970126331906</v>
      </c>
      <c r="N640">
        <f t="shared" si="186"/>
        <v>-3.0260935586136353</v>
      </c>
      <c r="O640">
        <f t="shared" si="187"/>
        <v>-0.30847029139792409</v>
      </c>
      <c r="P640">
        <f t="shared" si="188"/>
        <v>6.3029196587004037</v>
      </c>
      <c r="Q640">
        <f t="shared" si="189"/>
        <v>7649.1008084665027</v>
      </c>
      <c r="R640">
        <f t="shared" si="190"/>
        <v>-74.652284275996095</v>
      </c>
      <c r="S640">
        <f t="shared" si="191"/>
        <v>-202.1167810026493</v>
      </c>
      <c r="T640">
        <f t="shared" si="192"/>
        <v>55.338464097022232</v>
      </c>
      <c r="U640">
        <f t="shared" si="193"/>
        <v>-2.1860066741484707</v>
      </c>
      <c r="V640">
        <f t="shared" si="194"/>
        <v>-2.0925145270848846</v>
      </c>
    </row>
    <row r="641" spans="4:22" x14ac:dyDescent="0.3">
      <c r="D641">
        <f t="shared" si="181"/>
        <v>57.900000000000553</v>
      </c>
      <c r="E641">
        <v>0</v>
      </c>
      <c r="F641">
        <v>50</v>
      </c>
      <c r="H641">
        <f t="shared" si="180"/>
        <v>1.2271397015508536</v>
      </c>
      <c r="I641">
        <f t="shared" si="182"/>
        <v>288.24047837655115</v>
      </c>
      <c r="J641">
        <f t="shared" si="183"/>
        <v>340.31606516839349</v>
      </c>
      <c r="K641">
        <f t="shared" si="184"/>
        <v>209.71246433877587</v>
      </c>
      <c r="L641">
        <f t="shared" si="185"/>
        <v>0.61622851755472374</v>
      </c>
      <c r="M641" cm="1">
        <f t="array" ref="M641">CubicInterpolation($B$4:$B$14,$G$4:$G$14,L641)*H641</f>
        <v>396.43947267958509</v>
      </c>
      <c r="N641">
        <f t="shared" si="186"/>
        <v>-3.0059383016822414</v>
      </c>
      <c r="O641">
        <f t="shared" si="187"/>
        <v>-0.30641572901959646</v>
      </c>
      <c r="P641">
        <f t="shared" si="188"/>
        <v>-13.919750238643623</v>
      </c>
      <c r="Q641">
        <f t="shared" si="189"/>
        <v>7654.6241837127509</v>
      </c>
      <c r="R641">
        <f t="shared" si="190"/>
        <v>-74.723518662872991</v>
      </c>
      <c r="S641">
        <f t="shared" si="191"/>
        <v>-202.33661694422548</v>
      </c>
      <c r="T641">
        <f t="shared" si="192"/>
        <v>55.129040827934865</v>
      </c>
      <c r="U641">
        <f t="shared" si="193"/>
        <v>-2.1613691577030236</v>
      </c>
      <c r="V641">
        <f t="shared" si="194"/>
        <v>-2.089054436258289</v>
      </c>
    </row>
    <row r="642" spans="4:22" x14ac:dyDescent="0.3">
      <c r="D642">
        <f t="shared" si="181"/>
        <v>58.000000000000554</v>
      </c>
      <c r="E642">
        <v>0</v>
      </c>
      <c r="F642">
        <v>50</v>
      </c>
      <c r="H642">
        <f t="shared" si="180"/>
        <v>1.2295274367105025</v>
      </c>
      <c r="I642">
        <f t="shared" si="182"/>
        <v>288.3720678224222</v>
      </c>
      <c r="J642">
        <f t="shared" si="183"/>
        <v>340.39373797273242</v>
      </c>
      <c r="K642">
        <f t="shared" si="184"/>
        <v>209.86738528237561</v>
      </c>
      <c r="L642">
        <f t="shared" si="185"/>
        <v>0.61654302612108347</v>
      </c>
      <c r="M642" cm="1">
        <f t="array" ref="M642">CubicInterpolation($B$4:$B$14,$G$4:$G$14,L642)*H642</f>
        <v>397.57890123556297</v>
      </c>
      <c r="N642">
        <f t="shared" si="186"/>
        <v>-2.9858870979092411</v>
      </c>
      <c r="O642">
        <f t="shared" si="187"/>
        <v>-0.30437177348718053</v>
      </c>
      <c r="P642">
        <f t="shared" si="188"/>
        <v>-34.16428037264609</v>
      </c>
      <c r="Q642">
        <f t="shared" si="189"/>
        <v>7660.1266338731357</v>
      </c>
      <c r="R642">
        <f t="shared" si="190"/>
        <v>-74.79437819647417</v>
      </c>
      <c r="S642">
        <f t="shared" si="191"/>
        <v>-202.55398573581806</v>
      </c>
      <c r="T642">
        <f t="shared" si="192"/>
        <v>54.919962379767703</v>
      </c>
      <c r="U642">
        <f t="shared" si="193"/>
        <v>-2.1368006461972402</v>
      </c>
      <c r="V642">
        <f t="shared" si="194"/>
        <v>-2.0855706077407032</v>
      </c>
    </row>
    <row r="643" spans="4:22" x14ac:dyDescent="0.3">
      <c r="D643">
        <f t="shared" si="181"/>
        <v>58.100000000000556</v>
      </c>
      <c r="E643">
        <v>0</v>
      </c>
      <c r="F643">
        <v>50</v>
      </c>
      <c r="H643">
        <f t="shared" si="180"/>
        <v>1.2319212795372316</v>
      </c>
      <c r="I643">
        <f t="shared" si="182"/>
        <v>288.50379775840975</v>
      </c>
      <c r="J643">
        <f t="shared" si="183"/>
        <v>340.4714759555182</v>
      </c>
      <c r="K643">
        <f t="shared" si="184"/>
        <v>210.02034015098209</v>
      </c>
      <c r="L643">
        <f t="shared" si="185"/>
        <v>0.61685149853323029</v>
      </c>
      <c r="M643" cm="1">
        <f t="array" ref="M643">CubicInterpolation($B$4:$B$14,$G$4:$G$14,L643)*H643</f>
        <v>398.71524491768673</v>
      </c>
      <c r="N643">
        <f t="shared" si="186"/>
        <v>-2.9659411782011436</v>
      </c>
      <c r="O643">
        <f t="shared" si="187"/>
        <v>-0.3023385502753459</v>
      </c>
      <c r="P643">
        <f t="shared" si="188"/>
        <v>-54.430424370737938</v>
      </c>
      <c r="Q643">
        <f t="shared" si="189"/>
        <v>7665.6081935485026</v>
      </c>
      <c r="R643">
        <f t="shared" si="190"/>
        <v>-74.864865675737093</v>
      </c>
      <c r="S643">
        <f t="shared" si="191"/>
        <v>-202.76889422601309</v>
      </c>
      <c r="T643">
        <f t="shared" si="192"/>
        <v>54.71123112756775</v>
      </c>
      <c r="U643">
        <f t="shared" si="193"/>
        <v>-2.1123021641509081</v>
      </c>
      <c r="V643">
        <f t="shared" si="194"/>
        <v>-2.0820630729813585</v>
      </c>
    </row>
    <row r="644" spans="4:22" x14ac:dyDescent="0.3">
      <c r="D644">
        <f t="shared" si="181"/>
        <v>58.200000000000557</v>
      </c>
      <c r="E644">
        <v>0</v>
      </c>
      <c r="F644">
        <v>50</v>
      </c>
      <c r="H644">
        <f t="shared" si="180"/>
        <v>1.2343212160159303</v>
      </c>
      <c r="I644">
        <f t="shared" si="182"/>
        <v>288.63566658757736</v>
      </c>
      <c r="J644">
        <f t="shared" si="183"/>
        <v>340.54927813003593</v>
      </c>
      <c r="K644">
        <f t="shared" si="184"/>
        <v>210.17133198445927</v>
      </c>
      <c r="L644">
        <f t="shared" si="185"/>
        <v>0.6171539494622188</v>
      </c>
      <c r="M644" cm="1">
        <f t="array" ref="M644">CubicInterpolation($B$4:$B$14,$G$4:$G$14,L644)*H644</f>
        <v>399.84845109535559</v>
      </c>
      <c r="N644">
        <f t="shared" si="186"/>
        <v>-2.9461017611762652</v>
      </c>
      <c r="O644">
        <f t="shared" si="187"/>
        <v>-0.30031618360614321</v>
      </c>
      <c r="P644">
        <f t="shared" si="188"/>
        <v>-74.717936550365408</v>
      </c>
      <c r="Q644">
        <f t="shared" si="189"/>
        <v>7671.0688975770581</v>
      </c>
      <c r="R644">
        <f t="shared" si="190"/>
        <v>-74.934983871572939</v>
      </c>
      <c r="S644">
        <f t="shared" si="191"/>
        <v>-202.98134936653051</v>
      </c>
      <c r="T644">
        <f t="shared" si="192"/>
        <v>54.502849443531645</v>
      </c>
      <c r="U644">
        <f t="shared" si="193"/>
        <v>-2.0878747222152856</v>
      </c>
      <c r="V644">
        <f t="shared" si="194"/>
        <v>-2.0785318692626138</v>
      </c>
    </row>
    <row r="645" spans="4:22" x14ac:dyDescent="0.3">
      <c r="D645">
        <f t="shared" si="181"/>
        <v>58.300000000000558</v>
      </c>
      <c r="E645">
        <v>0</v>
      </c>
      <c r="F645">
        <v>50</v>
      </c>
      <c r="H645">
        <f t="shared" si="180"/>
        <v>1.2367272320788589</v>
      </c>
      <c r="I645">
        <f t="shared" si="182"/>
        <v>288.76767271753999</v>
      </c>
      <c r="J645">
        <f t="shared" si="183"/>
        <v>340.62714351311985</v>
      </c>
      <c r="K645">
        <f t="shared" si="184"/>
        <v>210.32036396277982</v>
      </c>
      <c r="L645">
        <f t="shared" si="185"/>
        <v>0.61745039398094526</v>
      </c>
      <c r="M645" cm="1">
        <f t="array" ref="M645">CubicInterpolation($B$4:$B$14,$G$4:$G$14,L645)*H645</f>
        <v>400.97846790029826</v>
      </c>
      <c r="N645">
        <f t="shared" si="186"/>
        <v>-2.9263700528963885</v>
      </c>
      <c r="O645">
        <f t="shared" si="187"/>
        <v>-0.2983047964216502</v>
      </c>
      <c r="P645">
        <f t="shared" si="188"/>
        <v>-95.026571929234663</v>
      </c>
      <c r="Q645">
        <f t="shared" si="189"/>
        <v>7676.5087810340556</v>
      </c>
      <c r="R645">
        <f t="shared" si="190"/>
        <v>-75.004735527152334</v>
      </c>
      <c r="S645">
        <f t="shared" si="191"/>
        <v>-203.19135821084882</v>
      </c>
      <c r="T645">
        <f t="shared" si="192"/>
        <v>54.294819696419445</v>
      </c>
      <c r="U645">
        <f t="shared" si="193"/>
        <v>-2.0635193169531396</v>
      </c>
      <c r="V645">
        <f t="shared" si="194"/>
        <v>-2.0749770396440677</v>
      </c>
    </row>
    <row r="646" spans="4:22" x14ac:dyDescent="0.3">
      <c r="D646">
        <f t="shared" si="181"/>
        <v>58.40000000000056</v>
      </c>
      <c r="E646">
        <v>0</v>
      </c>
      <c r="F646">
        <v>50</v>
      </c>
      <c r="H646">
        <f t="shared" si="180"/>
        <v>1.2391393136066595</v>
      </c>
      <c r="I646">
        <f t="shared" si="182"/>
        <v>288.89981456053022</v>
      </c>
      <c r="J646">
        <f t="shared" si="183"/>
        <v>340.70507112519039</v>
      </c>
      <c r="K646">
        <f t="shared" si="184"/>
        <v>210.46743940406802</v>
      </c>
      <c r="L646">
        <f t="shared" si="185"/>
        <v>0.61774084755766023</v>
      </c>
      <c r="M646" cm="1">
        <f t="array" ref="M646">CubicInterpolation($B$4:$B$14,$G$4:$G$14,L646)*H646</f>
        <v>402.10524423564237</v>
      </c>
      <c r="N646">
        <f t="shared" si="186"/>
        <v>-2.9067472466022561</v>
      </c>
      <c r="O646">
        <f t="shared" si="187"/>
        <v>-0.29630451035700878</v>
      </c>
      <c r="P646">
        <f t="shared" si="188"/>
        <v>-115.35608623541775</v>
      </c>
      <c r="Q646">
        <f t="shared" si="189"/>
        <v>7681.9278792314253</v>
      </c>
      <c r="R646">
        <f t="shared" si="190"/>
        <v>-75.074123358194669</v>
      </c>
      <c r="S646">
        <f t="shared" si="191"/>
        <v>-203.39892791280724</v>
      </c>
      <c r="T646">
        <f t="shared" si="192"/>
        <v>54.087144250974106</v>
      </c>
      <c r="U646">
        <f t="shared" si="193"/>
        <v>-2.0392369306272964</v>
      </c>
      <c r="V646">
        <f t="shared" si="194"/>
        <v>-2.0713986329037586</v>
      </c>
    </row>
    <row r="647" spans="4:22" x14ac:dyDescent="0.3">
      <c r="D647">
        <f t="shared" si="181"/>
        <v>58.500000000000561</v>
      </c>
      <c r="E647">
        <v>0</v>
      </c>
      <c r="F647">
        <v>50</v>
      </c>
      <c r="H647">
        <f t="shared" si="180"/>
        <v>1.241557446429352</v>
      </c>
      <c r="I647">
        <f t="shared" si="182"/>
        <v>289.03209053346256</v>
      </c>
      <c r="J647">
        <f t="shared" si="183"/>
        <v>340.78305999028953</v>
      </c>
      <c r="K647">
        <f t="shared" si="184"/>
        <v>210.61256176263018</v>
      </c>
      <c r="L647">
        <f t="shared" si="185"/>
        <v>0.61802532604945648</v>
      </c>
      <c r="M647" cm="1">
        <f t="array" ref="M647">CubicInterpolation($B$4:$B$14,$G$4:$G$14,L647)*H647</f>
        <v>403.2287297845557</v>
      </c>
      <c r="N647">
        <f t="shared" si="186"/>
        <v>-2.8872345224513101</v>
      </c>
      <c r="O647">
        <f t="shared" si="187"/>
        <v>-0.29431544571369112</v>
      </c>
      <c r="P647">
        <f t="shared" si="188"/>
        <v>-135.70623591731771</v>
      </c>
      <c r="Q647">
        <f t="shared" si="189"/>
        <v>7687.3262277173417</v>
      </c>
      <c r="R647">
        <f t="shared" si="190"/>
        <v>-75.143150053273061</v>
      </c>
      <c r="S647">
        <f t="shared" si="191"/>
        <v>-203.60406572518627</v>
      </c>
      <c r="T647">
        <f t="shared" si="192"/>
        <v>53.879825467346713</v>
      </c>
      <c r="U647">
        <f t="shared" si="193"/>
        <v>-2.0150285309973572</v>
      </c>
      <c r="V647">
        <f t="shared" si="194"/>
        <v>-2.0677967034748068</v>
      </c>
    </row>
    <row r="648" spans="4:22" x14ac:dyDescent="0.3">
      <c r="D648">
        <f t="shared" si="181"/>
        <v>58.600000000000563</v>
      </c>
      <c r="E648">
        <v>0</v>
      </c>
      <c r="F648">
        <v>50</v>
      </c>
      <c r="H648">
        <f t="shared" si="180"/>
        <v>1.2439816163273381</v>
      </c>
      <c r="I648">
        <f t="shared" si="182"/>
        <v>289.16449905799766</v>
      </c>
      <c r="J648">
        <f t="shared" si="183"/>
        <v>340.8611091361164</v>
      </c>
      <c r="K648">
        <f t="shared" si="184"/>
        <v>210.75573462697412</v>
      </c>
      <c r="L648">
        <f t="shared" si="185"/>
        <v>0.61830384569573416</v>
      </c>
      <c r="M648" cm="1">
        <f t="array" ref="M648">CubicInterpolation($B$4:$B$14,$G$4:$G$14,L648)*H648</f>
        <v>404.34887501846151</v>
      </c>
      <c r="N648">
        <f t="shared" si="186"/>
        <v>-2.8678330472622449</v>
      </c>
      <c r="O648">
        <f t="shared" si="187"/>
        <v>-0.29233772143346021</v>
      </c>
      <c r="P648">
        <f t="shared" si="188"/>
        <v>-156.07677815349069</v>
      </c>
      <c r="Q648">
        <f t="shared" si="189"/>
        <v>7692.7038622757354</v>
      </c>
      <c r="R648">
        <f t="shared" si="190"/>
        <v>-75.211818274096458</v>
      </c>
      <c r="S648">
        <f t="shared" si="191"/>
        <v>-203.8067789982675</v>
      </c>
      <c r="T648">
        <f t="shared" si="192"/>
        <v>53.67286570052778</v>
      </c>
      <c r="U648">
        <f t="shared" si="193"/>
        <v>-1.9908950711259581</v>
      </c>
      <c r="V648">
        <f t="shared" si="194"/>
        <v>-2.0641713113828075</v>
      </c>
    </row>
    <row r="649" spans="4:22" x14ac:dyDescent="0.3">
      <c r="D649">
        <f t="shared" si="181"/>
        <v>58.700000000000564</v>
      </c>
      <c r="E649">
        <v>0</v>
      </c>
      <c r="F649">
        <v>50</v>
      </c>
      <c r="H649">
        <f t="shared" si="180"/>
        <v>1.246411809032403</v>
      </c>
      <c r="I649">
        <f t="shared" si="182"/>
        <v>289.29703856060507</v>
      </c>
      <c r="J649">
        <f t="shared" si="183"/>
        <v>340.93921759406192</v>
      </c>
      <c r="K649">
        <f t="shared" si="184"/>
        <v>210.89696171781767</v>
      </c>
      <c r="L649">
        <f t="shared" si="185"/>
        <v>0.61857642311164507</v>
      </c>
      <c r="M649" cm="1">
        <f t="array" ref="M649">CubicInterpolation($B$4:$B$14,$G$4:$G$14,L649)*H649</f>
        <v>405.46563120483216</v>
      </c>
      <c r="N649">
        <f t="shared" si="186"/>
        <v>-2.8485439742632797</v>
      </c>
      <c r="O649">
        <f t="shared" si="187"/>
        <v>-0.29037145507270945</v>
      </c>
      <c r="P649">
        <f t="shared" si="188"/>
        <v>-176.46747086232304</v>
      </c>
      <c r="Q649">
        <f t="shared" si="189"/>
        <v>7698.0608189257509</v>
      </c>
      <c r="R649">
        <f t="shared" si="190"/>
        <v>-75.280130655793172</v>
      </c>
      <c r="S649">
        <f t="shared" si="191"/>
        <v>-204.00707517837367</v>
      </c>
      <c r="T649">
        <f t="shared" si="192"/>
        <v>53.466267299784896</v>
      </c>
      <c r="U649">
        <f t="shared" si="193"/>
        <v>-1.9668374891936014</v>
      </c>
      <c r="V649">
        <f t="shared" si="194"/>
        <v>-2.0605225221807815</v>
      </c>
    </row>
    <row r="650" spans="4:22" x14ac:dyDescent="0.3">
      <c r="D650">
        <f t="shared" si="181"/>
        <v>58.800000000000566</v>
      </c>
      <c r="E650">
        <v>0</v>
      </c>
      <c r="F650">
        <v>50</v>
      </c>
      <c r="H650">
        <f t="shared" si="180"/>
        <v>1.2488480102287185</v>
      </c>
      <c r="I650">
        <f t="shared" si="182"/>
        <v>289.42970747262513</v>
      </c>
      <c r="J650">
        <f t="shared" si="183"/>
        <v>341.01738439924259</v>
      </c>
      <c r="K650">
        <f t="shared" si="184"/>
        <v>211.03624688608744</v>
      </c>
      <c r="L650">
        <f t="shared" si="185"/>
        <v>0.61884307528151972</v>
      </c>
      <c r="M650" cm="1">
        <f t="array" ref="M650">CubicInterpolation($B$4:$B$14,$G$4:$G$14,L650)*H650</f>
        <v>406.5789504145568</v>
      </c>
      <c r="N650">
        <f t="shared" si="186"/>
        <v>-2.8293684428437915</v>
      </c>
      <c r="O650">
        <f t="shared" si="187"/>
        <v>-0.2884167627771449</v>
      </c>
      <c r="P650">
        <f t="shared" si="188"/>
        <v>-196.87807271156149</v>
      </c>
      <c r="Q650">
        <f t="shared" si="189"/>
        <v>7703.3971339211457</v>
      </c>
      <c r="R650">
        <f t="shared" si="190"/>
        <v>-75.348089807198278</v>
      </c>
      <c r="S650">
        <f t="shared" si="191"/>
        <v>-204.20496180638966</v>
      </c>
      <c r="T650">
        <f t="shared" si="192"/>
        <v>53.260032608106712</v>
      </c>
      <c r="U650">
        <f t="shared" si="193"/>
        <v>-1.942856708322082</v>
      </c>
      <c r="V650">
        <f t="shared" si="194"/>
        <v>-2.0568504068814009</v>
      </c>
    </row>
    <row r="651" spans="4:22" x14ac:dyDescent="0.3">
      <c r="D651">
        <f t="shared" si="181"/>
        <v>58.900000000000567</v>
      </c>
      <c r="E651">
        <v>0</v>
      </c>
      <c r="F651">
        <v>50</v>
      </c>
      <c r="H651">
        <f t="shared" si="180"/>
        <v>1.2512902055538353</v>
      </c>
      <c r="I651">
        <f t="shared" si="182"/>
        <v>289.56250423032998</v>
      </c>
      <c r="J651">
        <f t="shared" si="183"/>
        <v>341.09560859053374</v>
      </c>
      <c r="K651">
        <f t="shared" si="184"/>
        <v>211.17359411090848</v>
      </c>
      <c r="L651">
        <f t="shared" si="185"/>
        <v>0.61910381955227867</v>
      </c>
      <c r="M651" cm="1">
        <f t="array" ref="M651">CubicInterpolation($B$4:$B$14,$G$4:$G$14,L651)*H651</f>
        <v>407.68878552888697</v>
      </c>
      <c r="N651">
        <f t="shared" si="186"/>
        <v>-2.8103075783100104</v>
      </c>
      <c r="O651">
        <f t="shared" si="187"/>
        <v>-0.28647375925688179</v>
      </c>
      <c r="P651">
        <f t="shared" si="188"/>
        <v>-217.30834312769454</v>
      </c>
      <c r="Q651">
        <f t="shared" si="189"/>
        <v>7708.712843749634</v>
      </c>
      <c r="R651">
        <f t="shared" si="190"/>
        <v>-75.415698311137533</v>
      </c>
      <c r="S651">
        <f t="shared" si="191"/>
        <v>-204.40044651626545</v>
      </c>
      <c r="T651">
        <f t="shared" si="192"/>
        <v>53.0541639616536</v>
      </c>
      <c r="U651">
        <f t="shared" si="193"/>
        <v>-1.918953636406685</v>
      </c>
      <c r="V651">
        <f t="shared" si="194"/>
        <v>-2.0531550418875422</v>
      </c>
    </row>
    <row r="652" spans="4:22" x14ac:dyDescent="0.3">
      <c r="D652">
        <f t="shared" si="181"/>
        <v>59.000000000000568</v>
      </c>
      <c r="E652">
        <v>0</v>
      </c>
      <c r="F652">
        <v>50</v>
      </c>
      <c r="H652">
        <f t="shared" si="180"/>
        <v>1.253738380599684</v>
      </c>
      <c r="I652">
        <f t="shared" si="182"/>
        <v>289.69542727498367</v>
      </c>
      <c r="J652">
        <f t="shared" si="183"/>
        <v>341.17388921060245</v>
      </c>
      <c r="K652">
        <f t="shared" si="184"/>
        <v>211.30900749758555</v>
      </c>
      <c r="L652">
        <f t="shared" si="185"/>
        <v>0.61935867362682928</v>
      </c>
      <c r="M652" cm="1">
        <f t="array" ref="M652">CubicInterpolation($B$4:$B$14,$G$4:$G$14,L652)*H652</f>
        <v>408.79509024596058</v>
      </c>
      <c r="N652">
        <f t="shared" si="186"/>
        <v>-2.7913624916455744</v>
      </c>
      <c r="O652">
        <f t="shared" si="187"/>
        <v>-0.28454255776203613</v>
      </c>
      <c r="P652">
        <f t="shared" si="188"/>
        <v>-237.75804230518321</v>
      </c>
      <c r="Q652">
        <f t="shared" si="189"/>
        <v>7714.0079851321771</v>
      </c>
      <c r="R652">
        <f t="shared" si="190"/>
        <v>-75.482958724700921</v>
      </c>
      <c r="S652">
        <f t="shared" si="191"/>
        <v>-204.59353703350189</v>
      </c>
      <c r="T652">
        <f t="shared" si="192"/>
        <v>52.848663689215151</v>
      </c>
      <c r="U652">
        <f t="shared" si="193"/>
        <v>-1.895129165957419</v>
      </c>
      <c r="V652">
        <f t="shared" si="194"/>
        <v>-2.0494365089222271</v>
      </c>
    </row>
    <row r="653" spans="4:22" x14ac:dyDescent="0.3">
      <c r="D653">
        <f t="shared" si="181"/>
        <v>59.10000000000057</v>
      </c>
      <c r="E653">
        <v>0</v>
      </c>
      <c r="F653">
        <v>50</v>
      </c>
      <c r="H653">
        <f t="shared" si="180"/>
        <v>1.2561925209135707</v>
      </c>
      <c r="I653">
        <f t="shared" si="182"/>
        <v>289.82847505290101</v>
      </c>
      <c r="J653">
        <f t="shared" si="183"/>
        <v>341.25222530593936</v>
      </c>
      <c r="K653">
        <f t="shared" si="184"/>
        <v>211.442491275577</v>
      </c>
      <c r="L653">
        <f t="shared" si="185"/>
        <v>0.61960765555745356</v>
      </c>
      <c r="M653" cm="1">
        <f t="array" ref="M653">CubicInterpolation($B$4:$B$14,$G$4:$G$14,L653)*H653</f>
        <v>409.89781908691003</v>
      </c>
      <c r="N653">
        <f t="shared" si="186"/>
        <v>-2.7725342792755518</v>
      </c>
      <c r="O653">
        <f t="shared" si="187"/>
        <v>-0.28262327005866988</v>
      </c>
      <c r="P653">
        <f t="shared" si="188"/>
        <v>-258.22693121553959</v>
      </c>
      <c r="Q653">
        <f t="shared" si="189"/>
        <v>7719.2825950222214</v>
      </c>
      <c r="R653">
        <f t="shared" si="190"/>
        <v>-75.549873579515392</v>
      </c>
      <c r="S653">
        <f t="shared" si="191"/>
        <v>-204.7842411736201</v>
      </c>
      <c r="T653">
        <f t="shared" si="192"/>
        <v>52.643534111674661</v>
      </c>
      <c r="U653">
        <f t="shared" si="193"/>
        <v>-1.8713841739488237</v>
      </c>
      <c r="V653">
        <f t="shared" si="194"/>
        <v>-2.0456948949566947</v>
      </c>
    </row>
    <row r="654" spans="4:22" x14ac:dyDescent="0.3">
      <c r="D654">
        <f t="shared" si="181"/>
        <v>59.200000000000571</v>
      </c>
      <c r="E654">
        <v>0</v>
      </c>
      <c r="F654">
        <v>50</v>
      </c>
      <c r="H654">
        <f t="shared" si="180"/>
        <v>1.2586526119991674</v>
      </c>
      <c r="I654">
        <f t="shared" si="182"/>
        <v>289.96164601550561</v>
      </c>
      <c r="J654">
        <f t="shared" si="183"/>
        <v>341.33061592689006</v>
      </c>
      <c r="K654">
        <f t="shared" si="184"/>
        <v>211.57404979646125</v>
      </c>
      <c r="L654">
        <f t="shared" si="185"/>
        <v>0.61985078373918412</v>
      </c>
      <c r="M654" cm="1">
        <f t="array" ref="M654">CubicInterpolation($B$4:$B$14,$G$4:$G$14,L654)*H654</f>
        <v>410.99692740154842</v>
      </c>
      <c r="N654">
        <f t="shared" si="186"/>
        <v>-2.7538240228323629</v>
      </c>
      <c r="O654">
        <f t="shared" si="187"/>
        <v>-0.28071600640492994</v>
      </c>
      <c r="P654">
        <f t="shared" si="188"/>
        <v>-278.71477161625165</v>
      </c>
      <c r="Q654">
        <f t="shared" si="189"/>
        <v>7724.5367106048789</v>
      </c>
      <c r="R654">
        <f t="shared" si="190"/>
        <v>-75.616445382028843</v>
      </c>
      <c r="S654">
        <f t="shared" si="191"/>
        <v>-204.97256684061543</v>
      </c>
      <c r="T654">
        <f t="shared" si="192"/>
        <v>52.438777541480711</v>
      </c>
      <c r="U654">
        <f t="shared" si="193"/>
        <v>-1.84771952167804</v>
      </c>
      <c r="V654">
        <f t="shared" si="194"/>
        <v>-2.041930292134992</v>
      </c>
    </row>
    <row r="655" spans="4:22" x14ac:dyDescent="0.3">
      <c r="D655">
        <f t="shared" si="181"/>
        <v>59.300000000000573</v>
      </c>
      <c r="E655">
        <v>0</v>
      </c>
      <c r="F655">
        <v>50</v>
      </c>
      <c r="H655">
        <f t="shared" si="180"/>
        <v>1.2611186393175005</v>
      </c>
      <c r="I655">
        <f t="shared" si="182"/>
        <v>290.09493861938705</v>
      </c>
      <c r="J655">
        <f t="shared" si="183"/>
        <v>341.40906012768573</v>
      </c>
      <c r="K655">
        <f t="shared" si="184"/>
        <v>211.70368753189774</v>
      </c>
      <c r="L655">
        <f t="shared" si="185"/>
        <v>0.62008807690317691</v>
      </c>
      <c r="M655" cm="1">
        <f t="array" ref="M655">CubicInterpolation($B$4:$B$14,$G$4:$G$14,L655)*H655</f>
        <v>412.09237137364516</v>
      </c>
      <c r="N655">
        <f t="shared" si="186"/>
        <v>-2.7352327889278989</v>
      </c>
      <c r="O655">
        <f t="shared" si="187"/>
        <v>-0.27882087552781842</v>
      </c>
      <c r="P655">
        <f t="shared" si="188"/>
        <v>-299.22132605955255</v>
      </c>
      <c r="Q655">
        <f t="shared" si="189"/>
        <v>7729.7703692960595</v>
      </c>
      <c r="R655">
        <f t="shared" si="190"/>
        <v>-75.682676613769374</v>
      </c>
      <c r="S655">
        <f t="shared" si="191"/>
        <v>-205.15852202539676</v>
      </c>
      <c r="T655">
        <f t="shared" si="192"/>
        <v>52.234396282126127</v>
      </c>
      <c r="U655">
        <f t="shared" si="193"/>
        <v>-1.8241360546322414</v>
      </c>
      <c r="V655">
        <f t="shared" si="194"/>
        <v>-2.0381427977001545</v>
      </c>
    </row>
    <row r="656" spans="4:22" x14ac:dyDescent="0.3">
      <c r="D656">
        <f t="shared" si="181"/>
        <v>59.400000000000574</v>
      </c>
      <c r="E656">
        <v>0</v>
      </c>
      <c r="F656">
        <v>50</v>
      </c>
      <c r="H656">
        <f t="shared" si="180"/>
        <v>1.2635905882879401</v>
      </c>
      <c r="I656">
        <f t="shared" si="182"/>
        <v>290.22835132635669</v>
      </c>
      <c r="J656">
        <f t="shared" si="183"/>
        <v>341.48755696647294</v>
      </c>
      <c r="K656">
        <f t="shared" si="184"/>
        <v>211.83140907158241</v>
      </c>
      <c r="L656">
        <f t="shared" si="185"/>
        <v>0.62031955411007822</v>
      </c>
      <c r="M656" cm="1">
        <f t="array" ref="M656">CubicInterpolation($B$4:$B$14,$G$4:$G$14,L656)*H656</f>
        <v>413.18410802578978</v>
      </c>
      <c r="N656">
        <f t="shared" si="186"/>
        <v>-2.7167616289262626</v>
      </c>
      <c r="O656">
        <f t="shared" si="187"/>
        <v>-0.27693798460002678</v>
      </c>
      <c r="P656">
        <f t="shared" si="188"/>
        <v>-319.74635790103332</v>
      </c>
      <c r="Q656">
        <f t="shared" si="189"/>
        <v>7734.9836087415479</v>
      </c>
      <c r="R656">
        <f t="shared" si="190"/>
        <v>-75.748569731623135</v>
      </c>
      <c r="S656">
        <f t="shared" si="191"/>
        <v>-205.34211480421229</v>
      </c>
      <c r="T656">
        <f t="shared" si="192"/>
        <v>52.03039262763437</v>
      </c>
      <c r="U656">
        <f t="shared" si="193"/>
        <v>-1.8006346023638673</v>
      </c>
      <c r="V656">
        <f t="shared" si="194"/>
        <v>-2.0343325139160506</v>
      </c>
    </row>
    <row r="657" spans="4:22" x14ac:dyDescent="0.3">
      <c r="D657">
        <f t="shared" si="181"/>
        <v>59.500000000000576</v>
      </c>
      <c r="E657">
        <v>0</v>
      </c>
      <c r="F657">
        <v>50</v>
      </c>
      <c r="H657">
        <f t="shared" si="180"/>
        <v>1.2660684442891805</v>
      </c>
      <c r="I657">
        <f t="shared" si="182"/>
        <v>290.36188260350264</v>
      </c>
      <c r="J657">
        <f t="shared" si="183"/>
        <v>341.56610550534333</v>
      </c>
      <c r="K657">
        <f t="shared" si="184"/>
        <v>211.95721912119814</v>
      </c>
      <c r="L657">
        <f t="shared" si="185"/>
        <v>0.62054523474338807</v>
      </c>
      <c r="M657" cm="1">
        <f t="array" ref="M657">CubicInterpolation($B$4:$B$14,$G$4:$G$14,L657)*H657</f>
        <v>414.27209522384322</v>
      </c>
      <c r="N657">
        <f t="shared" si="186"/>
        <v>-2.6984115787218781</v>
      </c>
      <c r="O657">
        <f t="shared" si="187"/>
        <v>-0.2750674392173168</v>
      </c>
      <c r="P657">
        <f t="shared" si="188"/>
        <v>-340.28963130809734</v>
      </c>
      <c r="Q657">
        <f t="shared" si="189"/>
        <v>7740.1764668160322</v>
      </c>
      <c r="R657">
        <f t="shared" si="190"/>
        <v>-75.814127168092355</v>
      </c>
      <c r="S657">
        <f t="shared" si="191"/>
        <v>-205.5233533370621</v>
      </c>
      <c r="T657">
        <f t="shared" si="192"/>
        <v>51.826768862053555</v>
      </c>
      <c r="U657">
        <f t="shared" si="193"/>
        <v>-1.7772159783750805</v>
      </c>
      <c r="V657">
        <f t="shared" si="194"/>
        <v>-2.0304995479902486</v>
      </c>
    </row>
    <row r="658" spans="4:22" x14ac:dyDescent="0.3">
      <c r="D658">
        <f t="shared" si="181"/>
        <v>59.600000000000577</v>
      </c>
      <c r="E658">
        <v>0</v>
      </c>
      <c r="F658">
        <v>50</v>
      </c>
      <c r="H658">
        <f t="shared" si="180"/>
        <v>1.2685521926602175</v>
      </c>
      <c r="I658">
        <f t="shared" si="182"/>
        <v>290.49553092324362</v>
      </c>
      <c r="J658">
        <f t="shared" si="183"/>
        <v>341.64470481036182</v>
      </c>
      <c r="K658">
        <f t="shared" si="184"/>
        <v>212.0811225003618</v>
      </c>
      <c r="L658">
        <f t="shared" si="185"/>
        <v>0.62076513850282733</v>
      </c>
      <c r="M658" cm="1">
        <f t="array" ref="M658">CubicInterpolation($B$4:$B$14,$G$4:$G$14,L658)*H658</f>
        <v>415.35629168098745</v>
      </c>
      <c r="N658">
        <f t="shared" si="186"/>
        <v>-2.6801836585196939</v>
      </c>
      <c r="O658">
        <f t="shared" si="187"/>
        <v>-0.27320934337611558</v>
      </c>
      <c r="P658">
        <f t="shared" si="188"/>
        <v>-360.85091126825569</v>
      </c>
      <c r="Q658">
        <f t="shared" si="189"/>
        <v>7745.3489816220826</v>
      </c>
      <c r="R658">
        <f t="shared" si="190"/>
        <v>-75.879351331557842</v>
      </c>
      <c r="S658">
        <f t="shared" si="191"/>
        <v>-205.70224586609905</v>
      </c>
      <c r="T658">
        <f t="shared" si="192"/>
        <v>51.623527258958241</v>
      </c>
      <c r="U658">
        <f t="shared" si="193"/>
        <v>-1.7538809800103672</v>
      </c>
      <c r="V658">
        <f t="shared" si="194"/>
        <v>-2.0266440119946778</v>
      </c>
    </row>
    <row r="659" spans="4:22" x14ac:dyDescent="0.3">
      <c r="D659">
        <f t="shared" si="181"/>
        <v>59.700000000000578</v>
      </c>
      <c r="E659">
        <v>0</v>
      </c>
      <c r="F659">
        <v>50</v>
      </c>
      <c r="H659">
        <f t="shared" si="180"/>
        <v>1.271041818701331</v>
      </c>
      <c r="I659">
        <f t="shared" si="182"/>
        <v>290.62929476338218</v>
      </c>
      <c r="J659">
        <f t="shared" si="183"/>
        <v>341.72335395159479</v>
      </c>
      <c r="K659">
        <f t="shared" si="184"/>
        <v>212.20312414056798</v>
      </c>
      <c r="L659">
        <f t="shared" si="185"/>
        <v>0.62097928539770397</v>
      </c>
      <c r="M659" cm="1">
        <f t="array" ref="M659">CubicInterpolation($B$4:$B$14,$G$4:$G$14,L659)*H659</f>
        <v>416.43665696137163</v>
      </c>
      <c r="N659">
        <f t="shared" si="186"/>
        <v>-2.6620788726173701</v>
      </c>
      <c r="O659">
        <f t="shared" si="187"/>
        <v>-0.27136379945131195</v>
      </c>
      <c r="P659">
        <f t="shared" si="188"/>
        <v>-381.42996359726186</v>
      </c>
      <c r="Q659">
        <f t="shared" si="189"/>
        <v>7750.5011914890783</v>
      </c>
      <c r="R659">
        <f t="shared" si="190"/>
        <v>-75.94424460654551</v>
      </c>
      <c r="S659">
        <f t="shared" si="191"/>
        <v>-205.87880071401833</v>
      </c>
      <c r="T659">
        <f t="shared" si="192"/>
        <v>51.420670080958992</v>
      </c>
      <c r="U659">
        <f t="shared" si="193"/>
        <v>-1.7306303883573151</v>
      </c>
      <c r="V659">
        <f t="shared" si="194"/>
        <v>-2.0227660227841424</v>
      </c>
    </row>
    <row r="660" spans="4:22" x14ac:dyDescent="0.3">
      <c r="D660">
        <f t="shared" si="181"/>
        <v>59.80000000000058</v>
      </c>
      <c r="E660">
        <v>0</v>
      </c>
      <c r="F660">
        <v>50</v>
      </c>
      <c r="H660">
        <f t="shared" si="180"/>
        <v>1.2735373076750465</v>
      </c>
      <c r="I660">
        <f t="shared" si="182"/>
        <v>290.76317260715604</v>
      </c>
      <c r="J660">
        <f t="shared" si="183"/>
        <v>341.80205200313713</v>
      </c>
      <c r="K660">
        <f t="shared" si="184"/>
        <v>212.32322908313017</v>
      </c>
      <c r="L660">
        <f t="shared" si="185"/>
        <v>0.62118769574028598</v>
      </c>
      <c r="M660" cm="1">
        <f t="array" ref="M660">CubicInterpolation($B$4:$B$14,$G$4:$G$14,L660)*H660</f>
        <v>417.51315148335891</v>
      </c>
      <c r="N660">
        <f t="shared" si="186"/>
        <v>-2.6440982091917569</v>
      </c>
      <c r="O660">
        <f t="shared" si="187"/>
        <v>-0.26953090817449099</v>
      </c>
      <c r="P660">
        <f t="shared" si="188"/>
        <v>-402.02655494708489</v>
      </c>
      <c r="Q660">
        <f t="shared" si="189"/>
        <v>7755.6331349720876</v>
      </c>
      <c r="R660">
        <f t="shared" si="190"/>
        <v>-76.008809353978222</v>
      </c>
      <c r="S660">
        <f t="shared" si="191"/>
        <v>-206.05302628243672</v>
      </c>
      <c r="T660">
        <f t="shared" si="192"/>
        <v>51.218199579220048</v>
      </c>
      <c r="U660">
        <f t="shared" si="193"/>
        <v>-1.707464968156196</v>
      </c>
      <c r="V660">
        <f t="shared" si="194"/>
        <v>-2.0188657019154137</v>
      </c>
    </row>
    <row r="661" spans="4:22" x14ac:dyDescent="0.3">
      <c r="D661">
        <f t="shared" si="181"/>
        <v>59.900000000000581</v>
      </c>
      <c r="E661">
        <v>0</v>
      </c>
      <c r="F661">
        <v>50</v>
      </c>
      <c r="H661">
        <f t="shared" si="180"/>
        <v>1.2760386448071079</v>
      </c>
      <c r="I661">
        <f t="shared" si="182"/>
        <v>290.89716294328917</v>
      </c>
      <c r="J661">
        <f t="shared" si="183"/>
        <v>341.88079804313901</v>
      </c>
      <c r="K661">
        <f t="shared" si="184"/>
        <v>212.4414424771204</v>
      </c>
      <c r="L661">
        <f t="shared" si="185"/>
        <v>0.62139039013918018</v>
      </c>
      <c r="M661" cm="1">
        <f t="array" ref="M661">CubicInterpolation($B$4:$B$14,$G$4:$G$14,L661)*H661</f>
        <v>418.58573652237914</v>
      </c>
      <c r="N661">
        <f t="shared" si="186"/>
        <v>-2.6262426400860339</v>
      </c>
      <c r="O661">
        <f t="shared" si="187"/>
        <v>-0.26771076861223586</v>
      </c>
      <c r="P661">
        <f t="shared" si="188"/>
        <v>-422.64045281372012</v>
      </c>
      <c r="Q661">
        <f t="shared" si="189"/>
        <v>7760.7448508506977</v>
      </c>
      <c r="R661">
        <f t="shared" si="190"/>
        <v>-76.073047911439303</v>
      </c>
      <c r="S661">
        <f t="shared" si="191"/>
        <v>-206.2249310502624</v>
      </c>
      <c r="T661">
        <f t="shared" si="192"/>
        <v>51.016117992985066</v>
      </c>
      <c r="U661">
        <f t="shared" si="193"/>
        <v>-1.6843854677172794</v>
      </c>
      <c r="V661">
        <f t="shared" si="194"/>
        <v>-2.0149431755632476</v>
      </c>
    </row>
    <row r="662" spans="4:22" x14ac:dyDescent="0.3">
      <c r="D662">
        <f t="shared" si="181"/>
        <v>60.000000000000583</v>
      </c>
      <c r="E662">
        <v>0</v>
      </c>
      <c r="F662">
        <v>50</v>
      </c>
      <c r="H662">
        <f t="shared" ref="H662:H697" si="195">$H$20*(1-(P662/44300))^4.256</f>
        <v>1.2785458152874345</v>
      </c>
      <c r="I662">
        <f t="shared" si="182"/>
        <v>291.03126426604143</v>
      </c>
      <c r="J662">
        <f t="shared" si="183"/>
        <v>341.95959115383124</v>
      </c>
      <c r="K662">
        <f t="shared" si="184"/>
        <v>212.55776957730779</v>
      </c>
      <c r="L662">
        <f t="shared" si="185"/>
        <v>0.62158738949271997</v>
      </c>
      <c r="M662" cm="1">
        <f t="array" ref="M662">CubicInterpolation($B$4:$B$14,$G$4:$G$14,L662)*H662</f>
        <v>419.65437421339101</v>
      </c>
      <c r="N662">
        <f t="shared" si="186"/>
        <v>-2.6085131206021104</v>
      </c>
      <c r="O662">
        <f t="shared" si="187"/>
        <v>-0.26590347814496534</v>
      </c>
      <c r="P662">
        <f t="shared" si="188"/>
        <v>-443.27142554483635</v>
      </c>
      <c r="Q662">
        <f t="shared" si="189"/>
        <v>7765.8363781278022</v>
      </c>
      <c r="R662">
        <f t="shared" si="190"/>
        <v>-76.136962593411738</v>
      </c>
      <c r="S662">
        <f t="shared" si="191"/>
        <v>-206.39452357205607</v>
      </c>
      <c r="T662">
        <f t="shared" si="192"/>
        <v>50.81442754911113</v>
      </c>
      <c r="U662">
        <f t="shared" si="193"/>
        <v>-1.6613926188471067</v>
      </c>
      <c r="V662">
        <f t="shared" si="194"/>
        <v>-2.0109985744385086</v>
      </c>
    </row>
    <row r="663" spans="4:22" x14ac:dyDescent="0.3">
      <c r="D663">
        <f t="shared" ref="D663:D697" si="196">D662+0.1</f>
        <v>60.100000000000584</v>
      </c>
      <c r="E663">
        <v>0</v>
      </c>
      <c r="F663">
        <v>50</v>
      </c>
      <c r="H663">
        <f t="shared" si="195"/>
        <v>1.281058804271082</v>
      </c>
      <c r="I663">
        <f t="shared" ref="I663:I697" si="197">$I$20 - 6.5*P663/1000</f>
        <v>291.16547507525718</v>
      </c>
      <c r="J663">
        <f t="shared" ref="J663:J697" si="198">(I663*287*1.4)^0.5</f>
        <v>342.0384304215512</v>
      </c>
      <c r="K663">
        <f t="shared" ref="K663:K697" si="199">(S663^2+T663^2)^0.5</f>
        <v>212.67221574209691</v>
      </c>
      <c r="L663">
        <f t="shared" ref="L663:L697" si="200">K663/J663</f>
        <v>0.62177871498236426</v>
      </c>
      <c r="M663" cm="1">
        <f t="array" ref="M663">CubicInterpolation($B$4:$B$14,$G$4:$G$14,L663)*H663</f>
        <v>420.71902755296077</v>
      </c>
      <c r="N663">
        <f t="shared" ref="N663:N697" si="201">-((U663^2+V663^2)^0.5)</f>
        <v>-2.5909105892921391</v>
      </c>
      <c r="O663">
        <f t="shared" ref="O663:O697" si="202">N663/$G$17</f>
        <v>-0.26410913244568185</v>
      </c>
      <c r="P663">
        <f t="shared" ref="P663:P697" si="203">0.5*(S662+S663)*(D662-D661)+P662</f>
        <v>-463.91924234725866</v>
      </c>
      <c r="Q663">
        <f t="shared" ref="Q663:Q697" si="204">0.5*(T662+T663)*(D662-D661)+Q662</f>
        <v>7770.9077560283386</v>
      </c>
      <c r="R663">
        <f t="shared" ref="R663:R697" si="205">DEGREES(ATAN((P663-P662)/(Q663-Q662)))</f>
        <v>-76.200555691538455</v>
      </c>
      <c r="S663">
        <f t="shared" ref="S663:S697" si="206">S662+(U661+U662)*0.5*(D662-D661)</f>
        <v>-206.56181247638429</v>
      </c>
      <c r="T663">
        <f t="shared" ref="T663:T697" si="207">T662+(V661+V662)*0.5*(D662-D661)</f>
        <v>50.613130461611043</v>
      </c>
      <c r="U663">
        <f t="shared" ref="U663:U697" si="208">(-$G$17*F663-SIN(RADIANS((R663)))*M663)/F663</f>
        <v>-1.6384871367819858</v>
      </c>
      <c r="V663">
        <f t="shared" ref="V663:V697" si="209">(-COS(RADIANS(R663))*M663)/F663</f>
        <v>-2.0070320337020311</v>
      </c>
    </row>
    <row r="664" spans="4:22" x14ac:dyDescent="0.3">
      <c r="D664">
        <f t="shared" si="196"/>
        <v>60.200000000000585</v>
      </c>
      <c r="E664">
        <v>0</v>
      </c>
      <c r="F664">
        <v>50</v>
      </c>
      <c r="H664">
        <f t="shared" si="195"/>
        <v>1.283577596879188</v>
      </c>
      <c r="I664">
        <f t="shared" si="197"/>
        <v>291.29979387641282</v>
      </c>
      <c r="J664">
        <f t="shared" si="198"/>
        <v>342.11731493676649</v>
      </c>
      <c r="K664">
        <f t="shared" si="199"/>
        <v>212.78478643146639</v>
      </c>
      <c r="L664">
        <f t="shared" si="200"/>
        <v>0.62196438806610932</v>
      </c>
      <c r="M664" cm="1">
        <f t="array" ref="M664">CubicInterpolation($B$4:$B$14,$G$4:$G$14,L664)*H664</f>
        <v>421.77966040095203</v>
      </c>
      <c r="N664">
        <f t="shared" si="201"/>
        <v>-2.5734359677530914</v>
      </c>
      <c r="O664">
        <f t="shared" si="202"/>
        <v>-0.26232782545903072</v>
      </c>
      <c r="P664">
        <f t="shared" si="203"/>
        <v>-484.58367329428643</v>
      </c>
      <c r="Q664">
        <f t="shared" si="204"/>
        <v>7775.9590239979798</v>
      </c>
      <c r="R664">
        <f t="shared" si="205"/>
        <v>-76.263829474872963</v>
      </c>
      <c r="S664">
        <f t="shared" si="206"/>
        <v>-206.72680646416575</v>
      </c>
      <c r="T664">
        <f t="shared" si="207"/>
        <v>50.412228931204012</v>
      </c>
      <c r="U664">
        <f t="shared" si="208"/>
        <v>-1.6156697201298835</v>
      </c>
      <c r="V664">
        <f t="shared" si="209"/>
        <v>-2.0030436928785935</v>
      </c>
    </row>
    <row r="665" spans="4:22" x14ac:dyDescent="0.3">
      <c r="D665">
        <f t="shared" si="196"/>
        <v>60.300000000000587</v>
      </c>
      <c r="E665">
        <v>0</v>
      </c>
      <c r="F665">
        <v>50</v>
      </c>
      <c r="H665">
        <f t="shared" si="195"/>
        <v>1.2861021781999211</v>
      </c>
      <c r="I665">
        <f t="shared" si="197"/>
        <v>291.43421918066349</v>
      </c>
      <c r="J665">
        <f t="shared" si="198"/>
        <v>342.19624379409919</v>
      </c>
      <c r="K665">
        <f t="shared" si="199"/>
        <v>212.8954872049089</v>
      </c>
      <c r="L665">
        <f t="shared" si="200"/>
        <v>0.62214443047191637</v>
      </c>
      <c r="M665" cm="1">
        <f t="array" ref="M665">CubicInterpolation($B$4:$B$14,$G$4:$G$14,L665)*H665</f>
        <v>422.83623748184908</v>
      </c>
      <c r="N665">
        <f t="shared" si="201"/>
        <v>-2.5560901604244388</v>
      </c>
      <c r="O665">
        <f t="shared" si="202"/>
        <v>-0.26055964938067672</v>
      </c>
      <c r="P665">
        <f t="shared" si="203"/>
        <v>-505.26448933284559</v>
      </c>
      <c r="Q665">
        <f t="shared" si="204"/>
        <v>7780.9902217017834</v>
      </c>
      <c r="R665">
        <f t="shared" si="205"/>
        <v>-76.326786190117957</v>
      </c>
      <c r="S665">
        <f t="shared" si="206"/>
        <v>-206.88951430701135</v>
      </c>
      <c r="T665">
        <f t="shared" si="207"/>
        <v>50.211725144874976</v>
      </c>
      <c r="U665">
        <f t="shared" si="208"/>
        <v>-1.5929410508203852</v>
      </c>
      <c r="V665">
        <f t="shared" si="209"/>
        <v>-1.9990336957715049</v>
      </c>
    </row>
    <row r="666" spans="4:22" x14ac:dyDescent="0.3">
      <c r="D666">
        <f t="shared" si="196"/>
        <v>60.400000000000588</v>
      </c>
      <c r="E666">
        <v>0</v>
      </c>
      <c r="F666">
        <v>50</v>
      </c>
      <c r="H666">
        <f t="shared" si="195"/>
        <v>1.2886325332894171</v>
      </c>
      <c r="I666">
        <f t="shared" si="197"/>
        <v>291.56874950488805</v>
      </c>
      <c r="J666">
        <f t="shared" si="198"/>
        <v>342.27521609234873</v>
      </c>
      <c r="K666">
        <f t="shared" si="199"/>
        <v>213.00432371937256</v>
      </c>
      <c r="L666">
        <f t="shared" si="200"/>
        <v>0.6223188641911549</v>
      </c>
      <c r="M666" cm="1">
        <f t="array" ref="M666">CubicInterpolation($B$4:$B$14,$G$4:$G$14,L666)*H666</f>
        <v>423.88872438569825</v>
      </c>
      <c r="N666">
        <f t="shared" si="201"/>
        <v>-2.5388740543874948</v>
      </c>
      <c r="O666">
        <f t="shared" si="202"/>
        <v>-0.25880469463684963</v>
      </c>
      <c r="P666">
        <f t="shared" si="203"/>
        <v>-525.9614622904744</v>
      </c>
      <c r="Q666">
        <f t="shared" si="204"/>
        <v>7786.0013890227992</v>
      </c>
      <c r="R666">
        <f t="shared" si="205"/>
        <v>-76.389428061863271</v>
      </c>
      <c r="S666">
        <f t="shared" si="206"/>
        <v>-207.04994484555885</v>
      </c>
      <c r="T666">
        <f t="shared" si="207"/>
        <v>50.011621275442465</v>
      </c>
      <c r="U666">
        <f t="shared" si="208"/>
        <v>-1.5703017940626001</v>
      </c>
      <c r="V666">
        <f t="shared" si="209"/>
        <v>-1.9950021903761848</v>
      </c>
    </row>
    <row r="667" spans="4:22" x14ac:dyDescent="0.3">
      <c r="D667">
        <f t="shared" si="196"/>
        <v>60.50000000000059</v>
      </c>
      <c r="E667">
        <v>0</v>
      </c>
      <c r="F667">
        <v>50</v>
      </c>
      <c r="H667">
        <f t="shared" si="195"/>
        <v>1.2911686471727155</v>
      </c>
      <c r="I667">
        <f t="shared" si="197"/>
        <v>291.70338337173388</v>
      </c>
      <c r="J667">
        <f t="shared" si="198"/>
        <v>342.35423093451419</v>
      </c>
      <c r="K667">
        <f t="shared" si="199"/>
        <v>213.11130172720522</v>
      </c>
      <c r="L667">
        <f t="shared" si="200"/>
        <v>0.62248771147206683</v>
      </c>
      <c r="M667" cm="1">
        <f t="array" ref="M667">CubicInterpolation($B$4:$B$14,$G$4:$G$14,L667)*H667</f>
        <v>424.93708756869103</v>
      </c>
      <c r="N667">
        <f t="shared" si="201"/>
        <v>-2.5217885191636826</v>
      </c>
      <c r="O667">
        <f t="shared" si="202"/>
        <v>-0.25706304986378009</v>
      </c>
      <c r="P667">
        <f t="shared" si="203"/>
        <v>-546.67436488214275</v>
      </c>
      <c r="Q667">
        <f t="shared" si="204"/>
        <v>7790.9925660606286</v>
      </c>
      <c r="R667">
        <f t="shared" si="205"/>
        <v>-76.451757292840867</v>
      </c>
      <c r="S667">
        <f t="shared" si="206"/>
        <v>-207.20810698780301</v>
      </c>
      <c r="T667">
        <f t="shared" si="207"/>
        <v>49.811919481135078</v>
      </c>
      <c r="U667">
        <f t="shared" si="208"/>
        <v>-1.5477525983099496</v>
      </c>
      <c r="V667">
        <f t="shared" si="209"/>
        <v>-1.9909493287903033</v>
      </c>
    </row>
    <row r="668" spans="4:22" x14ac:dyDescent="0.3">
      <c r="D668">
        <f t="shared" si="196"/>
        <v>60.600000000000591</v>
      </c>
      <c r="E668">
        <v>0</v>
      </c>
      <c r="F668">
        <v>50</v>
      </c>
      <c r="H668">
        <f t="shared" si="195"/>
        <v>1.2937105048446824</v>
      </c>
      <c r="I668">
        <f t="shared" si="197"/>
        <v>291.83811930965987</v>
      </c>
      <c r="J668">
        <f t="shared" si="198"/>
        <v>342.43328742781614</v>
      </c>
      <c r="K668">
        <f t="shared" si="199"/>
        <v>213.21642707410157</v>
      </c>
      <c r="L668">
        <f t="shared" si="200"/>
        <v>0.62265099481325081</v>
      </c>
      <c r="M668" cm="1">
        <f t="array" ref="M668">CubicInterpolation($B$4:$B$14,$G$4:$G$14,L668)*H668</f>
        <v>425.98129435337927</v>
      </c>
      <c r="N668">
        <f t="shared" si="201"/>
        <v>-2.5048344065169239</v>
      </c>
      <c r="O668">
        <f t="shared" si="202"/>
        <v>-0.25533480188755592</v>
      </c>
      <c r="P668">
        <f t="shared" si="203"/>
        <v>-567.40297071690429</v>
      </c>
      <c r="Q668">
        <f t="shared" si="204"/>
        <v>7795.963793129944</v>
      </c>
      <c r="R668">
        <f t="shared" si="205"/>
        <v>-76.513776064158236</v>
      </c>
      <c r="S668">
        <f t="shared" si="206"/>
        <v>-207.36400970742164</v>
      </c>
      <c r="T668">
        <f t="shared" si="207"/>
        <v>49.612621905176752</v>
      </c>
      <c r="U668">
        <f t="shared" si="208"/>
        <v>-1.5252940952333767</v>
      </c>
      <c r="V668">
        <f t="shared" si="209"/>
        <v>-1.9868752671260432</v>
      </c>
    </row>
    <row r="669" spans="4:22" x14ac:dyDescent="0.3">
      <c r="D669">
        <f t="shared" si="196"/>
        <v>60.700000000000593</v>
      </c>
      <c r="E669">
        <v>0</v>
      </c>
      <c r="F669">
        <v>50</v>
      </c>
      <c r="H669">
        <f t="shared" si="195"/>
        <v>1.2962580912709334</v>
      </c>
      <c r="I669">
        <f t="shared" si="197"/>
        <v>291.97295585297843</v>
      </c>
      <c r="J669">
        <f t="shared" si="198"/>
        <v>342.5123846837173</v>
      </c>
      <c r="K669">
        <f t="shared" si="199"/>
        <v>213.31970569705422</v>
      </c>
      <c r="L669">
        <f t="shared" si="200"/>
        <v>0.62280873695716976</v>
      </c>
      <c r="M669" cm="1">
        <f t="array" ref="M669">CubicInterpolation($B$4:$B$14,$G$4:$G$14,L669)*H669</f>
        <v>427.02131292853937</v>
      </c>
      <c r="N669">
        <f t="shared" si="201"/>
        <v>-2.4880125502587256</v>
      </c>
      <c r="O669">
        <f t="shared" si="202"/>
        <v>-0.25362003570425334</v>
      </c>
      <c r="P669">
        <f t="shared" si="203"/>
        <v>-588.14705430438062</v>
      </c>
      <c r="Q669">
        <f t="shared" si="204"/>
        <v>7800.9151107589723</v>
      </c>
      <c r="R669">
        <f t="shared" si="205"/>
        <v>-76.575486535519218</v>
      </c>
      <c r="S669">
        <f t="shared" si="206"/>
        <v>-207.51766204209881</v>
      </c>
      <c r="T669">
        <f t="shared" si="207"/>
        <v>49.413730675380933</v>
      </c>
      <c r="U669">
        <f t="shared" si="208"/>
        <v>-1.5029268997023189</v>
      </c>
      <c r="V669">
        <f t="shared" si="209"/>
        <v>-1.9827801654233139</v>
      </c>
    </row>
    <row r="670" spans="4:22" x14ac:dyDescent="0.3">
      <c r="D670">
        <f t="shared" si="196"/>
        <v>60.800000000000594</v>
      </c>
      <c r="E670">
        <v>0</v>
      </c>
      <c r="F670">
        <v>50</v>
      </c>
      <c r="H670">
        <f t="shared" si="195"/>
        <v>1.298811391388744</v>
      </c>
      <c r="I670">
        <f t="shared" si="197"/>
        <v>292.107891541897</v>
      </c>
      <c r="J670">
        <f t="shared" si="198"/>
        <v>342.59152181794309</v>
      </c>
      <c r="K670">
        <f t="shared" si="199"/>
        <v>213.42114362230896</v>
      </c>
      <c r="L670">
        <f t="shared" si="200"/>
        <v>0.62296096088368269</v>
      </c>
      <c r="M670" cm="1">
        <f t="array" ref="M670">CubicInterpolation($B$4:$B$14,$G$4:$G$14,L670)*H670</f>
        <v>428.05711234868107</v>
      </c>
      <c r="N670">
        <f t="shared" si="201"/>
        <v>-2.47132376604862</v>
      </c>
      <c r="O670">
        <f t="shared" si="202"/>
        <v>-0.25191883445959429</v>
      </c>
      <c r="P670">
        <f t="shared" si="203"/>
        <v>-608.90639106107812</v>
      </c>
      <c r="Q670">
        <f t="shared" si="204"/>
        <v>7805.8465596879287</v>
      </c>
      <c r="R670">
        <f t="shared" si="205"/>
        <v>-76.636890845486192</v>
      </c>
      <c r="S670">
        <f t="shared" si="206"/>
        <v>-207.6690730918456</v>
      </c>
      <c r="T670">
        <f t="shared" si="207"/>
        <v>49.215247903753465</v>
      </c>
      <c r="U670">
        <f t="shared" si="208"/>
        <v>-1.4806516097716713</v>
      </c>
      <c r="V670">
        <f t="shared" si="209"/>
        <v>-1.9786641875561639</v>
      </c>
    </row>
    <row r="671" spans="4:22" x14ac:dyDescent="0.3">
      <c r="D671">
        <f t="shared" si="196"/>
        <v>60.900000000000595</v>
      </c>
      <c r="E671">
        <v>0</v>
      </c>
      <c r="F671">
        <v>50</v>
      </c>
      <c r="H671">
        <f t="shared" si="195"/>
        <v>1.3013703901079599</v>
      </c>
      <c r="I671">
        <f t="shared" si="197"/>
        <v>292.24292492255745</v>
      </c>
      <c r="J671">
        <f t="shared" si="198"/>
        <v>342.67069795050116</v>
      </c>
      <c r="K671">
        <f t="shared" si="199"/>
        <v>213.52074696332548</v>
      </c>
      <c r="L671">
        <f t="shared" si="200"/>
        <v>0.62310768980360431</v>
      </c>
      <c r="M671" cm="1">
        <f t="array" ref="M671">CubicInterpolation($B$4:$B$14,$G$4:$G$14,L671)*H671</f>
        <v>429.08866253321685</v>
      </c>
      <c r="N671">
        <f t="shared" si="201"/>
        <v>-2.4547688512038328</v>
      </c>
      <c r="O671">
        <f t="shared" si="202"/>
        <v>-0.2502312794295446</v>
      </c>
      <c r="P671">
        <f t="shared" si="203"/>
        <v>-629.68075731653664</v>
      </c>
      <c r="Q671">
        <f t="shared" si="204"/>
        <v>7810.7581808674213</v>
      </c>
      <c r="R671">
        <f t="shared" si="205"/>
        <v>-76.697991111679571</v>
      </c>
      <c r="S671">
        <f t="shared" si="206"/>
        <v>-207.81825201731931</v>
      </c>
      <c r="T671">
        <f t="shared" si="207"/>
        <v>49.017175686104487</v>
      </c>
      <c r="U671">
        <f t="shared" si="208"/>
        <v>-1.4584688066780143</v>
      </c>
      <c r="V671">
        <f t="shared" si="209"/>
        <v>-1.974527501147501</v>
      </c>
    </row>
    <row r="672" spans="4:22" x14ac:dyDescent="0.3">
      <c r="D672">
        <f t="shared" si="196"/>
        <v>61.000000000000597</v>
      </c>
      <c r="E672">
        <v>0</v>
      </c>
      <c r="F672">
        <v>50</v>
      </c>
      <c r="H672">
        <f t="shared" si="195"/>
        <v>1.3039350723118905</v>
      </c>
      <c r="I672">
        <f t="shared" si="197"/>
        <v>292.37805454707546</v>
      </c>
      <c r="J672">
        <f t="shared" si="198"/>
        <v>342.74991220569979</v>
      </c>
      <c r="K672">
        <f t="shared" si="199"/>
        <v>213.61852191874362</v>
      </c>
      <c r="L672">
        <f t="shared" si="200"/>
        <v>0.62324894715229406</v>
      </c>
      <c r="M672" cm="1">
        <f t="array" ref="M672">CubicInterpolation($B$4:$B$14,$G$4:$G$14,L672)*H672</f>
        <v>430.11593426529078</v>
      </c>
      <c r="N672">
        <f t="shared" si="201"/>
        <v>-2.4383485845024486</v>
      </c>
      <c r="O672">
        <f t="shared" si="202"/>
        <v>-0.24855745000024959</v>
      </c>
      <c r="P672">
        <f t="shared" si="203"/>
        <v>-650.46993031931004</v>
      </c>
      <c r="Q672">
        <f t="shared" si="204"/>
        <v>7815.6500154568103</v>
      </c>
      <c r="R672">
        <f t="shared" si="205"/>
        <v>-76.758789431030181</v>
      </c>
      <c r="S672">
        <f t="shared" si="206"/>
        <v>-207.96520803814181</v>
      </c>
      <c r="T672">
        <f t="shared" si="207"/>
        <v>48.819516101669301</v>
      </c>
      <c r="U672">
        <f t="shared" si="208"/>
        <v>-1.4363790548411577</v>
      </c>
      <c r="V672">
        <f t="shared" si="209"/>
        <v>-1.9703702774754592</v>
      </c>
    </row>
    <row r="673" spans="4:22" x14ac:dyDescent="0.3">
      <c r="D673">
        <f t="shared" si="196"/>
        <v>61.100000000000598</v>
      </c>
      <c r="E673">
        <v>0</v>
      </c>
      <c r="F673">
        <v>50</v>
      </c>
      <c r="H673">
        <f t="shared" si="195"/>
        <v>1.3065054228582058</v>
      </c>
      <c r="I673">
        <f t="shared" si="197"/>
        <v>292.51327897357805</v>
      </c>
      <c r="J673">
        <f t="shared" si="198"/>
        <v>342.8291637121668</v>
      </c>
      <c r="K673">
        <f t="shared" si="199"/>
        <v>213.71447477035565</v>
      </c>
      <c r="L673">
        <f t="shared" si="200"/>
        <v>0.62338475658327153</v>
      </c>
      <c r="M673" cm="1">
        <f t="array" ref="M673">CubicInterpolation($B$4:$B$14,$G$4:$G$14,L673)*H673</f>
        <v>431.13889919027184</v>
      </c>
      <c r="N673">
        <f t="shared" si="201"/>
        <v>-2.4220637259914142</v>
      </c>
      <c r="O673">
        <f t="shared" si="202"/>
        <v>-0.24689742364846218</v>
      </c>
      <c r="P673">
        <f t="shared" si="203"/>
        <v>-671.27368824277835</v>
      </c>
      <c r="Q673">
        <f t="shared" si="204"/>
        <v>7820.5221048225303</v>
      </c>
      <c r="R673">
        <f t="shared" si="205"/>
        <v>-76.819287880000289</v>
      </c>
      <c r="S673">
        <f t="shared" si="206"/>
        <v>-208.10995043121778</v>
      </c>
      <c r="T673">
        <f t="shared" si="207"/>
        <v>48.622271212738148</v>
      </c>
      <c r="U673">
        <f t="shared" si="208"/>
        <v>-1.4143829018737848</v>
      </c>
      <c r="V673">
        <f t="shared" si="209"/>
        <v>-1.9661926913836558</v>
      </c>
    </row>
    <row r="674" spans="4:22" x14ac:dyDescent="0.3">
      <c r="D674">
        <f t="shared" si="196"/>
        <v>61.2000000000006</v>
      </c>
      <c r="E674">
        <v>0</v>
      </c>
      <c r="F674">
        <v>50</v>
      </c>
      <c r="H674">
        <f t="shared" si="195"/>
        <v>1.3090814265798147</v>
      </c>
      <c r="I674">
        <f t="shared" si="197"/>
        <v>292.64859676624013</v>
      </c>
      <c r="J674">
        <f t="shared" si="198"/>
        <v>342.90845160286625</v>
      </c>
      <c r="K674">
        <f t="shared" si="199"/>
        <v>213.80861188108599</v>
      </c>
      <c r="L674">
        <f t="shared" si="200"/>
        <v>0.62351514196186941</v>
      </c>
      <c r="M674" cm="1">
        <f t="array" ref="M674">CubicInterpolation($B$4:$B$14,$G$4:$G$14,L674)*H674</f>
        <v>432.15752981392563</v>
      </c>
      <c r="N674">
        <f t="shared" si="201"/>
        <v>-2.4059150167962082</v>
      </c>
      <c r="O674">
        <f t="shared" si="202"/>
        <v>-0.24525127592214149</v>
      </c>
      <c r="P674">
        <f t="shared" si="203"/>
        <v>-692.09181019079222</v>
      </c>
      <c r="Q674">
        <f t="shared" si="204"/>
        <v>7825.3744905363819</v>
      </c>
      <c r="R674">
        <f t="shared" si="205"/>
        <v>-76.879488514795696</v>
      </c>
      <c r="S674">
        <f t="shared" si="206"/>
        <v>-208.25248852905352</v>
      </c>
      <c r="T674">
        <f t="shared" si="207"/>
        <v>48.425443064295187</v>
      </c>
      <c r="U674">
        <f t="shared" si="208"/>
        <v>-1.3924808785981599</v>
      </c>
      <c r="V674">
        <f t="shared" si="209"/>
        <v>-1.9619949211922023</v>
      </c>
    </row>
    <row r="675" spans="4:22" x14ac:dyDescent="0.3">
      <c r="D675">
        <f t="shared" si="196"/>
        <v>61.300000000000601</v>
      </c>
      <c r="E675">
        <v>0</v>
      </c>
      <c r="F675">
        <v>50</v>
      </c>
      <c r="H675">
        <f t="shared" si="195"/>
        <v>1.311663068285746</v>
      </c>
      <c r="I675">
        <f t="shared" si="197"/>
        <v>292.78400649532045</v>
      </c>
      <c r="J675">
        <f t="shared" si="198"/>
        <v>342.98777501511586</v>
      </c>
      <c r="K675">
        <f t="shared" si="199"/>
        <v>213.90093969297806</v>
      </c>
      <c r="L675">
        <f t="shared" si="200"/>
        <v>0.62364012735891594</v>
      </c>
      <c r="M675" cm="1">
        <f t="array" ref="M675">CubicInterpolation($B$4:$B$14,$G$4:$G$14,L675)*H675</f>
        <v>433.17179950026264</v>
      </c>
      <c r="N675">
        <f t="shared" si="201"/>
        <v>-2.3899031789273106</v>
      </c>
      <c r="O675">
        <f t="shared" si="202"/>
        <v>-0.24361908042072483</v>
      </c>
      <c r="P675">
        <f t="shared" si="203"/>
        <v>-712.92407620314907</v>
      </c>
      <c r="Q675">
        <f t="shared" si="204"/>
        <v>7830.2072143737805</v>
      </c>
      <c r="R675">
        <f t="shared" si="205"/>
        <v>-76.939393371603828</v>
      </c>
      <c r="S675">
        <f t="shared" si="206"/>
        <v>-208.39283171807713</v>
      </c>
      <c r="T675">
        <f t="shared" si="207"/>
        <v>48.229033683666394</v>
      </c>
      <c r="U675">
        <f t="shared" si="208"/>
        <v>-1.3706734990687346</v>
      </c>
      <c r="V675">
        <f t="shared" si="209"/>
        <v>-1.9577771486043902</v>
      </c>
    </row>
    <row r="676" spans="4:22" x14ac:dyDescent="0.3">
      <c r="D676">
        <f t="shared" si="196"/>
        <v>61.400000000000603</v>
      </c>
      <c r="E676">
        <v>0</v>
      </c>
      <c r="F676">
        <v>50</v>
      </c>
      <c r="H676">
        <f t="shared" si="195"/>
        <v>1.3142503327620116</v>
      </c>
      <c r="I676">
        <f t="shared" si="197"/>
        <v>292.91950673719583</v>
      </c>
      <c r="J676">
        <f t="shared" si="198"/>
        <v>343.06713309060262</v>
      </c>
      <c r="K676">
        <f t="shared" si="199"/>
        <v>213.99146472518945</v>
      </c>
      <c r="L676">
        <f t="shared" si="200"/>
        <v>0.62375973704445531</v>
      </c>
      <c r="M676" cm="1">
        <f t="array" ref="M676">CubicInterpolation($B$4:$B$14,$G$4:$G$14,L676)*H676</f>
        <v>434.18168246907277</v>
      </c>
      <c r="N676">
        <f t="shared" si="201"/>
        <v>-2.3740289150902347</v>
      </c>
      <c r="O676">
        <f t="shared" si="202"/>
        <v>-0.24200090877576297</v>
      </c>
      <c r="P676">
        <f t="shared" si="203"/>
        <v>-733.77026726090128</v>
      </c>
      <c r="Q676">
        <f t="shared" si="204"/>
        <v>7835.0203183119729</v>
      </c>
      <c r="R676">
        <f t="shared" si="205"/>
        <v>-76.999004466807932</v>
      </c>
      <c r="S676">
        <f t="shared" si="206"/>
        <v>-208.53098943696048</v>
      </c>
      <c r="T676">
        <f t="shared" si="207"/>
        <v>48.033045080176564</v>
      </c>
      <c r="U676">
        <f t="shared" si="208"/>
        <v>-1.3489612606021728</v>
      </c>
      <c r="V676">
        <f t="shared" si="209"/>
        <v>-1.9535395586163882</v>
      </c>
    </row>
    <row r="677" spans="4:22" x14ac:dyDescent="0.3">
      <c r="D677">
        <f t="shared" si="196"/>
        <v>61.500000000000604</v>
      </c>
      <c r="E677">
        <v>0</v>
      </c>
      <c r="F677">
        <v>50</v>
      </c>
      <c r="H677">
        <f t="shared" si="195"/>
        <v>1.3168432047724683</v>
      </c>
      <c r="I677">
        <f t="shared" si="197"/>
        <v>293.05509607439473</v>
      </c>
      <c r="J677">
        <f t="shared" si="198"/>
        <v>343.14652497539851</v>
      </c>
      <c r="K677">
        <f t="shared" si="199"/>
        <v>214.08019357199552</v>
      </c>
      <c r="L677">
        <f t="shared" si="200"/>
        <v>0.62387399548150391</v>
      </c>
      <c r="M677" cm="1">
        <f t="array" ref="M677">CubicInterpolation($B$4:$B$14,$G$4:$G$14,L677)*H677</f>
        <v>435.18715379315523</v>
      </c>
      <c r="N677">
        <f t="shared" si="201"/>
        <v>-2.3582929084963586</v>
      </c>
      <c r="O677">
        <f t="shared" si="202"/>
        <v>-0.24039683063163694</v>
      </c>
      <c r="P677">
        <f t="shared" si="203"/>
        <v>-754.63016529149684</v>
      </c>
      <c r="Q677">
        <f t="shared" si="204"/>
        <v>7839.8138445282229</v>
      </c>
      <c r="R677">
        <f t="shared" si="205"/>
        <v>-77.058323797197218</v>
      </c>
      <c r="S677">
        <f t="shared" si="206"/>
        <v>-208.66697117494402</v>
      </c>
      <c r="T677">
        <f t="shared" si="207"/>
        <v>47.837479244815519</v>
      </c>
      <c r="U677">
        <f t="shared" si="208"/>
        <v>-1.3273446438139285</v>
      </c>
      <c r="V677">
        <f t="shared" si="209"/>
        <v>-1.9492823394271774</v>
      </c>
    </row>
    <row r="678" spans="4:22" x14ac:dyDescent="0.3">
      <c r="D678">
        <f t="shared" si="196"/>
        <v>61.600000000000605</v>
      </c>
      <c r="E678">
        <v>0</v>
      </c>
      <c r="F678">
        <v>50</v>
      </c>
      <c r="H678">
        <f t="shared" si="195"/>
        <v>1.3194416690596695</v>
      </c>
      <c r="I678">
        <f t="shared" si="197"/>
        <v>293.19077309562937</v>
      </c>
      <c r="J678">
        <f t="shared" si="198"/>
        <v>343.22594981997486</v>
      </c>
      <c r="K678">
        <f t="shared" si="199"/>
        <v>214.16713290080264</v>
      </c>
      <c r="L678">
        <f t="shared" si="200"/>
        <v>0.6239829273198465</v>
      </c>
      <c r="M678" cm="1">
        <f t="array" ref="M678">CubicInterpolation($B$4:$B$14,$G$4:$G$14,L678)*H678</f>
        <v>436.1881893952455</v>
      </c>
      <c r="N678">
        <f t="shared" si="201"/>
        <v>-2.3426958226716175</v>
      </c>
      <c r="O678">
        <f t="shared" si="202"/>
        <v>-0.23880691362605683</v>
      </c>
      <c r="P678">
        <f t="shared" si="203"/>
        <v>-775.50355317375261</v>
      </c>
      <c r="Q678">
        <f t="shared" si="204"/>
        <v>7844.5878353979597</v>
      </c>
      <c r="R678">
        <f t="shared" si="205"/>
        <v>-77.117353340193233</v>
      </c>
      <c r="S678">
        <f t="shared" si="206"/>
        <v>-208.80078647016484</v>
      </c>
      <c r="T678">
        <f t="shared" si="207"/>
        <v>47.642338149913336</v>
      </c>
      <c r="U678">
        <f t="shared" si="208"/>
        <v>-1.3058241126606538</v>
      </c>
      <c r="V678">
        <f t="shared" si="209"/>
        <v>-1.9450056823457</v>
      </c>
    </row>
    <row r="679" spans="4:22" x14ac:dyDescent="0.3">
      <c r="D679">
        <f t="shared" si="196"/>
        <v>61.700000000000607</v>
      </c>
      <c r="E679">
        <v>0</v>
      </c>
      <c r="F679">
        <v>50</v>
      </c>
      <c r="H679">
        <f t="shared" si="195"/>
        <v>1.3220457103457053</v>
      </c>
      <c r="I679">
        <f t="shared" si="197"/>
        <v>293.32653639582725</v>
      </c>
      <c r="J679">
        <f t="shared" si="198"/>
        <v>343.30540677921658</v>
      </c>
      <c r="K679">
        <f t="shared" si="199"/>
        <v>214.25228945017068</v>
      </c>
      <c r="L679">
        <f t="shared" si="200"/>
        <v>0.6240865573898714</v>
      </c>
      <c r="M679" cm="1">
        <f t="array" ref="M679">CubicInterpolation($B$4:$B$14,$G$4:$G$14,L679)*H679</f>
        <v>437.18476604464797</v>
      </c>
      <c r="N679">
        <f t="shared" si="201"/>
        <v>-2.3272383012682503</v>
      </c>
      <c r="O679">
        <f t="shared" si="202"/>
        <v>-0.23723122337087157</v>
      </c>
      <c r="P679">
        <f t="shared" si="203"/>
        <v>-796.39021474266053</v>
      </c>
      <c r="Q679">
        <f t="shared" si="204"/>
        <v>7849.3423334928966</v>
      </c>
      <c r="R679">
        <f t="shared" si="205"/>
        <v>-77.176095054055423</v>
      </c>
      <c r="S679">
        <f t="shared" si="206"/>
        <v>-208.93244490798858</v>
      </c>
      <c r="T679">
        <f t="shared" si="207"/>
        <v>47.447623748824689</v>
      </c>
      <c r="U679">
        <f t="shared" si="208"/>
        <v>-1.2844001144895254</v>
      </c>
      <c r="V679">
        <f t="shared" si="209"/>
        <v>-1.940709781700815</v>
      </c>
    </row>
    <row r="680" spans="4:22" x14ac:dyDescent="0.3">
      <c r="D680">
        <f t="shared" si="196"/>
        <v>61.800000000000608</v>
      </c>
      <c r="E680">
        <v>0</v>
      </c>
      <c r="F680">
        <v>50</v>
      </c>
      <c r="H680">
        <f t="shared" si="195"/>
        <v>1.3246553133330417</v>
      </c>
      <c r="I680">
        <f t="shared" si="197"/>
        <v>293.46238457616118</v>
      </c>
      <c r="J680">
        <f t="shared" si="198"/>
        <v>343.38489501243578</v>
      </c>
      <c r="K680">
        <f t="shared" si="199"/>
        <v>214.33567002784625</v>
      </c>
      <c r="L680">
        <f t="shared" si="200"/>
        <v>0.62418491069644755</v>
      </c>
      <c r="M680" cm="1">
        <f t="array" ref="M680">CubicInterpolation($B$4:$B$14,$G$4:$G$14,L680)*H680</f>
        <v>438.17686135358281</v>
      </c>
      <c r="N680">
        <f t="shared" si="201"/>
        <v>-2.3119209678755723</v>
      </c>
      <c r="O680">
        <f t="shared" si="202"/>
        <v>-0.23566982343278003</v>
      </c>
      <c r="P680">
        <f t="shared" si="203"/>
        <v>-817.28993479402754</v>
      </c>
      <c r="Q680">
        <f t="shared" si="204"/>
        <v>7854.077381579119</v>
      </c>
      <c r="R680">
        <f t="shared" si="205"/>
        <v>-77.234550878093899</v>
      </c>
      <c r="S680">
        <f t="shared" si="206"/>
        <v>-209.06195611934609</v>
      </c>
      <c r="T680">
        <f t="shared" si="207"/>
        <v>47.253337975622358</v>
      </c>
      <c r="U680">
        <f t="shared" si="208"/>
        <v>-1.2630730800933714</v>
      </c>
      <c r="V680">
        <f t="shared" si="209"/>
        <v>-1.9363948347499191</v>
      </c>
    </row>
    <row r="681" spans="4:22" x14ac:dyDescent="0.3">
      <c r="D681">
        <f t="shared" si="196"/>
        <v>61.90000000000061</v>
      </c>
      <c r="E681">
        <v>0</v>
      </c>
      <c r="F681">
        <v>50</v>
      </c>
      <c r="H681">
        <f t="shared" si="195"/>
        <v>1.3272704627053371</v>
      </c>
      <c r="I681">
        <f t="shared" si="197"/>
        <v>293.59831624407815</v>
      </c>
      <c r="J681">
        <f t="shared" si="198"/>
        <v>343.46441368338378</v>
      </c>
      <c r="K681">
        <f t="shared" si="199"/>
        <v>214.41728150880658</v>
      </c>
      <c r="L681">
        <f t="shared" si="200"/>
        <v>0.62427801241284675</v>
      </c>
      <c r="M681" cm="1">
        <f t="array" ref="M681">CubicInterpolation($B$4:$B$14,$G$4:$G$14,L681)*H681</f>
        <v>439.16445377325147</v>
      </c>
      <c r="N681">
        <f t="shared" si="201"/>
        <v>-2.2967444258311578</v>
      </c>
      <c r="O681">
        <f t="shared" si="202"/>
        <v>-0.23412277531408335</v>
      </c>
      <c r="P681">
        <f t="shared" si="203"/>
        <v>-838.20249908894891</v>
      </c>
      <c r="Q681">
        <f t="shared" si="204"/>
        <v>7858.7930226151402</v>
      </c>
      <c r="R681">
        <f t="shared" si="205"/>
        <v>-77.292722732879824</v>
      </c>
      <c r="S681">
        <f t="shared" si="206"/>
        <v>-209.18932977907525</v>
      </c>
      <c r="T681">
        <f t="shared" si="207"/>
        <v>47.059482744799816</v>
      </c>
      <c r="U681">
        <f t="shared" si="208"/>
        <v>-1.2418434237718237</v>
      </c>
      <c r="V681">
        <f t="shared" si="209"/>
        <v>-1.9320610415877575</v>
      </c>
    </row>
    <row r="682" spans="4:22" x14ac:dyDescent="0.3">
      <c r="D682">
        <f t="shared" si="196"/>
        <v>62.000000000000611</v>
      </c>
      <c r="E682">
        <v>0</v>
      </c>
      <c r="F682">
        <v>50</v>
      </c>
      <c r="H682">
        <f t="shared" si="195"/>
        <v>1.3298911431282678</v>
      </c>
      <c r="I682">
        <f t="shared" si="197"/>
        <v>293.73433001332774</v>
      </c>
      <c r="J682">
        <f t="shared" si="198"/>
        <v>343.54396196026363</v>
      </c>
      <c r="K682">
        <f t="shared" si="199"/>
        <v>214.4971308333148</v>
      </c>
      <c r="L682">
        <f t="shared" si="200"/>
        <v>0.6243658878747077</v>
      </c>
      <c r="M682" cm="1">
        <f t="array" ref="M682">CubicInterpolation($B$4:$B$14,$G$4:$G$14,L682)*H682</f>
        <v>440.14752258962875</v>
      </c>
      <c r="N682">
        <f t="shared" si="201"/>
        <v>-2.2817092580326386</v>
      </c>
      <c r="O682">
        <f t="shared" si="202"/>
        <v>-0.23259013843350035</v>
      </c>
      <c r="P682">
        <f t="shared" si="203"/>
        <v>-859.1276943581164</v>
      </c>
      <c r="Q682">
        <f t="shared" si="204"/>
        <v>7863.4892997499292</v>
      </c>
      <c r="R682">
        <f t="shared" si="205"/>
        <v>-77.350612520451605</v>
      </c>
      <c r="S682">
        <f t="shared" si="206"/>
        <v>-209.31457560426853</v>
      </c>
      <c r="T682">
        <f t="shared" si="207"/>
        <v>46.86605995098293</v>
      </c>
      <c r="U682">
        <f t="shared" si="208"/>
        <v>-1.2207115433984075</v>
      </c>
      <c r="V682">
        <f t="shared" si="209"/>
        <v>-1.927708605055684</v>
      </c>
    </row>
    <row r="683" spans="4:22" x14ac:dyDescent="0.3">
      <c r="D683">
        <f t="shared" si="196"/>
        <v>62.100000000000612</v>
      </c>
      <c r="E683">
        <v>0</v>
      </c>
      <c r="F683">
        <v>50</v>
      </c>
      <c r="H683">
        <f t="shared" si="195"/>
        <v>1.3325173392503273</v>
      </c>
      <c r="I683">
        <f t="shared" si="197"/>
        <v>293.87042450398872</v>
      </c>
      <c r="J683">
        <f t="shared" si="198"/>
        <v>343.62353901574124</v>
      </c>
      <c r="K683">
        <f t="shared" si="199"/>
        <v>214.57522500498698</v>
      </c>
      <c r="L683">
        <f t="shared" si="200"/>
        <v>0.62444856257404813</v>
      </c>
      <c r="M683" cm="1">
        <f t="array" ref="M683">CubicInterpolation($B$4:$B$14,$G$4:$G$14,L683)*H683</f>
        <v>441.12604791898764</v>
      </c>
      <c r="N683">
        <f t="shared" si="201"/>
        <v>-2.2668160267506026</v>
      </c>
      <c r="O683">
        <f t="shared" si="202"/>
        <v>-0.23107197010709504</v>
      </c>
      <c r="P683">
        <f t="shared" si="203"/>
        <v>-880.06530830596148</v>
      </c>
      <c r="Q683">
        <f t="shared" si="204"/>
        <v>7868.1662563209111</v>
      </c>
      <c r="R683">
        <f t="shared" si="205"/>
        <v>-77.40822212451404</v>
      </c>
      <c r="S683">
        <f t="shared" si="206"/>
        <v>-209.43770335262704</v>
      </c>
      <c r="T683">
        <f t="shared" si="207"/>
        <v>46.673071468650754</v>
      </c>
      <c r="U683">
        <f t="shared" si="208"/>
        <v>-1.199677820493547</v>
      </c>
      <c r="V683">
        <f t="shared" si="209"/>
        <v>-1.9233377306519106</v>
      </c>
    </row>
    <row r="684" spans="4:22" x14ac:dyDescent="0.3">
      <c r="D684">
        <f t="shared" si="196"/>
        <v>62.200000000000614</v>
      </c>
      <c r="E684">
        <v>0</v>
      </c>
      <c r="F684">
        <v>50</v>
      </c>
      <c r="H684">
        <f t="shared" si="195"/>
        <v>1.3351490357036262</v>
      </c>
      <c r="I684">
        <f t="shared" si="197"/>
        <v>294.00659834249512</v>
      </c>
      <c r="J684">
        <f t="shared" si="198"/>
        <v>343.70314402695612</v>
      </c>
      <c r="K684">
        <f t="shared" si="199"/>
        <v>214.65157108887152</v>
      </c>
      <c r="L684">
        <f t="shared" si="200"/>
        <v>0.62452606215332351</v>
      </c>
      <c r="M684" cm="1">
        <f t="array" ref="M684">CubicInterpolation($B$4:$B$14,$G$4:$G$14,L684)*H684</f>
        <v>442.1000107031644</v>
      </c>
      <c r="N684">
        <f t="shared" si="201"/>
        <v>-2.2520652734394515</v>
      </c>
      <c r="O684">
        <f t="shared" si="202"/>
        <v>-0.22956832552899606</v>
      </c>
      <c r="P684">
        <f t="shared" si="203"/>
        <v>-901.01512961463425</v>
      </c>
      <c r="Q684">
        <f t="shared" si="204"/>
        <v>7872.8239358519368</v>
      </c>
      <c r="R684">
        <f t="shared" si="205"/>
        <v>-77.465553410652007</v>
      </c>
      <c r="S684">
        <f t="shared" si="206"/>
        <v>-209.55872282082163</v>
      </c>
      <c r="T684">
        <f t="shared" si="207"/>
        <v>46.480519151865373</v>
      </c>
      <c r="U684">
        <f t="shared" si="208"/>
        <v>-1.1787426203025837</v>
      </c>
      <c r="V684">
        <f t="shared" si="209"/>
        <v>-1.9189486264395175</v>
      </c>
    </row>
    <row r="685" spans="4:22" x14ac:dyDescent="0.3">
      <c r="D685">
        <f t="shared" si="196"/>
        <v>62.300000000000615</v>
      </c>
      <c r="E685">
        <v>0</v>
      </c>
      <c r="F685">
        <v>50</v>
      </c>
      <c r="H685">
        <f t="shared" si="195"/>
        <v>1.3377862171046866</v>
      </c>
      <c r="I685">
        <f t="shared" si="197"/>
        <v>294.14285016166082</v>
      </c>
      <c r="J685">
        <f t="shared" si="198"/>
        <v>343.78277617553113</v>
      </c>
      <c r="K685">
        <f t="shared" si="199"/>
        <v>214.72617620954165</v>
      </c>
      <c r="L685">
        <f t="shared" si="200"/>
        <v>0.62459841239953562</v>
      </c>
      <c r="M685" cm="1">
        <f t="array" ref="M685">CubicInterpolation($B$4:$B$14,$G$4:$G$14,L685)*H685</f>
        <v>443.06939270457519</v>
      </c>
      <c r="N685">
        <f t="shared" si="201"/>
        <v>-2.2374575185524748</v>
      </c>
      <c r="O685">
        <f t="shared" si="202"/>
        <v>-0.22807925775254584</v>
      </c>
      <c r="P685">
        <f t="shared" si="203"/>
        <v>-921.97694794781864</v>
      </c>
      <c r="Q685">
        <f t="shared" si="204"/>
        <v>7877.4623820512306</v>
      </c>
      <c r="R685">
        <f t="shared" si="205"/>
        <v>-77.522608226515686</v>
      </c>
      <c r="S685">
        <f t="shared" si="206"/>
        <v>-209.67764384286144</v>
      </c>
      <c r="T685">
        <f t="shared" si="207"/>
        <v>46.288404834010798</v>
      </c>
      <c r="U685">
        <f t="shared" si="208"/>
        <v>-1.1579062918800491</v>
      </c>
      <c r="V685">
        <f t="shared" si="209"/>
        <v>-1.9145415029587611</v>
      </c>
    </row>
    <row r="686" spans="4:22" x14ac:dyDescent="0.3">
      <c r="D686">
        <f t="shared" si="196"/>
        <v>62.400000000000617</v>
      </c>
      <c r="E686">
        <v>0</v>
      </c>
      <c r="F686">
        <v>50</v>
      </c>
      <c r="H686">
        <f t="shared" si="195"/>
        <v>1.3404288680552072</v>
      </c>
      <c r="I686">
        <f t="shared" si="197"/>
        <v>294.27917860070346</v>
      </c>
      <c r="J686">
        <f t="shared" si="198"/>
        <v>343.86243464758206</v>
      </c>
      <c r="K686">
        <f t="shared" si="199"/>
        <v>214.79904754920045</v>
      </c>
      <c r="L686">
        <f t="shared" si="200"/>
        <v>0.62466563923838858</v>
      </c>
      <c r="M686" cm="1">
        <f t="array" ref="M686">CubicInterpolation($B$4:$B$14,$G$4:$G$14,L686)*H686</f>
        <v>444.0341765009768</v>
      </c>
      <c r="N686">
        <f t="shared" si="201"/>
        <v>-2.222993261353241</v>
      </c>
      <c r="O686">
        <f t="shared" si="202"/>
        <v>-0.22660481767107452</v>
      </c>
      <c r="P686">
        <f t="shared" si="203"/>
        <v>-942.95055395438555</v>
      </c>
      <c r="Q686">
        <f t="shared" si="204"/>
        <v>7882.0816388093081</v>
      </c>
      <c r="R686">
        <f t="shared" si="205"/>
        <v>-77.579388402032862</v>
      </c>
      <c r="S686">
        <f t="shared" si="206"/>
        <v>-209.79447628847058</v>
      </c>
      <c r="T686">
        <f t="shared" si="207"/>
        <v>46.096730327540882</v>
      </c>
      <c r="U686">
        <f t="shared" si="208"/>
        <v>-1.137169168178475</v>
      </c>
      <c r="V686">
        <f t="shared" si="209"/>
        <v>-1.910116573135314</v>
      </c>
    </row>
    <row r="687" spans="4:22" x14ac:dyDescent="0.3">
      <c r="D687">
        <f t="shared" si="196"/>
        <v>62.500000000000618</v>
      </c>
      <c r="E687">
        <v>0</v>
      </c>
      <c r="F687">
        <v>50</v>
      </c>
      <c r="H687">
        <f t="shared" si="195"/>
        <v>1.3430769731428482</v>
      </c>
      <c r="I687">
        <f t="shared" si="197"/>
        <v>294.41558230526721</v>
      </c>
      <c r="J687">
        <f t="shared" si="198"/>
        <v>343.94211863372647</v>
      </c>
      <c r="K687">
        <f t="shared" si="199"/>
        <v>214.87019234580038</v>
      </c>
      <c r="L687">
        <f t="shared" si="200"/>
        <v>0.62472776872849822</v>
      </c>
      <c r="M687" cm="1">
        <f t="array" ref="M687">CubicInterpolation($B$4:$B$14,$G$4:$G$14,L687)*H687</f>
        <v>444.99434548000056</v>
      </c>
      <c r="N687">
        <f t="shared" si="201"/>
        <v>-2.2086729797310984</v>
      </c>
      <c r="O687">
        <f t="shared" si="202"/>
        <v>-0.2251450539990926</v>
      </c>
      <c r="P687">
        <f t="shared" si="203"/>
        <v>-963.93573927188311</v>
      </c>
      <c r="Q687">
        <f t="shared" si="204"/>
        <v>7886.6817501968717</v>
      </c>
      <c r="R687">
        <f t="shared" si="205"/>
        <v>-77.635895749594269</v>
      </c>
      <c r="S687">
        <f t="shared" si="206"/>
        <v>-209.90923006147349</v>
      </c>
      <c r="T687">
        <f t="shared" si="207"/>
        <v>45.905497423736179</v>
      </c>
      <c r="U687">
        <f t="shared" si="208"/>
        <v>-1.1165315661429462</v>
      </c>
      <c r="V687">
        <f t="shared" si="209"/>
        <v>-1.9056740521927222</v>
      </c>
    </row>
    <row r="688" spans="4:22" x14ac:dyDescent="0.3">
      <c r="D688">
        <f t="shared" si="196"/>
        <v>62.60000000000062</v>
      </c>
      <c r="E688">
        <v>0</v>
      </c>
      <c r="F688">
        <v>50</v>
      </c>
      <c r="H688">
        <f t="shared" si="195"/>
        <v>1.3457305169419758</v>
      </c>
      <c r="I688">
        <f t="shared" si="197"/>
        <v>294.55205992744413</v>
      </c>
      <c r="J688">
        <f t="shared" si="198"/>
        <v>344.0218273290912</v>
      </c>
      <c r="K688">
        <f t="shared" si="199"/>
        <v>214.93961789117657</v>
      </c>
      <c r="L688">
        <f t="shared" si="200"/>
        <v>0.62478482705565475</v>
      </c>
      <c r="M688" cm="1">
        <f t="array" ref="M688">CubicInterpolation($B$4:$B$14,$G$4:$G$14,L688)*H688</f>
        <v>445.94988383344685</v>
      </c>
      <c r="N688">
        <f t="shared" si="201"/>
        <v>-2.1944971300151375</v>
      </c>
      <c r="O688">
        <f t="shared" si="202"/>
        <v>-0.22370001325332695</v>
      </c>
      <c r="P688">
        <f t="shared" si="203"/>
        <v>-984.93229652986656</v>
      </c>
      <c r="Q688">
        <f t="shared" si="204"/>
        <v>7891.2627604626823</v>
      </c>
      <c r="R688">
        <f t="shared" si="205"/>
        <v>-77.692132064252135</v>
      </c>
      <c r="S688">
        <f t="shared" si="206"/>
        <v>-210.02191509818957</v>
      </c>
      <c r="T688">
        <f t="shared" si="207"/>
        <v>45.714707892469775</v>
      </c>
      <c r="U688">
        <f t="shared" si="208"/>
        <v>-1.0959937868103351</v>
      </c>
      <c r="V688">
        <f t="shared" si="209"/>
        <v>-1.9012141575629551</v>
      </c>
    </row>
    <row r="689" spans="4:22" x14ac:dyDescent="0.3">
      <c r="D689">
        <f t="shared" si="196"/>
        <v>62.700000000000621</v>
      </c>
      <c r="E689">
        <v>0</v>
      </c>
      <c r="F689">
        <v>50</v>
      </c>
      <c r="H689">
        <f t="shared" si="195"/>
        <v>1.3483894840144255</v>
      </c>
      <c r="I689">
        <f t="shared" si="197"/>
        <v>294.68861012579492</v>
      </c>
      <c r="J689">
        <f t="shared" si="198"/>
        <v>344.10155993332029</v>
      </c>
      <c r="K689">
        <f t="shared" si="199"/>
        <v>215.00733152919437</v>
      </c>
      <c r="L689">
        <f t="shared" si="200"/>
        <v>0.62483684052713484</v>
      </c>
      <c r="M689" cm="1">
        <f t="array" ref="M689">CubicInterpolation($B$4:$B$14,$G$4:$G$14,L689)*H689</f>
        <v>446.90077655135889</v>
      </c>
      <c r="N689">
        <f t="shared" si="201"/>
        <v>-2.1804661467889566</v>
      </c>
      <c r="O689">
        <f t="shared" si="202"/>
        <v>-0.22226973973383857</v>
      </c>
      <c r="P689">
        <f t="shared" si="203"/>
        <v>-1005.9400193530682</v>
      </c>
      <c r="Q689">
        <f t="shared" si="204"/>
        <v>7895.8247140314052</v>
      </c>
      <c r="R689">
        <f t="shared" si="205"/>
        <v>-77.74809912391629</v>
      </c>
      <c r="S689">
        <f t="shared" si="206"/>
        <v>-210.13254136583723</v>
      </c>
      <c r="T689">
        <f t="shared" si="207"/>
        <v>45.524363481981986</v>
      </c>
      <c r="U689">
        <f t="shared" si="208"/>
        <v>-1.0755561154133353</v>
      </c>
      <c r="V689">
        <f t="shared" si="209"/>
        <v>-1.8967371087975409</v>
      </c>
    </row>
    <row r="690" spans="4:22" x14ac:dyDescent="0.3">
      <c r="D690">
        <f t="shared" si="196"/>
        <v>62.800000000000622</v>
      </c>
      <c r="E690">
        <v>0</v>
      </c>
      <c r="F690">
        <v>50</v>
      </c>
      <c r="H690">
        <f t="shared" si="195"/>
        <v>1.3510538589102299</v>
      </c>
      <c r="I690">
        <f t="shared" si="197"/>
        <v>294.82523156536865</v>
      </c>
      <c r="J690">
        <f t="shared" si="198"/>
        <v>344.18131565058138</v>
      </c>
      <c r="K690">
        <f t="shared" si="199"/>
        <v>215.07334065391262</v>
      </c>
      <c r="L690">
        <f t="shared" si="200"/>
        <v>0.62488383556607319</v>
      </c>
      <c r="M690" cm="1">
        <f t="array" ref="M690">CubicInterpolation($B$4:$B$14,$G$4:$G$14,L690)*H690</f>
        <v>447.84700941587658</v>
      </c>
      <c r="N690">
        <f t="shared" si="201"/>
        <v>-2.1665804427081374</v>
      </c>
      <c r="O690">
        <f t="shared" si="202"/>
        <v>-0.22085427550541664</v>
      </c>
      <c r="P690">
        <f t="shared" si="203"/>
        <v>-1026.9587023644078</v>
      </c>
      <c r="Q690">
        <f t="shared" si="204"/>
        <v>7900.3676555014372</v>
      </c>
      <c r="R690">
        <f t="shared" si="205"/>
        <v>-77.803798689535967</v>
      </c>
      <c r="S690">
        <f t="shared" si="206"/>
        <v>-210.2411188609484</v>
      </c>
      <c r="T690">
        <f t="shared" si="207"/>
        <v>45.334465918663959</v>
      </c>
      <c r="U690">
        <f t="shared" si="208"/>
        <v>-1.0552188214896887</v>
      </c>
      <c r="V690">
        <f t="shared" si="209"/>
        <v>-1.8922431274810598</v>
      </c>
    </row>
    <row r="691" spans="4:22" x14ac:dyDescent="0.3">
      <c r="D691">
        <f t="shared" si="196"/>
        <v>62.900000000000624</v>
      </c>
      <c r="E691">
        <v>0</v>
      </c>
      <c r="F691">
        <v>50</v>
      </c>
      <c r="H691">
        <f t="shared" si="195"/>
        <v>1.3537236261683561</v>
      </c>
      <c r="I691">
        <f t="shared" si="197"/>
        <v>294.96192291772098</v>
      </c>
      <c r="J691">
        <f t="shared" si="198"/>
        <v>344.26109368957202</v>
      </c>
      <c r="K691">
        <f t="shared" si="199"/>
        <v>215.13765270776133</v>
      </c>
      <c r="L691">
        <f t="shared" si="200"/>
        <v>0.62492583870588581</v>
      </c>
      <c r="M691" cm="1">
        <f t="array" ref="M691">CubicInterpolation($B$4:$B$14,$G$4:$G$14,L691)*H691</f>
        <v>448.7885689948825</v>
      </c>
      <c r="N691">
        <f t="shared" si="201"/>
        <v>-2.1528404083176484</v>
      </c>
      <c r="O691">
        <f t="shared" si="202"/>
        <v>-0.21945366037896516</v>
      </c>
      <c r="P691">
        <f t="shared" si="203"/>
        <v>-1047.9881411878453</v>
      </c>
      <c r="Q691">
        <f t="shared" si="204"/>
        <v>7904.8916296427133</v>
      </c>
      <c r="R691">
        <f t="shared" si="205"/>
        <v>-77.859232505287267</v>
      </c>
      <c r="S691">
        <f t="shared" si="206"/>
        <v>-210.34765760779356</v>
      </c>
      <c r="T691">
        <f t="shared" si="207"/>
        <v>45.145016906850024</v>
      </c>
      <c r="U691">
        <f t="shared" si="208"/>
        <v>-1.0349821589956947</v>
      </c>
      <c r="V691">
        <f t="shared" si="209"/>
        <v>-1.8877324371440753</v>
      </c>
    </row>
    <row r="692" spans="4:22" x14ac:dyDescent="0.3">
      <c r="D692">
        <f t="shared" si="196"/>
        <v>63.000000000000625</v>
      </c>
      <c r="E692">
        <v>0</v>
      </c>
      <c r="F692">
        <v>50</v>
      </c>
      <c r="H692">
        <f t="shared" si="195"/>
        <v>1.3563987703174205</v>
      </c>
      <c r="I692">
        <f t="shared" si="197"/>
        <v>295.09868286093194</v>
      </c>
      <c r="J692">
        <f t="shared" si="198"/>
        <v>344.34089326352523</v>
      </c>
      <c r="K692">
        <f t="shared" si="199"/>
        <v>215.20027517973591</v>
      </c>
      <c r="L692">
        <f t="shared" si="200"/>
        <v>0.62496287658475236</v>
      </c>
      <c r="M692" cm="1">
        <f t="array" ref="M692">CubicInterpolation($B$4:$B$14,$G$4:$G$14,L692)*H692</f>
        <v>449.72544263544296</v>
      </c>
      <c r="N692">
        <f t="shared" si="201"/>
        <v>-2.1392464118683971</v>
      </c>
      <c r="O692">
        <f t="shared" si="202"/>
        <v>-0.21806793189280296</v>
      </c>
      <c r="P692">
        <f t="shared" si="203"/>
        <v>-1069.0281324510761</v>
      </c>
      <c r="Q692">
        <f t="shared" si="204"/>
        <v>7909.3966813944871</v>
      </c>
      <c r="R692">
        <f t="shared" si="205"/>
        <v>-77.914402298772231</v>
      </c>
      <c r="S692">
        <f t="shared" si="206"/>
        <v>-210.45216765681783</v>
      </c>
      <c r="T692">
        <f t="shared" si="207"/>
        <v>44.956018128618766</v>
      </c>
      <c r="U692">
        <f t="shared" si="208"/>
        <v>-1.0148463664237397</v>
      </c>
      <c r="V692">
        <f t="shared" si="209"/>
        <v>-1.8832052631745548</v>
      </c>
    </row>
    <row r="693" spans="4:22" x14ac:dyDescent="0.3">
      <c r="D693">
        <f t="shared" si="196"/>
        <v>63.100000000000627</v>
      </c>
      <c r="E693">
        <v>0</v>
      </c>
      <c r="F693">
        <v>50</v>
      </c>
      <c r="H693">
        <f t="shared" si="195"/>
        <v>1.3590792758764025</v>
      </c>
      <c r="I693">
        <f t="shared" si="197"/>
        <v>295.23551007962243</v>
      </c>
      <c r="J693">
        <f t="shared" si="198"/>
        <v>344.42071359021406</v>
      </c>
      <c r="K693">
        <f t="shared" si="199"/>
        <v>215.26121560360696</v>
      </c>
      <c r="L693">
        <f t="shared" si="200"/>
        <v>0.6249949759401553</v>
      </c>
      <c r="M693" cm="1">
        <f t="array" ref="M693">CubicInterpolation($B$4:$B$14,$G$4:$G$14,L693)*H693</f>
        <v>450.65761845705526</v>
      </c>
      <c r="N693">
        <f t="shared" si="201"/>
        <v>-2.1257987991393987</v>
      </c>
      <c r="O693">
        <f t="shared" si="202"/>
        <v>-0.21669712529453605</v>
      </c>
      <c r="P693">
        <f t="shared" si="203"/>
        <v>-1090.0784737880717</v>
      </c>
      <c r="Q693">
        <f t="shared" si="204"/>
        <v>7913.8828558630985</v>
      </c>
      <c r="R693">
        <f t="shared" si="205"/>
        <v>-77.969309781187974</v>
      </c>
      <c r="S693">
        <f t="shared" si="206"/>
        <v>-210.55465908308881</v>
      </c>
      <c r="T693">
        <f t="shared" si="207"/>
        <v>44.767471243602834</v>
      </c>
      <c r="U693">
        <f t="shared" si="208"/>
        <v>-0.99481166692500433</v>
      </c>
      <c r="V693">
        <f t="shared" si="209"/>
        <v>-1.8786618327342479</v>
      </c>
    </row>
    <row r="694" spans="4:22" x14ac:dyDescent="0.3">
      <c r="D694">
        <f t="shared" si="196"/>
        <v>63.200000000000628</v>
      </c>
      <c r="E694">
        <v>0</v>
      </c>
      <c r="F694">
        <v>50</v>
      </c>
      <c r="H694">
        <f t="shared" si="195"/>
        <v>1.3617651273553379</v>
      </c>
      <c r="I694">
        <f t="shared" si="197"/>
        <v>295.37240326496948</v>
      </c>
      <c r="J694">
        <f t="shared" si="198"/>
        <v>344.50055389195637</v>
      </c>
      <c r="K694">
        <f t="shared" si="199"/>
        <v>215.32048155614669</v>
      </c>
      <c r="L694">
        <f t="shared" si="200"/>
        <v>0.62502216360347662</v>
      </c>
      <c r="M694" cm="1">
        <f t="array" ref="M694">CubicInterpolation($B$4:$B$14,$G$4:$G$14,L694)*H694</f>
        <v>451.58508534470155</v>
      </c>
      <c r="N694">
        <f t="shared" si="201"/>
        <v>-2.1124978932584684</v>
      </c>
      <c r="O694">
        <f t="shared" si="202"/>
        <v>-0.21534127352277965</v>
      </c>
      <c r="P694">
        <f t="shared" si="203"/>
        <v>-1111.1389638414644</v>
      </c>
      <c r="Q694">
        <f t="shared" si="204"/>
        <v>7918.3501983197193</v>
      </c>
      <c r="R694">
        <f t="shared" si="205"/>
        <v>-78.023956647514368</v>
      </c>
      <c r="S694">
        <f t="shared" si="206"/>
        <v>-210.65514198475626</v>
      </c>
      <c r="T694">
        <f t="shared" si="207"/>
        <v>44.579377888807393</v>
      </c>
      <c r="U694">
        <f t="shared" si="208"/>
        <v>-0.97487826843572412</v>
      </c>
      <c r="V694">
        <f t="shared" si="209"/>
        <v>-1.8741023746725338</v>
      </c>
    </row>
    <row r="695" spans="4:22" x14ac:dyDescent="0.3">
      <c r="D695">
        <f t="shared" si="196"/>
        <v>63.30000000000063</v>
      </c>
      <c r="E695">
        <v>0</v>
      </c>
      <c r="F695">
        <v>50</v>
      </c>
      <c r="H695">
        <f t="shared" si="195"/>
        <v>1.3644563092560134</v>
      </c>
      <c r="I695">
        <f t="shared" si="197"/>
        <v>295.50936111472106</v>
      </c>
      <c r="J695">
        <f t="shared" si="198"/>
        <v>344.58041339561788</v>
      </c>
      <c r="K695">
        <f t="shared" si="199"/>
        <v>215.37808065537212</v>
      </c>
      <c r="L695">
        <f t="shared" si="200"/>
        <v>0.62504446649465639</v>
      </c>
      <c r="M695" cm="1">
        <f t="array" ref="M695">CubicInterpolation($B$4:$B$14,$G$4:$G$14,L695)*H695</f>
        <v>452.50783294172714</v>
      </c>
      <c r="N695">
        <f t="shared" si="201"/>
        <v>-2.0993439945254182</v>
      </c>
      <c r="O695">
        <f t="shared" si="202"/>
        <v>-0.21400040718913538</v>
      </c>
      <c r="P695">
        <f t="shared" si="203"/>
        <v>-1132.2094022647786</v>
      </c>
      <c r="Q695">
        <f t="shared" si="204"/>
        <v>7922.798754198082</v>
      </c>
      <c r="R695">
        <f t="shared" si="205"/>
        <v>-78.078344576695443</v>
      </c>
      <c r="S695">
        <f t="shared" si="206"/>
        <v>-210.75362648152429</v>
      </c>
      <c r="T695">
        <f t="shared" si="207"/>
        <v>44.391739678437048</v>
      </c>
      <c r="U695">
        <f t="shared" si="208"/>
        <v>-0.95504636380747798</v>
      </c>
      <c r="V695">
        <f t="shared" si="209"/>
        <v>-1.8695271194417196</v>
      </c>
    </row>
    <row r="696" spans="4:22" x14ac:dyDescent="0.3">
      <c r="D696">
        <f t="shared" si="196"/>
        <v>63.400000000000631</v>
      </c>
      <c r="E696">
        <v>0</v>
      </c>
      <c r="F696">
        <v>50</v>
      </c>
      <c r="H696">
        <f t="shared" si="195"/>
        <v>1.3671528060726426</v>
      </c>
      <c r="I696">
        <f t="shared" si="197"/>
        <v>295.64638233320932</v>
      </c>
      <c r="J696">
        <f t="shared" si="198"/>
        <v>344.66029133261566</v>
      </c>
      <c r="K696">
        <f t="shared" si="199"/>
        <v>215.43402055880537</v>
      </c>
      <c r="L696">
        <f t="shared" si="200"/>
        <v>0.62506191161690861</v>
      </c>
      <c r="M696" cm="1">
        <f t="array" ref="M696">CubicInterpolation($B$4:$B$14,$G$4:$G$14,L696)*H696</f>
        <v>453.42585164253785</v>
      </c>
      <c r="N696">
        <f t="shared" si="201"/>
        <v>-2.0863373802376795</v>
      </c>
      <c r="O696">
        <f t="shared" si="202"/>
        <v>-0.21267455456041584</v>
      </c>
      <c r="P696">
        <f t="shared" si="203"/>
        <v>-1153.2895897245121</v>
      </c>
      <c r="Q696">
        <f t="shared" si="204"/>
        <v>7927.2285690921908</v>
      </c>
      <c r="R696">
        <f t="shared" si="205"/>
        <v>-78.132475231816642</v>
      </c>
      <c r="S696">
        <f t="shared" si="206"/>
        <v>-210.85012271313644</v>
      </c>
      <c r="T696">
        <f t="shared" si="207"/>
        <v>44.204558203731331</v>
      </c>
      <c r="U696">
        <f t="shared" si="208"/>
        <v>-0.93531613094152477</v>
      </c>
      <c r="V696">
        <f t="shared" si="209"/>
        <v>-1.8649362990133471</v>
      </c>
    </row>
    <row r="697" spans="4:22" x14ac:dyDescent="0.3">
      <c r="D697">
        <f t="shared" si="196"/>
        <v>63.500000000000632</v>
      </c>
      <c r="E697">
        <v>0</v>
      </c>
      <c r="F697">
        <v>50</v>
      </c>
      <c r="H697">
        <f t="shared" si="195"/>
        <v>1.3698546022925329</v>
      </c>
      <c r="I697">
        <f t="shared" si="197"/>
        <v>295.78346563136341</v>
      </c>
      <c r="J697">
        <f t="shared" si="198"/>
        <v>344.74018693892043</v>
      </c>
      <c r="K697">
        <f t="shared" si="199"/>
        <v>215.48830896175124</v>
      </c>
      <c r="L697">
        <f t="shared" si="200"/>
        <v>0.62507452605150016</v>
      </c>
      <c r="M697" cm="1">
        <f t="array" ref="M697">CubicInterpolation($B$4:$B$14,$G$4:$G$14,L697)*H697</f>
        <v>454.33913258513252</v>
      </c>
      <c r="N697">
        <f t="shared" si="201"/>
        <v>-2.0734783045181651</v>
      </c>
      <c r="O697">
        <f t="shared" si="202"/>
        <v>-0.21136374154109736</v>
      </c>
      <c r="P697">
        <f t="shared" si="203"/>
        <v>-1174.3793279020629</v>
      </c>
      <c r="Q697">
        <f t="shared" si="204"/>
        <v>7931.6396887540177</v>
      </c>
      <c r="R697">
        <f t="shared" si="205"/>
        <v>-78.186350260280975</v>
      </c>
      <c r="S697">
        <f t="shared" si="206"/>
        <v>-210.94464083787389</v>
      </c>
      <c r="T697">
        <f t="shared" si="207"/>
        <v>44.017835032808577</v>
      </c>
      <c r="U697">
        <f t="shared" si="208"/>
        <v>-0.91568773292677297</v>
      </c>
      <c r="V697">
        <f t="shared" si="209"/>
        <v>-1.8603301467951736</v>
      </c>
    </row>
  </sheetData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3F9DE6-65C5-471D-BA8A-ECA4379F34FE}">
  <sheetPr codeName="Sheet12"/>
  <dimension ref="A1:AM1122"/>
  <sheetViews>
    <sheetView tabSelected="1" topLeftCell="AU67" zoomScale="116" zoomScaleNormal="25" workbookViewId="0">
      <selection activeCell="BW87" sqref="BW87"/>
    </sheetView>
  </sheetViews>
  <sheetFormatPr defaultRowHeight="14.4" x14ac:dyDescent="0.3"/>
  <cols>
    <col min="2" max="2" width="12.21875" bestFit="1" customWidth="1"/>
    <col min="4" max="4" width="10.44140625" bestFit="1" customWidth="1"/>
    <col min="5" max="5" width="13.88671875" bestFit="1" customWidth="1"/>
    <col min="6" max="6" width="17.5546875" bestFit="1" customWidth="1"/>
    <col min="7" max="7" width="19.5546875" bestFit="1" customWidth="1"/>
    <col min="8" max="8" width="17.77734375" bestFit="1" customWidth="1"/>
    <col min="9" max="9" width="16.77734375" bestFit="1" customWidth="1"/>
    <col min="10" max="10" width="18.5546875" bestFit="1" customWidth="1"/>
    <col min="11" max="11" width="12.21875" bestFit="1" customWidth="1"/>
    <col min="12" max="12" width="14.77734375" bestFit="1" customWidth="1"/>
    <col min="13" max="13" width="12.44140625" bestFit="1" customWidth="1"/>
    <col min="14" max="14" width="18.33203125" bestFit="1" customWidth="1"/>
    <col min="20" max="20" width="11.5546875" customWidth="1"/>
    <col min="30" max="30" width="23.5546875" customWidth="1"/>
  </cols>
  <sheetData>
    <row r="1" spans="2:39" ht="15" thickBot="1" x14ac:dyDescent="0.35"/>
    <row r="2" spans="2:39" x14ac:dyDescent="0.3">
      <c r="B2" s="35" t="s">
        <v>323</v>
      </c>
      <c r="C2" s="36" t="s">
        <v>289</v>
      </c>
      <c r="D2" s="36" t="s">
        <v>324</v>
      </c>
      <c r="E2" s="36" t="s">
        <v>325</v>
      </c>
      <c r="F2" s="36" t="s">
        <v>326</v>
      </c>
      <c r="G2" s="37" t="s">
        <v>327</v>
      </c>
    </row>
    <row r="3" spans="2:39" x14ac:dyDescent="0.3">
      <c r="B3" s="38" t="s">
        <v>328</v>
      </c>
      <c r="C3" s="39" t="s">
        <v>329</v>
      </c>
      <c r="D3" s="39" t="s">
        <v>272</v>
      </c>
      <c r="E3" s="39" t="s">
        <v>330</v>
      </c>
      <c r="F3" s="39" t="s">
        <v>331</v>
      </c>
      <c r="G3" s="40" t="s">
        <v>332</v>
      </c>
    </row>
    <row r="4" spans="2:39" ht="18" x14ac:dyDescent="0.3">
      <c r="B4" s="38">
        <v>2</v>
      </c>
      <c r="C4" s="39">
        <v>1.0065869999999999</v>
      </c>
      <c r="D4" s="39">
        <v>0.79500000000000004</v>
      </c>
      <c r="E4" s="39">
        <v>2</v>
      </c>
      <c r="F4" s="39">
        <v>-3950.5502000000001</v>
      </c>
      <c r="G4" s="40">
        <f t="shared" ref="G4:G13" si="0">ABS(F4)/C4</f>
        <v>3924.6982128718137</v>
      </c>
      <c r="AD4" t="s">
        <v>499</v>
      </c>
      <c r="AE4" t="s">
        <v>480</v>
      </c>
      <c r="AF4" t="s">
        <v>284</v>
      </c>
      <c r="AG4" t="s">
        <v>481</v>
      </c>
      <c r="AM4" s="61" t="str">
        <f>"vertical and horizontal speed ("&amp;J12&amp;"deg)"</f>
        <v>vertical and horizontal speed (60deg)</v>
      </c>
    </row>
    <row r="5" spans="2:39" x14ac:dyDescent="0.3">
      <c r="B5" s="38">
        <v>1.7</v>
      </c>
      <c r="C5" s="39">
        <v>1.0065869999999999</v>
      </c>
      <c r="D5" s="39">
        <v>0.79500000000000004</v>
      </c>
      <c r="E5" s="39">
        <v>2</v>
      </c>
      <c r="F5" s="39">
        <v>-3822.0635000000002</v>
      </c>
      <c r="G5" s="40">
        <f t="shared" si="0"/>
        <v>3797.052316391927</v>
      </c>
      <c r="AD5" t="s">
        <v>498</v>
      </c>
      <c r="AM5" t="str">
        <f>"Mach number with PRD-240 booster ("&amp;J12&amp;"deg)"</f>
        <v>Mach number with PRD-240 booster (60deg)</v>
      </c>
    </row>
    <row r="6" spans="2:39" x14ac:dyDescent="0.3">
      <c r="B6" s="38">
        <v>1.5</v>
      </c>
      <c r="C6" s="39">
        <v>1.0065869999999999</v>
      </c>
      <c r="D6" s="39">
        <v>0.79500000000000004</v>
      </c>
      <c r="E6" s="39">
        <v>2</v>
      </c>
      <c r="F6" s="39">
        <v>-3274.6042000000002</v>
      </c>
      <c r="G6" s="40">
        <f t="shared" si="0"/>
        <v>3253.1755327656729</v>
      </c>
      <c r="AD6" t="s">
        <v>497</v>
      </c>
      <c r="AE6">
        <v>5</v>
      </c>
      <c r="AF6">
        <f>LOOKUP(AE6,$D$20:$D$697,$P$20:$P$697)</f>
        <v>1322.5480504955162</v>
      </c>
      <c r="AG6">
        <f>LOOKUP(AE6,$D$20:$D$697,$Q$20:$Q$697)</f>
        <v>763.57347296980117</v>
      </c>
      <c r="AM6" t="str">
        <f>"Altidude with PRD-240 booster ("&amp;J12&amp;"deg)"</f>
        <v>Altidude with PRD-240 booster (60deg)</v>
      </c>
    </row>
    <row r="7" spans="2:39" x14ac:dyDescent="0.3">
      <c r="B7" s="38">
        <v>1.2</v>
      </c>
      <c r="C7" s="39">
        <v>1.0065869999999999</v>
      </c>
      <c r="D7" s="39">
        <v>0.79500000000000004</v>
      </c>
      <c r="E7" s="39">
        <v>2</v>
      </c>
      <c r="F7" s="39">
        <v>-2258.4805999999999</v>
      </c>
      <c r="G7" s="40">
        <f t="shared" si="0"/>
        <v>2243.7013392781746</v>
      </c>
      <c r="N7" t="s">
        <v>377</v>
      </c>
      <c r="O7">
        <v>0.25</v>
      </c>
      <c r="AD7" t="s">
        <v>501</v>
      </c>
      <c r="AM7" t="str">
        <f>"Horizontal distane ("&amp;J12&amp;"deg)"</f>
        <v>Horizontal distane (60deg)</v>
      </c>
    </row>
    <row r="8" spans="2:39" x14ac:dyDescent="0.3">
      <c r="B8" s="38">
        <v>1</v>
      </c>
      <c r="C8" s="39">
        <v>1.0065869999999999</v>
      </c>
      <c r="D8" s="39">
        <v>0.79500000000000004</v>
      </c>
      <c r="E8" s="39">
        <v>2</v>
      </c>
      <c r="F8" s="39">
        <v>-1383.9014999999999</v>
      </c>
      <c r="G8" s="40">
        <f t="shared" si="0"/>
        <v>1374.8453933937158</v>
      </c>
      <c r="N8" t="s">
        <v>378</v>
      </c>
      <c r="O8">
        <v>1</v>
      </c>
      <c r="P8" t="s">
        <v>379</v>
      </c>
      <c r="Q8">
        <f>RADIANS(O8)</f>
        <v>1.7453292519943295E-2</v>
      </c>
      <c r="AD8" t="s">
        <v>502</v>
      </c>
      <c r="AE8">
        <v>15</v>
      </c>
      <c r="AF8">
        <f>LOOKUP(AE8,$D$20:$D$697,$P$20:$P$697)</f>
        <v>6311.5161881353915</v>
      </c>
      <c r="AG8">
        <f>LOOKUP(AE8,$D$20:$D$697,$Q$20:$Q$697)</f>
        <v>3643.9555702146517</v>
      </c>
      <c r="AM8" t="str">
        <f>"Trajectory with PRD-240 booster with Ramjet working ("&amp;J12&amp;"deg)"</f>
        <v>Trajectory with PRD-240 booster with Ramjet working (60deg)</v>
      </c>
    </row>
    <row r="9" spans="2:39" x14ac:dyDescent="0.3">
      <c r="B9" s="38">
        <v>0.9</v>
      </c>
      <c r="C9" s="39">
        <v>1.0065869999999999</v>
      </c>
      <c r="D9" s="39">
        <v>0.79500000000000004</v>
      </c>
      <c r="E9" s="39">
        <v>2</v>
      </c>
      <c r="F9" s="39">
        <v>-928.66040999999996</v>
      </c>
      <c r="G9" s="40">
        <f t="shared" si="0"/>
        <v>922.58335345081946</v>
      </c>
      <c r="N9" t="s">
        <v>380</v>
      </c>
      <c r="O9">
        <f>1.7/2</f>
        <v>0.85</v>
      </c>
      <c r="AD9" t="s">
        <v>496</v>
      </c>
    </row>
    <row r="10" spans="2:39" x14ac:dyDescent="0.3">
      <c r="B10" s="38">
        <v>0.75</v>
      </c>
      <c r="C10" s="39">
        <v>1.0065869999999999</v>
      </c>
      <c r="D10" s="39">
        <v>0.79500000000000004</v>
      </c>
      <c r="E10" s="39">
        <v>2</v>
      </c>
      <c r="F10" s="39">
        <v>-511.53152999999998</v>
      </c>
      <c r="G10" s="40">
        <f t="shared" si="0"/>
        <v>508.18412119369714</v>
      </c>
      <c r="I10" t="s">
        <v>371</v>
      </c>
      <c r="J10">
        <v>27</v>
      </c>
      <c r="N10" t="s">
        <v>381</v>
      </c>
      <c r="O10">
        <f>((O9^2+(0.5*O7)^2)^0.5)*COS(PI()-Q8-ATAN(2*O9/O7))</f>
        <v>-0.1101464164228579</v>
      </c>
      <c r="S10">
        <f>MAX(L20:L92)</f>
        <v>1.554867712807869</v>
      </c>
      <c r="AD10" t="s">
        <v>495</v>
      </c>
      <c r="AE10">
        <v>45</v>
      </c>
      <c r="AF10">
        <f>LOOKUP(AE10,$D$20:$D$697,$P$20:$P$697)</f>
        <v>11826.742110772318</v>
      </c>
      <c r="AG10">
        <f>LOOKUP(AE10,$D$20:$D$697,$Q$20:$Q$697)</f>
        <v>8824.9551091144658</v>
      </c>
    </row>
    <row r="11" spans="2:39" x14ac:dyDescent="0.3">
      <c r="B11" s="38">
        <v>0.5</v>
      </c>
      <c r="C11" s="39">
        <v>1.0065869999999999</v>
      </c>
      <c r="D11" s="39">
        <v>0.79500000000000004</v>
      </c>
      <c r="E11" s="39">
        <v>2</v>
      </c>
      <c r="F11" s="39">
        <v>-238.49123</v>
      </c>
      <c r="G11" s="40">
        <f t="shared" si="0"/>
        <v>236.93056834630292</v>
      </c>
      <c r="I11" t="s">
        <v>374</v>
      </c>
      <c r="J11">
        <f>1000*'PRD-240'!D36/('booster test at angle with ramj'!J10*G17)</f>
        <v>212.84236357458377</v>
      </c>
      <c r="N11" t="s">
        <v>382</v>
      </c>
      <c r="O11">
        <v>0.09</v>
      </c>
      <c r="AD11" t="s">
        <v>494</v>
      </c>
    </row>
    <row r="12" spans="2:39" x14ac:dyDescent="0.3">
      <c r="B12" s="38">
        <v>0.3</v>
      </c>
      <c r="C12" s="39">
        <v>1.0065869999999999</v>
      </c>
      <c r="D12" s="39">
        <v>0.79500000000000004</v>
      </c>
      <c r="E12" s="39">
        <v>2</v>
      </c>
      <c r="F12" s="39">
        <v>-89.189806000000004</v>
      </c>
      <c r="G12" s="40">
        <f t="shared" si="0"/>
        <v>88.606157242245345</v>
      </c>
      <c r="I12" t="s">
        <v>387</v>
      </c>
      <c r="J12">
        <v>60</v>
      </c>
      <c r="K12" t="s">
        <v>379</v>
      </c>
      <c r="L12">
        <f>RADIANS(J12)</f>
        <v>1.0471975511965976</v>
      </c>
      <c r="N12" t="s">
        <v>383</v>
      </c>
      <c r="O12">
        <v>7.0000000000000007E-2</v>
      </c>
      <c r="AD12" t="s">
        <v>493</v>
      </c>
      <c r="AE12">
        <v>103.9</v>
      </c>
      <c r="AF12">
        <f>LOOKUP(AE12,$D$20:$D$1200,$P$20:$P$1200)</f>
        <v>516.65778915387034</v>
      </c>
      <c r="AG12">
        <f>LOOKUP(AE12,$D$20:$D$1200,$Q$20:$Q$1200)</f>
        <v>13580.148094426952</v>
      </c>
    </row>
    <row r="13" spans="2:39" ht="15" thickBot="1" x14ac:dyDescent="0.35">
      <c r="B13" s="41">
        <v>0.2</v>
      </c>
      <c r="C13" s="42">
        <v>1.0065869999999999</v>
      </c>
      <c r="D13" s="42">
        <v>0.79500000000000004</v>
      </c>
      <c r="E13" s="42">
        <v>2</v>
      </c>
      <c r="F13" s="42">
        <v>-54.214457000000003</v>
      </c>
      <c r="G13" s="43">
        <f t="shared" si="0"/>
        <v>53.85968326632473</v>
      </c>
      <c r="N13" t="s">
        <v>384</v>
      </c>
      <c r="O13">
        <f>O11/O12+O9/O7</f>
        <v>4.6857142857142851</v>
      </c>
      <c r="AD13" s="54" t="s">
        <v>492</v>
      </c>
    </row>
    <row r="14" spans="2:39" x14ac:dyDescent="0.3">
      <c r="B14" s="38">
        <v>0</v>
      </c>
      <c r="G14">
        <v>0</v>
      </c>
      <c r="N14" t="s">
        <v>376</v>
      </c>
      <c r="O14">
        <v>500</v>
      </c>
    </row>
    <row r="15" spans="2:39" x14ac:dyDescent="0.3">
      <c r="F15" t="s">
        <v>333</v>
      </c>
      <c r="G15">
        <f>J11</f>
        <v>212.84236357458377</v>
      </c>
      <c r="L15">
        <f>F20-F84</f>
        <v>26.947362838316025</v>
      </c>
      <c r="N15" t="s">
        <v>385</v>
      </c>
      <c r="O15">
        <f>O14*O13</f>
        <v>2342.8571428571427</v>
      </c>
    </row>
    <row r="16" spans="2:39" x14ac:dyDescent="0.3">
      <c r="F16" t="s">
        <v>334</v>
      </c>
      <c r="G16">
        <v>100</v>
      </c>
      <c r="N16" t="s">
        <v>386</v>
      </c>
      <c r="O16">
        <f>O15*1.5</f>
        <v>3514.2857142857138</v>
      </c>
    </row>
    <row r="17" spans="2:22" x14ac:dyDescent="0.3">
      <c r="F17" t="s">
        <v>335</v>
      </c>
      <c r="G17">
        <v>9.81</v>
      </c>
      <c r="J17">
        <f>SIN(L12)</f>
        <v>0.8660254037844386</v>
      </c>
    </row>
    <row r="18" spans="2:22" x14ac:dyDescent="0.3">
      <c r="C18" t="s">
        <v>322</v>
      </c>
    </row>
    <row r="19" spans="2:22" s="48" customFormat="1" ht="57.6" x14ac:dyDescent="0.3">
      <c r="B19" s="48" t="s">
        <v>317</v>
      </c>
      <c r="C19" s="48" t="s">
        <v>318</v>
      </c>
      <c r="D19" s="48" t="s">
        <v>5</v>
      </c>
      <c r="E19" s="48" t="s">
        <v>318</v>
      </c>
      <c r="F19" s="48" t="s">
        <v>336</v>
      </c>
      <c r="G19" s="48" t="s">
        <v>388</v>
      </c>
      <c r="H19" s="48" t="s">
        <v>338</v>
      </c>
      <c r="I19" s="48" t="s">
        <v>339</v>
      </c>
      <c r="J19" s="48" t="s">
        <v>340</v>
      </c>
      <c r="K19" s="48" t="s">
        <v>341</v>
      </c>
      <c r="L19" s="48" t="s">
        <v>342</v>
      </c>
      <c r="M19" s="48" t="s">
        <v>343</v>
      </c>
      <c r="N19" s="48" t="s">
        <v>344</v>
      </c>
      <c r="O19" s="48" t="s">
        <v>345</v>
      </c>
      <c r="P19" s="48" t="s">
        <v>337</v>
      </c>
      <c r="Q19" s="48" t="s">
        <v>389</v>
      </c>
      <c r="R19" s="48" t="s">
        <v>393</v>
      </c>
      <c r="S19" s="48" t="s">
        <v>391</v>
      </c>
      <c r="T19" s="48" t="s">
        <v>392</v>
      </c>
      <c r="U19" s="48" t="s">
        <v>394</v>
      </c>
      <c r="V19" s="48" t="s">
        <v>395</v>
      </c>
    </row>
    <row r="20" spans="2:22" x14ac:dyDescent="0.3">
      <c r="B20">
        <v>-0.43359999999999999</v>
      </c>
      <c r="C20">
        <v>3.5999999999999999E-3</v>
      </c>
      <c r="D20">
        <v>0</v>
      </c>
      <c r="E20" cm="1">
        <f t="array" ref="E20">CubicInterpolation($B$22:$B$50,$C$22:$C$50,D20)</f>
        <v>0</v>
      </c>
      <c r="F20">
        <f>G16</f>
        <v>100</v>
      </c>
      <c r="G20">
        <v>0</v>
      </c>
      <c r="H20">
        <v>1.2255</v>
      </c>
      <c r="I20">
        <v>288.14999999999998</v>
      </c>
      <c r="J20">
        <f>(I20*287*1.4)^0.5</f>
        <v>340.26264855255562</v>
      </c>
      <c r="K20">
        <v>0</v>
      </c>
      <c r="L20">
        <f>K20/J20</f>
        <v>0</v>
      </c>
      <c r="M20" cm="1">
        <f t="array" ref="M20">CubicInterpolation($B$4:$B$14,$G$4:$G$14,L20)*H20</f>
        <v>0</v>
      </c>
      <c r="N20">
        <v>0</v>
      </c>
      <c r="O20">
        <f>N20/$G$17</f>
        <v>0</v>
      </c>
      <c r="P20">
        <f>G20*SIN($L$12)</f>
        <v>0</v>
      </c>
      <c r="Q20">
        <f>G20*COS($L$12)</f>
        <v>0</v>
      </c>
      <c r="R20">
        <f>$J$12</f>
        <v>60</v>
      </c>
      <c r="S20">
        <f>K20*SIN($L$12)</f>
        <v>0</v>
      </c>
      <c r="T20">
        <f>K20*COS($L$12)</f>
        <v>0</v>
      </c>
      <c r="U20">
        <f>N20*SIN($L$12)</f>
        <v>0</v>
      </c>
      <c r="V20">
        <f>N20*COS($L$12)</f>
        <v>0</v>
      </c>
    </row>
    <row r="21" spans="2:22" x14ac:dyDescent="0.3">
      <c r="B21">
        <v>0</v>
      </c>
      <c r="C21">
        <v>0</v>
      </c>
      <c r="D21">
        <v>0.01</v>
      </c>
      <c r="E21" cm="1">
        <f t="array" ref="E21">CubicInterpolation($B$22:$B$50,$C$22:$C$50,D21)</f>
        <v>9.2414074804618078</v>
      </c>
      <c r="F21">
        <f>F20 -  (D21-D20) * 0.5*1000*(E21+E20)/ ($G$15*$G$17)</f>
        <v>99.97787001885581</v>
      </c>
      <c r="G21">
        <v>0</v>
      </c>
      <c r="H21">
        <f>$H$20*(1-(P21/44300))^4.256</f>
        <v>1.2255</v>
      </c>
      <c r="I21">
        <f>$I$20 - 6.5*G21/1000</f>
        <v>288.14999999999998</v>
      </c>
      <c r="J21">
        <f t="shared" ref="J21:J84" si="1">(I21*287*1.4)^0.5</f>
        <v>340.26264855255562</v>
      </c>
      <c r="K21">
        <v>0</v>
      </c>
      <c r="L21">
        <f t="shared" ref="L21:L84" si="2">K21/J21</f>
        <v>0</v>
      </c>
      <c r="M21" cm="1">
        <f t="array" ref="M21">CubicInterpolation($B$4:$B$14,$G$4:$G$14,L21)*H21</f>
        <v>0</v>
      </c>
      <c r="N21">
        <f>(E21*1000 - F21*$G$17*SIN($L$12) - M21)/F21</f>
        <v>83.938821337673915</v>
      </c>
      <c r="O21">
        <f t="shared" ref="O21:O84" si="3">N21/$G$17</f>
        <v>8.5564547744825603</v>
      </c>
      <c r="P21">
        <f t="shared" ref="P21:P84" si="4">G21*SIN($L$12)</f>
        <v>0</v>
      </c>
      <c r="Q21">
        <f t="shared" ref="Q21:Q84" si="5">G21*COS($L$12)</f>
        <v>0</v>
      </c>
      <c r="R21">
        <f t="shared" ref="R21:R84" si="6">$J$12</f>
        <v>60</v>
      </c>
      <c r="S21">
        <f t="shared" ref="S21:S84" si="7">K21*SIN($L$12)</f>
        <v>0</v>
      </c>
      <c r="T21">
        <f t="shared" ref="T21:T84" si="8">K21*COS($L$12)</f>
        <v>0</v>
      </c>
      <c r="U21">
        <f t="shared" ref="U21:U84" si="9">N21*SIN($L$12)</f>
        <v>72.693151642148905</v>
      </c>
      <c r="V21">
        <f t="shared" ref="V21:V84" si="10">N21*COS($L$12)</f>
        <v>41.969410668836964</v>
      </c>
    </row>
    <row r="22" spans="2:22" x14ac:dyDescent="0.3">
      <c r="B22">
        <v>0</v>
      </c>
      <c r="C22">
        <v>0</v>
      </c>
      <c r="D22">
        <v>0.02</v>
      </c>
      <c r="E22" cm="1">
        <f t="array" ref="E22">CubicInterpolation($B$22:$B$50,$C$22:$C$50,D22)</f>
        <v>14.460699999999999</v>
      </c>
      <c r="F22">
        <f>F21 -  (D22-D21) * 0.5*1000*(E22+E21)/ ($G$15*$G$17)</f>
        <v>99.921111652478274</v>
      </c>
      <c r="G22">
        <f>0.5*(K21+K22)*(D21-D20)+G21</f>
        <v>2.0984705334418478E-3</v>
      </c>
      <c r="H22">
        <f t="shared" ref="H22:H85" si="11">$H$20*(1-(P22/44300))^4.256</f>
        <v>1.22549978603404</v>
      </c>
      <c r="I22">
        <f>$I$20 - 6.5*P22/1000</f>
        <v>288.14998818736285</v>
      </c>
      <c r="J22">
        <f t="shared" si="1"/>
        <v>340.26264157806452</v>
      </c>
      <c r="K22">
        <f>K21+(N20+N21)*0.5*(D21-D20)</f>
        <v>0.41969410668836959</v>
      </c>
      <c r="L22">
        <f t="shared" si="2"/>
        <v>1.2334416283313358E-3</v>
      </c>
      <c r="M22" cm="1">
        <f t="array" ref="M22">CubicInterpolation($B$4:$B$14,$G$4:$G$14,L22)*H22</f>
        <v>0.51788224559686635</v>
      </c>
      <c r="N22">
        <f t="shared" ref="N22:N85" si="12">(E22*1000 - F22*$G$17*SIN($L$12) - M22)/F22</f>
        <v>136.22027601576397</v>
      </c>
      <c r="O22">
        <f t="shared" si="3"/>
        <v>13.885858921076856</v>
      </c>
      <c r="P22">
        <f t="shared" si="4"/>
        <v>1.8173287910537225E-3</v>
      </c>
      <c r="Q22">
        <f t="shared" si="5"/>
        <v>1.0492352667209241E-3</v>
      </c>
      <c r="R22">
        <f t="shared" si="6"/>
        <v>60</v>
      </c>
      <c r="S22">
        <f t="shared" si="7"/>
        <v>0.36346575821074451</v>
      </c>
      <c r="T22">
        <f t="shared" si="8"/>
        <v>0.20984705334418485</v>
      </c>
      <c r="U22">
        <f t="shared" si="9"/>
        <v>117.97021954017967</v>
      </c>
      <c r="V22">
        <f t="shared" si="10"/>
        <v>68.110138007882</v>
      </c>
    </row>
    <row r="23" spans="2:22" x14ac:dyDescent="0.3">
      <c r="B23">
        <v>0.02</v>
      </c>
      <c r="C23">
        <v>14.460699999999999</v>
      </c>
      <c r="D23">
        <v>0.03</v>
      </c>
      <c r="E23" cm="1">
        <f t="array" ref="E23">CubicInterpolation($B$22:$B$50,$C$22:$C$50,D23)</f>
        <v>16.704338271716573</v>
      </c>
      <c r="F23">
        <f t="shared" ref="F23:F86" si="13">F22 -  (D23-D22) * 0.5*1000*(E23+E22)/ ($G$15*$G$17)</f>
        <v>99.846482142766774</v>
      </c>
      <c r="G23">
        <f t="shared" ref="G23:G37" si="14">0.5*(K22+K23)*(D22-D21)+G22</f>
        <v>1.179938903416149E-2</v>
      </c>
      <c r="H23">
        <f t="shared" si="11"/>
        <v>1.2254987969014659</v>
      </c>
      <c r="I23">
        <f t="shared" ref="I23:I86" si="15">$I$20 - 6.5*P23/1000</f>
        <v>288.14993357929075</v>
      </c>
      <c r="J23">
        <f t="shared" si="1"/>
        <v>340.26260933602299</v>
      </c>
      <c r="K23">
        <f t="shared" ref="K23:K86" si="16">K22+(N21+N22)*0.5*(D22-D21)</f>
        <v>1.5204895934555589</v>
      </c>
      <c r="L23">
        <f t="shared" si="2"/>
        <v>4.4685767749286093E-3</v>
      </c>
      <c r="M23" cm="1">
        <f t="array" ref="M23">CubicInterpolation($B$4:$B$14,$G$4:$G$14,L23)*H23</f>
        <v>1.8623775239451739</v>
      </c>
      <c r="N23">
        <f t="shared" si="12"/>
        <v>158.78585680649738</v>
      </c>
      <c r="O23">
        <f t="shared" si="3"/>
        <v>16.186121998623584</v>
      </c>
      <c r="P23">
        <f t="shared" si="4"/>
        <v>1.0218570652719382E-2</v>
      </c>
      <c r="Q23">
        <f t="shared" si="5"/>
        <v>5.8996945170807467E-3</v>
      </c>
      <c r="R23">
        <f t="shared" si="6"/>
        <v>60</v>
      </c>
      <c r="S23">
        <f t="shared" si="7"/>
        <v>1.3167826141223873</v>
      </c>
      <c r="T23">
        <f t="shared" si="8"/>
        <v>0.76024479672777967</v>
      </c>
      <c r="U23">
        <f t="shared" si="9"/>
        <v>137.51258575610493</v>
      </c>
      <c r="V23">
        <f t="shared" si="10"/>
        <v>79.392928403248703</v>
      </c>
    </row>
    <row r="24" spans="2:22" x14ac:dyDescent="0.3">
      <c r="B24">
        <v>3.1600000000000003E-2</v>
      </c>
      <c r="C24">
        <v>16.857099999999999</v>
      </c>
      <c r="D24">
        <v>0.04</v>
      </c>
      <c r="E24" cm="1">
        <f t="array" ref="E24">CubicInterpolation($B$22:$B$50,$C$22:$C$50,D24)</f>
        <v>17.754934988473</v>
      </c>
      <c r="F24">
        <f t="shared" si="13"/>
        <v>99.763964077298638</v>
      </c>
      <c r="G24">
        <f t="shared" si="14"/>
        <v>3.437943828927361E-2</v>
      </c>
      <c r="H24">
        <f t="shared" si="11"/>
        <v>1.2254964945793412</v>
      </c>
      <c r="I24">
        <f t="shared" si="15"/>
        <v>288.14980647246495</v>
      </c>
      <c r="J24">
        <f t="shared" si="1"/>
        <v>340.26253428879943</v>
      </c>
      <c r="K24">
        <f t="shared" si="16"/>
        <v>2.9955202575668656</v>
      </c>
      <c r="L24">
        <f t="shared" si="2"/>
        <v>8.8035559478446823E-3</v>
      </c>
      <c r="M24" cm="1">
        <f t="array" ref="M24">CubicInterpolation($B$4:$B$14,$G$4:$G$14,L24)*H24</f>
        <v>3.6333000400716546</v>
      </c>
      <c r="N24">
        <f t="shared" si="12"/>
        <v>169.43729347789122</v>
      </c>
      <c r="O24">
        <f t="shared" si="3"/>
        <v>17.271895359621936</v>
      </c>
      <c r="P24">
        <f t="shared" si="4"/>
        <v>2.9773466926350366E-2</v>
      </c>
      <c r="Q24">
        <f t="shared" si="5"/>
        <v>1.7189719144636809E-2</v>
      </c>
      <c r="R24">
        <f t="shared" si="6"/>
        <v>60</v>
      </c>
      <c r="S24">
        <f t="shared" si="7"/>
        <v>2.5941966406038102</v>
      </c>
      <c r="T24">
        <f t="shared" si="8"/>
        <v>1.497760128783433</v>
      </c>
      <c r="U24">
        <f t="shared" si="9"/>
        <v>146.73700050033315</v>
      </c>
      <c r="V24">
        <f t="shared" si="10"/>
        <v>84.718646738945623</v>
      </c>
    </row>
    <row r="25" spans="2:22" x14ac:dyDescent="0.3">
      <c r="B25">
        <v>7.1999999999999995E-2</v>
      </c>
      <c r="C25">
        <v>17.25</v>
      </c>
      <c r="D25">
        <v>0.05</v>
      </c>
      <c r="E25" cm="1">
        <f t="array" ref="E25">CubicInterpolation($B$22:$B$50,$C$22:$C$50,D25)</f>
        <v>18.11340966408525</v>
      </c>
      <c r="F25">
        <f t="shared" si="13"/>
        <v>99.678071772201974</v>
      </c>
      <c r="G25">
        <f t="shared" si="14"/>
        <v>7.2540219622051982E-2</v>
      </c>
      <c r="H25">
        <f t="shared" si="11"/>
        <v>1.2254926036116851</v>
      </c>
      <c r="I25">
        <f t="shared" si="15"/>
        <v>288.14959165912558</v>
      </c>
      <c r="J25">
        <f t="shared" si="1"/>
        <v>340.26240745729854</v>
      </c>
      <c r="K25">
        <f t="shared" si="16"/>
        <v>4.636636008988809</v>
      </c>
      <c r="L25">
        <f t="shared" si="2"/>
        <v>1.3626647867559941E-2</v>
      </c>
      <c r="M25" cm="1">
        <f t="array" ref="M25">CubicInterpolation($B$4:$B$14,$G$4:$G$14,L25)*H25</f>
        <v>5.5637677025127719</v>
      </c>
      <c r="N25">
        <f t="shared" si="12"/>
        <v>173.16757514458808</v>
      </c>
      <c r="O25">
        <f t="shared" si="3"/>
        <v>17.65214833278166</v>
      </c>
      <c r="P25">
        <f t="shared" si="4"/>
        <v>6.2821672988799426E-2</v>
      </c>
      <c r="Q25">
        <f t="shared" si="5"/>
        <v>3.6270109811025998E-2</v>
      </c>
      <c r="R25">
        <f t="shared" si="6"/>
        <v>60</v>
      </c>
      <c r="S25">
        <f t="shared" si="7"/>
        <v>4.0154445718860012</v>
      </c>
      <c r="T25">
        <f t="shared" si="8"/>
        <v>2.3183180044944049</v>
      </c>
      <c r="U25">
        <f t="shared" si="9"/>
        <v>149.96751918696401</v>
      </c>
      <c r="V25">
        <f t="shared" si="10"/>
        <v>86.583787572294057</v>
      </c>
    </row>
    <row r="26" spans="2:22" x14ac:dyDescent="0.3">
      <c r="B26">
        <v>0.1067</v>
      </c>
      <c r="C26">
        <v>16.189299999999999</v>
      </c>
      <c r="D26">
        <v>0.06</v>
      </c>
      <c r="E26" cm="1">
        <f t="array" ref="E26">CubicInterpolation($B$22:$B$50,$C$22:$C$50,D26)</f>
        <v>17.912605822489525</v>
      </c>
      <c r="F26">
        <f t="shared" si="13"/>
        <v>99.591801899879641</v>
      </c>
      <c r="G26">
        <f t="shared" si="14"/>
        <v>0.12747170142750208</v>
      </c>
      <c r="H26">
        <f t="shared" si="11"/>
        <v>1.2254870026785201</v>
      </c>
      <c r="I26">
        <f t="shared" si="15"/>
        <v>288.14928244074395</v>
      </c>
      <c r="J26">
        <f t="shared" si="1"/>
        <v>340.26222488647034</v>
      </c>
      <c r="K26">
        <f t="shared" si="16"/>
        <v>6.3496603521012061</v>
      </c>
      <c r="L26">
        <f t="shared" si="2"/>
        <v>1.8661079272669166E-2</v>
      </c>
      <c r="M26" cm="1">
        <f t="array" ref="M26">CubicInterpolation($B$4:$B$14,$G$4:$G$14,L26)*H26</f>
        <v>7.5358542070882963</v>
      </c>
      <c r="N26">
        <f t="shared" si="12"/>
        <v>171.28886769895539</v>
      </c>
      <c r="O26">
        <f t="shared" si="3"/>
        <v>17.460638909169763</v>
      </c>
      <c r="P26">
        <f t="shared" si="4"/>
        <v>0.11039373169984189</v>
      </c>
      <c r="Q26">
        <f t="shared" si="5"/>
        <v>6.3735850713751055E-2</v>
      </c>
      <c r="R26">
        <f t="shared" si="6"/>
        <v>60</v>
      </c>
      <c r="S26">
        <f t="shared" si="7"/>
        <v>5.4989671703224872</v>
      </c>
      <c r="T26">
        <f t="shared" si="8"/>
        <v>3.1748301760506039</v>
      </c>
      <c r="U26">
        <f t="shared" si="9"/>
        <v>148.34051081276712</v>
      </c>
      <c r="V26">
        <f t="shared" si="10"/>
        <v>85.644433849477707</v>
      </c>
    </row>
    <row r="27" spans="2:22" x14ac:dyDescent="0.3">
      <c r="B27">
        <v>0.2049</v>
      </c>
      <c r="C27">
        <v>15.0107</v>
      </c>
      <c r="D27">
        <v>7.0000000000000007E-2</v>
      </c>
      <c r="E27" cm="1">
        <f t="array" ref="E27">CubicInterpolation($B$22:$B$50,$C$22:$C$50,D27)</f>
        <v>17.377385985091983</v>
      </c>
      <c r="F27">
        <f t="shared" si="13"/>
        <v>99.507294550221971</v>
      </c>
      <c r="G27">
        <f t="shared" si="14"/>
        <v>0.19957971601960267</v>
      </c>
      <c r="H27">
        <f t="shared" si="11"/>
        <v>1.2254796504185013</v>
      </c>
      <c r="I27">
        <f t="shared" si="15"/>
        <v>288.14887653282301</v>
      </c>
      <c r="J27">
        <f t="shared" si="1"/>
        <v>340.26198522739543</v>
      </c>
      <c r="K27">
        <f t="shared" si="16"/>
        <v>8.0719425663189224</v>
      </c>
      <c r="L27">
        <f t="shared" si="2"/>
        <v>2.3722728123520713E-2</v>
      </c>
      <c r="M27" cm="1">
        <f t="array" ref="M27">CubicInterpolation($B$4:$B$14,$G$4:$G$14,L27)*H27</f>
        <v>9.4763138239451745</v>
      </c>
      <c r="N27">
        <f t="shared" si="12"/>
        <v>166.04335096302441</v>
      </c>
      <c r="O27">
        <f t="shared" si="3"/>
        <v>16.925927723040203</v>
      </c>
      <c r="P27">
        <f t="shared" si="4"/>
        <v>0.17284110415306</v>
      </c>
      <c r="Q27">
        <f t="shared" si="5"/>
        <v>9.9789858009801363E-2</v>
      </c>
      <c r="R27">
        <f t="shared" si="6"/>
        <v>60</v>
      </c>
      <c r="S27">
        <f t="shared" si="7"/>
        <v>6.9905073203211421</v>
      </c>
      <c r="T27">
        <f t="shared" si="8"/>
        <v>4.0359712831594621</v>
      </c>
      <c r="U27">
        <f t="shared" si="9"/>
        <v>143.79776006347447</v>
      </c>
      <c r="V27">
        <f t="shared" si="10"/>
        <v>83.021675481512219</v>
      </c>
    </row>
    <row r="28" spans="2:22" x14ac:dyDescent="0.3">
      <c r="B28">
        <v>0.47639999999999999</v>
      </c>
      <c r="C28">
        <v>13.8714</v>
      </c>
      <c r="D28">
        <v>0.08</v>
      </c>
      <c r="E28" cm="1">
        <f t="array" ref="E28">CubicInterpolation($B$22:$B$50,$C$22:$C$50,D28)</f>
        <v>17.079719722577352</v>
      </c>
      <c r="F28">
        <f t="shared" si="13"/>
        <v>99.424781675293971</v>
      </c>
      <c r="G28">
        <f t="shared" si="14"/>
        <v>0.28873244714934149</v>
      </c>
      <c r="H28">
        <f t="shared" si="11"/>
        <v>1.2254705602958527</v>
      </c>
      <c r="I28">
        <f t="shared" si="15"/>
        <v>288.14837467737817</v>
      </c>
      <c r="J28">
        <f t="shared" si="1"/>
        <v>340.26168891805986</v>
      </c>
      <c r="K28">
        <f t="shared" si="16"/>
        <v>9.7586036596288235</v>
      </c>
      <c r="L28">
        <f t="shared" si="2"/>
        <v>2.8679701469355966E-2</v>
      </c>
      <c r="M28" cm="1">
        <f t="array" ref="M28">CubicInterpolation($B$4:$B$14,$G$4:$G$14,L28)*H28</f>
        <v>11.337469013620549</v>
      </c>
      <c r="N28">
        <f t="shared" si="12"/>
        <v>163.17559814267344</v>
      </c>
      <c r="O28">
        <f t="shared" si="3"/>
        <v>16.633598179681286</v>
      </c>
      <c r="P28">
        <f t="shared" si="4"/>
        <v>0.25004963412817754</v>
      </c>
      <c r="Q28">
        <f t="shared" si="5"/>
        <v>0.14436622357467077</v>
      </c>
      <c r="R28">
        <f t="shared" si="6"/>
        <v>60</v>
      </c>
      <c r="S28">
        <f t="shared" si="7"/>
        <v>8.4511986747023524</v>
      </c>
      <c r="T28">
        <f t="shared" si="8"/>
        <v>4.8793018298144126</v>
      </c>
      <c r="U28">
        <f t="shared" si="9"/>
        <v>141.31421326927605</v>
      </c>
      <c r="V28">
        <f t="shared" si="10"/>
        <v>81.587799071336732</v>
      </c>
    </row>
    <row r="29" spans="2:22" x14ac:dyDescent="0.3">
      <c r="B29">
        <v>0.86929999999999996</v>
      </c>
      <c r="C29">
        <v>13.125</v>
      </c>
      <c r="D29">
        <v>0.09</v>
      </c>
      <c r="E29" cm="1">
        <f t="array" ref="E29">CubicInterpolation($B$22:$B$50,$C$22:$C$50,D29)</f>
        <v>16.792559965451019</v>
      </c>
      <c r="F29">
        <f t="shared" si="13"/>
        <v>99.343669256824001</v>
      </c>
      <c r="G29">
        <f t="shared" si="14"/>
        <v>0.39454895747327212</v>
      </c>
      <c r="H29">
        <f t="shared" si="11"/>
        <v>1.2254597711806317</v>
      </c>
      <c r="I29">
        <f t="shared" si="15"/>
        <v>288.14777901876863</v>
      </c>
      <c r="J29">
        <f t="shared" si="1"/>
        <v>340.26133722440642</v>
      </c>
      <c r="K29">
        <f t="shared" si="16"/>
        <v>11.404698405157312</v>
      </c>
      <c r="L29">
        <f t="shared" si="2"/>
        <v>3.3517467774000359E-2</v>
      </c>
      <c r="M29" cm="1">
        <f t="array" ref="M29">CubicInterpolation($B$4:$B$14,$G$4:$G$14,L29)*H29</f>
        <v>13.118296214670465</v>
      </c>
      <c r="N29">
        <f t="shared" si="12"/>
        <v>160.40726965769426</v>
      </c>
      <c r="O29">
        <f t="shared" si="3"/>
        <v>16.351403634831218</v>
      </c>
      <c r="P29">
        <f t="shared" si="4"/>
        <v>0.34168942020851978</v>
      </c>
      <c r="Q29">
        <f t="shared" si="5"/>
        <v>0.19727447873663612</v>
      </c>
      <c r="R29">
        <f t="shared" si="6"/>
        <v>60</v>
      </c>
      <c r="S29">
        <f t="shared" si="7"/>
        <v>9.8767585413661045</v>
      </c>
      <c r="T29">
        <f t="shared" si="8"/>
        <v>5.7023492025786569</v>
      </c>
      <c r="U29">
        <f t="shared" si="9"/>
        <v>138.916770475264</v>
      </c>
      <c r="V29">
        <f t="shared" si="10"/>
        <v>80.203634828847143</v>
      </c>
    </row>
    <row r="30" spans="2:22" x14ac:dyDescent="0.3">
      <c r="B30">
        <v>1.2564</v>
      </c>
      <c r="C30">
        <v>12.6143</v>
      </c>
      <c r="D30">
        <v>0.1</v>
      </c>
      <c r="E30" cm="1">
        <f t="array" ref="E30">CubicInterpolation($B$22:$B$50,$C$22:$C$50,D30)</f>
        <v>16.444685536105965</v>
      </c>
      <c r="F30">
        <f t="shared" si="13"/>
        <v>99.264077526041717</v>
      </c>
      <c r="G30">
        <f t="shared" si="14"/>
        <v>0.51668551321985434</v>
      </c>
      <c r="H30">
        <f t="shared" si="11"/>
        <v>1.2254473181540793</v>
      </c>
      <c r="I30">
        <f t="shared" si="15"/>
        <v>288.14709149192856</v>
      </c>
      <c r="J30">
        <f t="shared" si="1"/>
        <v>340.26093128870508</v>
      </c>
      <c r="K30">
        <f t="shared" si="16"/>
        <v>13.022612744159149</v>
      </c>
      <c r="L30">
        <f t="shared" si="2"/>
        <v>3.8272430204776296E-2</v>
      </c>
      <c r="M30" cm="1">
        <f t="array" ref="M30">CubicInterpolation($B$4:$B$14,$G$4:$G$14,L30)*H30</f>
        <v>14.836108199333303</v>
      </c>
      <c r="N30">
        <f t="shared" si="12"/>
        <v>157.02085868924419</v>
      </c>
      <c r="O30">
        <f t="shared" si="3"/>
        <v>16.006203739984116</v>
      </c>
      <c r="P30">
        <f t="shared" si="4"/>
        <v>0.44746278021579422</v>
      </c>
      <c r="Q30">
        <f t="shared" si="5"/>
        <v>0.25834275660992723</v>
      </c>
      <c r="R30">
        <f t="shared" si="6"/>
        <v>60</v>
      </c>
      <c r="S30">
        <f t="shared" si="7"/>
        <v>11.277913460088802</v>
      </c>
      <c r="T30">
        <f t="shared" si="8"/>
        <v>6.5113063720795763</v>
      </c>
      <c r="U30">
        <f t="shared" si="9"/>
        <v>135.98405254893197</v>
      </c>
      <c r="V30">
        <f t="shared" si="10"/>
        <v>78.510429344622111</v>
      </c>
    </row>
    <row r="31" spans="2:22" x14ac:dyDescent="0.3">
      <c r="B31">
        <v>1.8515999999999999</v>
      </c>
      <c r="C31">
        <v>12.5357</v>
      </c>
      <c r="D31">
        <v>0.2</v>
      </c>
      <c r="E31" cm="1">
        <f t="array" ref="E31">CubicInterpolation($B$22:$B$50,$C$22:$C$50,D31)</f>
        <v>15.022804133112377</v>
      </c>
      <c r="F31">
        <f t="shared" si="13"/>
        <v>98.510539761900233</v>
      </c>
      <c r="G31">
        <f t="shared" si="14"/>
        <v>0.65484734387011945</v>
      </c>
      <c r="H31">
        <f t="shared" si="11"/>
        <v>1.2254332313093865</v>
      </c>
      <c r="I31">
        <f t="shared" si="15"/>
        <v>288.14631375616995</v>
      </c>
      <c r="J31">
        <f t="shared" si="1"/>
        <v>340.26047209046936</v>
      </c>
      <c r="K31">
        <f t="shared" si="16"/>
        <v>14.609753385893843</v>
      </c>
      <c r="L31">
        <f t="shared" si="2"/>
        <v>4.2936969128783677E-2</v>
      </c>
      <c r="M31" cm="1">
        <f t="array" ref="M31">CubicInterpolation($B$4:$B$14,$G$4:$G$14,L31)*H31</f>
        <v>16.491523226265727</v>
      </c>
      <c r="N31">
        <f t="shared" si="12"/>
        <v>143.83634222373976</v>
      </c>
      <c r="O31">
        <f t="shared" si="3"/>
        <v>14.662216332695184</v>
      </c>
      <c r="P31">
        <f t="shared" si="4"/>
        <v>0.56711443539228734</v>
      </c>
      <c r="Q31">
        <f t="shared" si="5"/>
        <v>0.32742367193505978</v>
      </c>
      <c r="R31">
        <f t="shared" si="6"/>
        <v>60</v>
      </c>
      <c r="S31">
        <f t="shared" si="7"/>
        <v>12.652417575209784</v>
      </c>
      <c r="T31">
        <f t="shared" si="8"/>
        <v>7.3048766929469231</v>
      </c>
      <c r="U31">
        <f t="shared" si="9"/>
        <v>124.56592635319092</v>
      </c>
      <c r="V31">
        <f t="shared" si="10"/>
        <v>71.918171111869896</v>
      </c>
    </row>
    <row r="32" spans="2:22" x14ac:dyDescent="0.3">
      <c r="B32">
        <v>2.5390999999999999</v>
      </c>
      <c r="C32">
        <v>13.125</v>
      </c>
      <c r="D32">
        <v>0.3</v>
      </c>
      <c r="E32" cm="1">
        <f t="array" ref="E32">CubicInterpolation($B$22:$B$50,$C$22:$C$50,D32)</f>
        <v>14.332516352383378</v>
      </c>
      <c r="F32">
        <f t="shared" si="13"/>
        <v>97.807581159329047</v>
      </c>
      <c r="G32">
        <f t="shared" si="14"/>
        <v>2.8679656847419635</v>
      </c>
      <c r="H32">
        <f t="shared" si="11"/>
        <v>1.2252076008200019</v>
      </c>
      <c r="I32">
        <f t="shared" si="15"/>
        <v>288.13385574758888</v>
      </c>
      <c r="J32">
        <f t="shared" si="1"/>
        <v>340.25311642860999</v>
      </c>
      <c r="K32">
        <f t="shared" si="16"/>
        <v>29.652613431543042</v>
      </c>
      <c r="L32">
        <f t="shared" si="2"/>
        <v>8.7148690195067144E-2</v>
      </c>
      <c r="M32" cm="1">
        <f t="array" ref="M32">CubicInterpolation($B$4:$B$14,$G$4:$G$14,L32)*H32</f>
        <v>31.017817589582652</v>
      </c>
      <c r="N32">
        <f t="shared" si="12"/>
        <v>137.72504755717242</v>
      </c>
      <c r="O32">
        <f t="shared" si="3"/>
        <v>14.039250515511968</v>
      </c>
      <c r="P32">
        <f t="shared" si="4"/>
        <v>2.4837311401685729</v>
      </c>
      <c r="Q32">
        <f t="shared" si="5"/>
        <v>1.4339828423709819</v>
      </c>
      <c r="R32">
        <f t="shared" si="6"/>
        <v>60</v>
      </c>
      <c r="S32">
        <f t="shared" si="7"/>
        <v>25.679916520315931</v>
      </c>
      <c r="T32">
        <f t="shared" si="8"/>
        <v>14.826306715771524</v>
      </c>
      <c r="U32">
        <f t="shared" si="9"/>
        <v>119.27338992193125</v>
      </c>
      <c r="V32">
        <f t="shared" si="10"/>
        <v>68.862523778586223</v>
      </c>
    </row>
    <row r="33" spans="2:22" x14ac:dyDescent="0.3">
      <c r="B33">
        <v>2.8683999999999998</v>
      </c>
      <c r="C33">
        <v>13.596399999999999</v>
      </c>
      <c r="D33">
        <v>0.4</v>
      </c>
      <c r="E33" cm="1">
        <f t="array" ref="E33">CubicInterpolation($B$22:$B$50,$C$22:$C$50,D33)</f>
        <v>13.978509900497214</v>
      </c>
      <c r="F33">
        <f t="shared" si="13"/>
        <v>97.129629799134747</v>
      </c>
      <c r="G33">
        <f t="shared" si="14"/>
        <v>6.537130502348548</v>
      </c>
      <c r="H33">
        <f t="shared" si="11"/>
        <v>1.2248335943975839</v>
      </c>
      <c r="I33">
        <f t="shared" si="15"/>
        <v>288.11320141296119</v>
      </c>
      <c r="J33">
        <f t="shared" si="1"/>
        <v>340.2409210070532</v>
      </c>
      <c r="K33">
        <f t="shared" si="16"/>
        <v>43.730682920588649</v>
      </c>
      <c r="L33">
        <f t="shared" si="2"/>
        <v>0.12852858142740012</v>
      </c>
      <c r="M33" cm="1">
        <f t="array" ref="M33">CubicInterpolation($B$4:$B$14,$G$4:$G$14,L33)*H33</f>
        <v>43.527273457033324</v>
      </c>
      <c r="N33">
        <f t="shared" si="12"/>
        <v>134.97217649849688</v>
      </c>
      <c r="O33">
        <f t="shared" si="3"/>
        <v>13.758631651222922</v>
      </c>
      <c r="P33">
        <f t="shared" si="4"/>
        <v>5.6613210828879712</v>
      </c>
      <c r="Q33">
        <f t="shared" si="5"/>
        <v>3.2685652511742749</v>
      </c>
      <c r="R33">
        <f t="shared" si="6"/>
        <v>60</v>
      </c>
      <c r="S33">
        <f t="shared" si="7"/>
        <v>37.871882334072041</v>
      </c>
      <c r="T33">
        <f t="shared" si="8"/>
        <v>21.865341460294328</v>
      </c>
      <c r="U33">
        <f t="shared" si="9"/>
        <v>116.88933365177527</v>
      </c>
      <c r="V33">
        <f t="shared" si="10"/>
        <v>67.486088249248454</v>
      </c>
    </row>
    <row r="34" spans="2:22" x14ac:dyDescent="0.3">
      <c r="B34">
        <v>3.1747000000000001</v>
      </c>
      <c r="C34">
        <v>14.1464</v>
      </c>
      <c r="D34">
        <v>0.5</v>
      </c>
      <c r="E34" cm="1">
        <f t="array" ref="E34">CubicInterpolation($B$22:$B$50,$C$22:$C$50,D34)</f>
        <v>13.80307499807436</v>
      </c>
      <c r="F34">
        <f t="shared" si="13"/>
        <v>96.464356731952179</v>
      </c>
      <c r="G34">
        <f t="shared" si="14"/>
        <v>11.591941854546587</v>
      </c>
      <c r="H34">
        <f t="shared" si="11"/>
        <v>1.2243184888886167</v>
      </c>
      <c r="I34">
        <f t="shared" si="15"/>
        <v>288.08474704518596</v>
      </c>
      <c r="J34">
        <f t="shared" si="1"/>
        <v>340.2241193136602</v>
      </c>
      <c r="K34">
        <f t="shared" si="16"/>
        <v>57.365544123372118</v>
      </c>
      <c r="L34">
        <f t="shared" si="2"/>
        <v>0.16861104450530018</v>
      </c>
      <c r="M34" cm="1">
        <f t="array" ref="M34">CubicInterpolation($B$4:$B$14,$G$4:$G$14,L34)*H34</f>
        <v>55.697415638937208</v>
      </c>
      <c r="N34">
        <f>(E34*1000 - F34*$G$17*SIN($L$12) - M34)/F34</f>
        <v>134.01680057148371</v>
      </c>
      <c r="O34">
        <f t="shared" si="3"/>
        <v>13.661243687205271</v>
      </c>
      <c r="P34">
        <f t="shared" si="4"/>
        <v>10.038916125229441</v>
      </c>
      <c r="Q34">
        <f t="shared" si="5"/>
        <v>5.7959709272732942</v>
      </c>
      <c r="R34">
        <f t="shared" si="6"/>
        <v>60</v>
      </c>
      <c r="S34">
        <f t="shared" si="7"/>
        <v>49.680018512757364</v>
      </c>
      <c r="T34">
        <f t="shared" si="8"/>
        <v>28.682772061686066</v>
      </c>
      <c r="U34">
        <f t="shared" si="9"/>
        <v>116.06195382881776</v>
      </c>
      <c r="V34">
        <f t="shared" si="10"/>
        <v>67.008400285741871</v>
      </c>
    </row>
    <row r="35" spans="2:22" x14ac:dyDescent="0.3">
      <c r="B35">
        <v>3.3653</v>
      </c>
      <c r="C35">
        <v>14.617900000000001</v>
      </c>
      <c r="D35">
        <v>0.6</v>
      </c>
      <c r="E35" cm="1">
        <f t="array" ref="E35">CubicInterpolation($B$22:$B$50,$C$22:$C$50,D35)</f>
        <v>13.555463819859741</v>
      </c>
      <c r="F35">
        <f t="shared" si="13"/>
        <v>95.809214158211688</v>
      </c>
      <c r="G35">
        <f t="shared" si="14"/>
        <v>18.000968709558748</v>
      </c>
      <c r="H35">
        <f t="shared" si="11"/>
        <v>1.2236656216943977</v>
      </c>
      <c r="I35">
        <f t="shared" si="15"/>
        <v>288.04866957473115</v>
      </c>
      <c r="J35">
        <f t="shared" si="1"/>
        <v>340.20281514873881</v>
      </c>
      <c r="K35">
        <f t="shared" si="16"/>
        <v>70.814992976871139</v>
      </c>
      <c r="L35">
        <f t="shared" si="2"/>
        <v>0.20815522336553971</v>
      </c>
      <c r="M35" cm="1">
        <f t="array" ref="M35">CubicInterpolation($B$4:$B$14,$G$4:$G$14,L35)*H35</f>
        <v>68.732971185450495</v>
      </c>
      <c r="N35">
        <f t="shared" si="12"/>
        <v>132.27082318526169</v>
      </c>
      <c r="O35">
        <f t="shared" si="3"/>
        <v>13.483264341005269</v>
      </c>
      <c r="P35">
        <f t="shared" si="4"/>
        <v>15.589296195206659</v>
      </c>
      <c r="Q35">
        <f t="shared" si="5"/>
        <v>9.0004843547793758</v>
      </c>
      <c r="R35">
        <f t="shared" si="6"/>
        <v>60</v>
      </c>
      <c r="S35">
        <f t="shared" si="7"/>
        <v>61.327582886787013</v>
      </c>
      <c r="T35">
        <f t="shared" si="8"/>
        <v>35.407496488435577</v>
      </c>
      <c r="U35">
        <f t="shared" si="9"/>
        <v>114.54989305791634</v>
      </c>
      <c r="V35">
        <f t="shared" si="10"/>
        <v>66.135411592630859</v>
      </c>
    </row>
    <row r="36" spans="2:22" x14ac:dyDescent="0.3">
      <c r="B36">
        <v>3.4809000000000001</v>
      </c>
      <c r="C36">
        <v>14.971399999999999</v>
      </c>
      <c r="D36">
        <v>0.7</v>
      </c>
      <c r="E36" cm="1">
        <f t="array" ref="E36">CubicInterpolation($B$22:$B$50,$C$22:$C$50,D36)</f>
        <v>13.364118234619653</v>
      </c>
      <c r="F36">
        <f t="shared" si="13"/>
        <v>95.164583083849294</v>
      </c>
      <c r="G36">
        <f t="shared" si="14"/>
        <v>25.748187066637726</v>
      </c>
      <c r="H36">
        <f t="shared" si="11"/>
        <v>1.2228767927869291</v>
      </c>
      <c r="I36">
        <f t="shared" si="15"/>
        <v>288.0050592033428</v>
      </c>
      <c r="J36">
        <f t="shared" si="1"/>
        <v>340.17706093724649</v>
      </c>
      <c r="K36">
        <f t="shared" si="16"/>
        <v>84.129374164708409</v>
      </c>
      <c r="L36">
        <f t="shared" si="2"/>
        <v>0.24731054449385115</v>
      </c>
      <c r="M36" cm="1">
        <f t="array" ref="M36">CubicInterpolation($B$4:$B$14,$G$4:$G$14,L36)*H36</f>
        <v>83.583911529493761</v>
      </c>
      <c r="N36">
        <f t="shared" si="12"/>
        <v>131.05761927231592</v>
      </c>
      <c r="O36">
        <f t="shared" si="3"/>
        <v>13.359594217361458</v>
      </c>
      <c r="P36">
        <f t="shared" si="4"/>
        <v>22.298584101102197</v>
      </c>
      <c r="Q36">
        <f t="shared" si="5"/>
        <v>12.874093533318867</v>
      </c>
      <c r="R36">
        <f t="shared" si="6"/>
        <v>60</v>
      </c>
      <c r="S36">
        <f t="shared" si="7"/>
        <v>72.85817523112371</v>
      </c>
      <c r="T36">
        <f t="shared" si="8"/>
        <v>42.064687082354212</v>
      </c>
      <c r="U36">
        <f t="shared" si="9"/>
        <v>113.49922764933461</v>
      </c>
      <c r="V36">
        <f t="shared" si="10"/>
        <v>65.528809636157973</v>
      </c>
    </row>
    <row r="37" spans="2:22" x14ac:dyDescent="0.3">
      <c r="B37">
        <v>3.5501999999999998</v>
      </c>
      <c r="C37">
        <v>15.05</v>
      </c>
      <c r="D37">
        <v>0.8</v>
      </c>
      <c r="E37" cm="1">
        <f t="array" ref="E37">CubicInterpolation($B$22:$B$50,$C$22:$C$50,D37)</f>
        <v>13.213560262103664</v>
      </c>
      <c r="F37">
        <f t="shared" si="13"/>
        <v>94.528139419578139</v>
      </c>
      <c r="G37">
        <f t="shared" si="14"/>
        <v>34.81944558925251</v>
      </c>
      <c r="H37">
        <f t="shared" si="11"/>
        <v>1.2219536434011051</v>
      </c>
      <c r="I37">
        <f t="shared" si="15"/>
        <v>287.95399559123109</v>
      </c>
      <c r="J37">
        <f t="shared" si="1"/>
        <v>340.14690271786486</v>
      </c>
      <c r="K37">
        <f t="shared" si="16"/>
        <v>97.295796287587279</v>
      </c>
      <c r="L37">
        <f t="shared" si="2"/>
        <v>0.28604051811193282</v>
      </c>
      <c r="M37" cm="1">
        <f t="array" ref="M37">CubicInterpolation($B$4:$B$14,$G$4:$G$14,L37)*H37</f>
        <v>101.07883389550791</v>
      </c>
      <c r="N37">
        <f t="shared" si="12"/>
        <v>130.21940259284582</v>
      </c>
      <c r="O37">
        <f t="shared" si="3"/>
        <v>13.274149092033213</v>
      </c>
      <c r="P37">
        <f t="shared" si="4"/>
        <v>30.154524425982693</v>
      </c>
      <c r="Q37">
        <f t="shared" si="5"/>
        <v>17.409722794626258</v>
      </c>
      <c r="R37">
        <f t="shared" si="6"/>
        <v>60</v>
      </c>
      <c r="S37">
        <f t="shared" si="7"/>
        <v>84.260631266486257</v>
      </c>
      <c r="T37">
        <f t="shared" si="8"/>
        <v>48.647898143793654</v>
      </c>
      <c r="U37">
        <f t="shared" si="9"/>
        <v>112.77331071103768</v>
      </c>
      <c r="V37">
        <f t="shared" si="10"/>
        <v>65.109701296422926</v>
      </c>
    </row>
    <row r="38" spans="2:22" x14ac:dyDescent="0.3">
      <c r="B38">
        <v>3.6253000000000002</v>
      </c>
      <c r="C38">
        <v>14.7357</v>
      </c>
      <c r="D38">
        <v>0.9</v>
      </c>
      <c r="E38" cm="1">
        <f t="array" ref="E38">CubicInterpolation($B$22:$B$50,$C$22:$C$50,D38)</f>
        <v>13.074790167463473</v>
      </c>
      <c r="F38">
        <f t="shared" si="13"/>
        <v>93.898624163868334</v>
      </c>
      <c r="G38">
        <f>0.5*(K37+K38)*(D37-D36)+G37</f>
        <v>45.202217772674153</v>
      </c>
      <c r="H38">
        <f t="shared" si="11"/>
        <v>1.2208976804235065</v>
      </c>
      <c r="I38">
        <f t="shared" si="15"/>
        <v>287.89554925215953</v>
      </c>
      <c r="J38">
        <f t="shared" si="1"/>
        <v>340.11238097063989</v>
      </c>
      <c r="K38">
        <f t="shared" si="16"/>
        <v>110.35964738084537</v>
      </c>
      <c r="L38">
        <f t="shared" si="2"/>
        <v>0.32447994708658412</v>
      </c>
      <c r="M38" cm="1">
        <f t="array" ref="M38">CubicInterpolation($B$4:$B$14,$G$4:$G$14,L38)*H38</f>
        <v>124.10588979351957</v>
      </c>
      <c r="N38">
        <f t="shared" si="12"/>
        <v>129.42627199989761</v>
      </c>
      <c r="O38">
        <f t="shared" si="3"/>
        <v>13.193299898052762</v>
      </c>
      <c r="P38">
        <f t="shared" si="4"/>
        <v>39.146268898532263</v>
      </c>
      <c r="Q38">
        <f t="shared" si="5"/>
        <v>22.60110888633708</v>
      </c>
      <c r="R38">
        <f t="shared" si="6"/>
        <v>60</v>
      </c>
      <c r="S38">
        <f t="shared" si="7"/>
        <v>95.57425818450487</v>
      </c>
      <c r="T38">
        <f t="shared" si="8"/>
        <v>55.179823690422701</v>
      </c>
      <c r="U38">
        <f t="shared" si="9"/>
        <v>112.0864394690259</v>
      </c>
      <c r="V38">
        <f t="shared" si="10"/>
        <v>64.713135999948818</v>
      </c>
    </row>
    <row r="39" spans="2:22" x14ac:dyDescent="0.3">
      <c r="B39">
        <v>3.7120000000000002</v>
      </c>
      <c r="C39">
        <v>13.596399999999999</v>
      </c>
      <c r="D39">
        <v>1</v>
      </c>
      <c r="E39" cm="1">
        <f t="array" ref="E39">CubicInterpolation($B$22:$B$50,$C$22:$C$50,D39)</f>
        <v>12.921704156401441</v>
      </c>
      <c r="F39">
        <f t="shared" si="13"/>
        <v>93.276097854517246</v>
      </c>
      <c r="G39">
        <f t="shared" ref="G39:G102" si="17">0.5*(K38+K39)*(D38-D37)+G38</f>
        <v>56.887296697240544</v>
      </c>
      <c r="H39">
        <f t="shared" si="11"/>
        <v>1.2197101035580611</v>
      </c>
      <c r="I39">
        <f t="shared" si="15"/>
        <v>287.82977201339918</v>
      </c>
      <c r="J39">
        <f t="shared" si="1"/>
        <v>340.07352498391253</v>
      </c>
      <c r="K39">
        <f t="shared" si="16"/>
        <v>123.34193111048255</v>
      </c>
      <c r="L39">
        <f t="shared" si="2"/>
        <v>0.3626919535012828</v>
      </c>
      <c r="M39" cm="1">
        <f t="array" ref="M39">CubicInterpolation($B$4:$B$14,$G$4:$G$14,L39)*H39</f>
        <v>152.69852907169593</v>
      </c>
      <c r="N39">
        <f t="shared" si="12"/>
        <v>128.39901431435453</v>
      </c>
      <c r="O39">
        <f t="shared" si="3"/>
        <v>13.088584537650817</v>
      </c>
      <c r="P39">
        <f t="shared" si="4"/>
        <v>49.2658440924329</v>
      </c>
      <c r="Q39">
        <f t="shared" si="5"/>
        <v>28.443648348620279</v>
      </c>
      <c r="R39">
        <f t="shared" si="6"/>
        <v>60</v>
      </c>
      <c r="S39">
        <f t="shared" si="7"/>
        <v>106.81724569350806</v>
      </c>
      <c r="T39">
        <f t="shared" si="8"/>
        <v>61.670965555241288</v>
      </c>
      <c r="U39">
        <f t="shared" si="9"/>
        <v>111.19680821711279</v>
      </c>
      <c r="V39">
        <f t="shared" si="10"/>
        <v>64.19950715717728</v>
      </c>
    </row>
    <row r="40" spans="2:22" x14ac:dyDescent="0.3">
      <c r="B40">
        <v>3.7871000000000001</v>
      </c>
      <c r="C40">
        <v>12.3393</v>
      </c>
      <c r="D40">
        <v>1.1000000000000001</v>
      </c>
      <c r="E40" cm="1">
        <f t="array" ref="E40">CubicInterpolation($B$22:$B$50,$C$22:$C$50,D40)</f>
        <v>12.786188756419637</v>
      </c>
      <c r="F40">
        <f t="shared" si="13"/>
        <v>92.660482552821748</v>
      </c>
      <c r="G40">
        <f t="shared" si="17"/>
        <v>69.866053024074432</v>
      </c>
      <c r="H40">
        <f t="shared" si="11"/>
        <v>1.218392083929809</v>
      </c>
      <c r="I40">
        <f t="shared" si="15"/>
        <v>287.75671245092349</v>
      </c>
      <c r="J40">
        <f t="shared" si="1"/>
        <v>340.03036197195837</v>
      </c>
      <c r="K40">
        <f t="shared" si="16"/>
        <v>136.23319542619515</v>
      </c>
      <c r="L40">
        <f t="shared" si="2"/>
        <v>0.40065009088050213</v>
      </c>
      <c r="M40" cm="1">
        <f t="array" ref="M40">CubicInterpolation($B$4:$B$14,$G$4:$G$14,L40)*H40</f>
        <v>185.34383358321372</v>
      </c>
      <c r="N40">
        <f t="shared" si="12"/>
        <v>127.49370694212233</v>
      </c>
      <c r="O40">
        <f t="shared" si="3"/>
        <v>12.996300401847332</v>
      </c>
      <c r="P40">
        <f t="shared" si="4"/>
        <v>60.505776780999057</v>
      </c>
      <c r="Q40">
        <f t="shared" si="5"/>
        <v>34.933026512037223</v>
      </c>
      <c r="R40">
        <f t="shared" si="6"/>
        <v>60</v>
      </c>
      <c r="S40">
        <f t="shared" si="7"/>
        <v>117.98140807781499</v>
      </c>
      <c r="T40">
        <f t="shared" si="8"/>
        <v>68.11659771309759</v>
      </c>
      <c r="U40">
        <f t="shared" si="9"/>
        <v>110.41278903452637</v>
      </c>
      <c r="V40">
        <f t="shared" si="10"/>
        <v>63.746853471061179</v>
      </c>
    </row>
    <row r="41" spans="2:22" x14ac:dyDescent="0.3">
      <c r="B41">
        <v>3.8853</v>
      </c>
      <c r="C41">
        <v>9.6678999999999995</v>
      </c>
      <c r="D41">
        <v>1.2</v>
      </c>
      <c r="E41" cm="1">
        <f t="array" ref="E41">CubicInterpolation($B$22:$B$50,$C$22:$C$50,D41)</f>
        <v>12.67027059076657</v>
      </c>
      <c r="F41">
        <f t="shared" si="13"/>
        <v>92.050888217173124</v>
      </c>
      <c r="G41">
        <f t="shared" si="17"/>
        <v>84.129104369835147</v>
      </c>
      <c r="H41">
        <f t="shared" si="11"/>
        <v>1.216944898446197</v>
      </c>
      <c r="I41">
        <f t="shared" si="15"/>
        <v>287.67642337971756</v>
      </c>
      <c r="J41">
        <f t="shared" si="1"/>
        <v>339.98292150337568</v>
      </c>
      <c r="K41">
        <f t="shared" si="16"/>
        <v>149.02783148901901</v>
      </c>
      <c r="L41">
        <f t="shared" si="2"/>
        <v>0.43833916959719788</v>
      </c>
      <c r="M41" cm="1">
        <f t="array" ref="M41">CubicInterpolation($B$4:$B$14,$G$4:$G$14,L41)*H41</f>
        <v>221.52056668478514</v>
      </c>
      <c r="N41">
        <f t="shared" si="12"/>
        <v>126.74198664588573</v>
      </c>
      <c r="O41">
        <f t="shared" si="3"/>
        <v>12.919672440966945</v>
      </c>
      <c r="P41">
        <f t="shared" si="4"/>
        <v>72.857941581909657</v>
      </c>
      <c r="Q41">
        <f t="shared" si="5"/>
        <v>42.064552184917581</v>
      </c>
      <c r="R41">
        <f t="shared" si="6"/>
        <v>60</v>
      </c>
      <c r="S41">
        <f t="shared" si="7"/>
        <v>129.06188794039696</v>
      </c>
      <c r="T41">
        <f t="shared" si="8"/>
        <v>74.513915744509518</v>
      </c>
      <c r="U41">
        <f t="shared" si="9"/>
        <v>109.76178016144512</v>
      </c>
      <c r="V41">
        <f t="shared" si="10"/>
        <v>63.37099332294288</v>
      </c>
    </row>
    <row r="42" spans="2:22" x14ac:dyDescent="0.3">
      <c r="B42">
        <v>3.9950999999999999</v>
      </c>
      <c r="C42">
        <v>7.4286000000000003</v>
      </c>
      <c r="D42">
        <v>1.3</v>
      </c>
      <c r="E42" cm="1">
        <f t="array" ref="E42">CubicInterpolation($B$22:$B$50,$C$22:$C$50,D42)</f>
        <v>12.582188501616843</v>
      </c>
      <c r="F42">
        <f t="shared" si="13"/>
        <v>91.446178983498129</v>
      </c>
      <c r="G42">
        <f t="shared" si="17"/>
        <v>99.667476752707046</v>
      </c>
      <c r="H42">
        <f t="shared" si="11"/>
        <v>1.2153698109360678</v>
      </c>
      <c r="I42">
        <f t="shared" si="15"/>
        <v>287.58895531580686</v>
      </c>
      <c r="J42">
        <f t="shared" si="1"/>
        <v>339.93123164235908</v>
      </c>
      <c r="K42">
        <f t="shared" si="16"/>
        <v>161.73961616841939</v>
      </c>
      <c r="L42">
        <f t="shared" si="2"/>
        <v>0.47580098888526162</v>
      </c>
      <c r="M42" cm="1">
        <f t="array" ref="M42">CubicInterpolation($B$4:$B$14,$G$4:$G$14,L42)*H42</f>
        <v>260.78137346714692</v>
      </c>
      <c r="N42">
        <f t="shared" si="12"/>
        <v>126.24373277663828</v>
      </c>
      <c r="O42">
        <f t="shared" si="3"/>
        <v>12.868882036354565</v>
      </c>
      <c r="P42">
        <f t="shared" si="4"/>
        <v>86.314566798939268</v>
      </c>
      <c r="Q42">
        <f t="shared" si="5"/>
        <v>49.833738376353537</v>
      </c>
      <c r="R42">
        <f t="shared" si="6"/>
        <v>60</v>
      </c>
      <c r="S42">
        <f t="shared" si="7"/>
        <v>140.07061640019552</v>
      </c>
      <c r="T42">
        <f t="shared" si="8"/>
        <v>80.869808084209708</v>
      </c>
      <c r="U42">
        <f t="shared" si="9"/>
        <v>109.33027965314294</v>
      </c>
      <c r="V42">
        <f t="shared" si="10"/>
        <v>63.121866388319155</v>
      </c>
    </row>
    <row r="43" spans="2:22" x14ac:dyDescent="0.3">
      <c r="B43">
        <v>4.1048999999999998</v>
      </c>
      <c r="C43">
        <v>6.0929000000000002</v>
      </c>
      <c r="D43">
        <v>1.4</v>
      </c>
      <c r="E43" cm="1">
        <f t="array" ref="E43">CubicInterpolation($B$22:$B$50,$C$22:$C$50,D43)</f>
        <v>12.52597287850084</v>
      </c>
      <c r="F43">
        <f t="shared" si="13"/>
        <v>90.844925181972769</v>
      </c>
      <c r="G43">
        <f t="shared" si="17"/>
        <v>116.47390266810531</v>
      </c>
      <c r="H43">
        <f t="shared" si="11"/>
        <v>1.2136679401237516</v>
      </c>
      <c r="I43">
        <f t="shared" si="15"/>
        <v>287.49434916917477</v>
      </c>
      <c r="J43">
        <f t="shared" si="1"/>
        <v>339.87531463196092</v>
      </c>
      <c r="K43">
        <f t="shared" si="16"/>
        <v>174.38890213954559</v>
      </c>
      <c r="L43">
        <f t="shared" si="2"/>
        <v>0.51309669938337599</v>
      </c>
      <c r="M43" cm="1">
        <f t="array" ref="M43">CubicInterpolation($B$4:$B$14,$G$4:$G$14,L43)*H43</f>
        <v>297.33926618541858</v>
      </c>
      <c r="N43">
        <f t="shared" si="12"/>
        <v>126.11427134442104</v>
      </c>
      <c r="O43">
        <f t="shared" si="3"/>
        <v>12.855685152336497</v>
      </c>
      <c r="P43">
        <f t="shared" si="4"/>
        <v>100.8693585884953</v>
      </c>
      <c r="Q43">
        <f t="shared" si="5"/>
        <v>58.236951334052669</v>
      </c>
      <c r="R43">
        <f t="shared" si="6"/>
        <v>60</v>
      </c>
      <c r="S43">
        <f t="shared" si="7"/>
        <v>151.02521939092492</v>
      </c>
      <c r="T43">
        <f t="shared" si="8"/>
        <v>87.194451069772811</v>
      </c>
      <c r="U43">
        <f t="shared" si="9"/>
        <v>109.21816276403248</v>
      </c>
      <c r="V43">
        <f t="shared" si="10"/>
        <v>63.057135672210535</v>
      </c>
    </row>
    <row r="44" spans="2:22" x14ac:dyDescent="0.3">
      <c r="B44">
        <v>4.3590999999999998</v>
      </c>
      <c r="C44">
        <v>3.6570999999999998</v>
      </c>
      <c r="D44">
        <v>1.5</v>
      </c>
      <c r="E44" cm="1">
        <f t="array" ref="E44">CubicInterpolation($B$22:$B$50,$C$22:$C$50,D44)</f>
        <v>12.492763129071534</v>
      </c>
      <c r="F44">
        <f t="shared" si="13"/>
        <v>90.245812809458542</v>
      </c>
      <c r="G44">
        <f t="shared" si="17"/>
        <v>134.5436878923625</v>
      </c>
      <c r="H44">
        <f t="shared" si="11"/>
        <v>1.2118401721587766</v>
      </c>
      <c r="I44">
        <f t="shared" si="15"/>
        <v>287.39263136438137</v>
      </c>
      <c r="J44">
        <f t="shared" si="1"/>
        <v>339.81518400773149</v>
      </c>
      <c r="K44">
        <f t="shared" si="16"/>
        <v>187.00680234559854</v>
      </c>
      <c r="L44">
        <f t="shared" si="2"/>
        <v>0.55031914742616017</v>
      </c>
      <c r="M44" cm="1">
        <f t="array" ref="M44">CubicInterpolation($B$4:$B$14,$G$4:$G$14,L44)*H44</f>
        <v>326.56378487496892</v>
      </c>
      <c r="N44">
        <f t="shared" si="12"/>
        <v>126.31607834386961</v>
      </c>
      <c r="O44">
        <f t="shared" si="3"/>
        <v>12.876256711913312</v>
      </c>
      <c r="P44">
        <f t="shared" si="4"/>
        <v>116.51825163363071</v>
      </c>
      <c r="Q44">
        <f t="shared" si="5"/>
        <v>67.271843946181264</v>
      </c>
      <c r="R44">
        <f t="shared" si="6"/>
        <v>60</v>
      </c>
      <c r="S44">
        <f t="shared" si="7"/>
        <v>161.95264151178367</v>
      </c>
      <c r="T44">
        <f t="shared" si="8"/>
        <v>93.503401172799286</v>
      </c>
      <c r="U44">
        <f t="shared" si="9"/>
        <v>109.39293275221645</v>
      </c>
      <c r="V44">
        <f t="shared" si="10"/>
        <v>63.158039171934817</v>
      </c>
    </row>
    <row r="45" spans="2:22" x14ac:dyDescent="0.3">
      <c r="B45">
        <v>4.6479999999999997</v>
      </c>
      <c r="C45">
        <v>1.85</v>
      </c>
      <c r="D45">
        <v>1.6</v>
      </c>
      <c r="E45" cm="1">
        <f t="array" ref="E45">CubicInterpolation($B$22:$B$50,$C$22:$C$50,D45)</f>
        <v>12.480987452166698</v>
      </c>
      <c r="F45">
        <f t="shared" si="13"/>
        <v>89.647777682632963</v>
      </c>
      <c r="G45">
        <f t="shared" si="17"/>
        <v>153.87544400114311</v>
      </c>
      <c r="H45">
        <f t="shared" si="11"/>
        <v>1.209887087556585</v>
      </c>
      <c r="I45">
        <f t="shared" si="15"/>
        <v>287.28380971709657</v>
      </c>
      <c r="J45">
        <f t="shared" si="1"/>
        <v>339.7508421539664</v>
      </c>
      <c r="K45">
        <f t="shared" si="16"/>
        <v>199.62831983001308</v>
      </c>
      <c r="L45">
        <f t="shared" si="2"/>
        <v>0.58757270052489419</v>
      </c>
      <c r="M45" cm="1">
        <f t="array" ref="M45">CubicInterpolation($B$4:$B$14,$G$4:$G$14,L45)*H45</f>
        <v>360.18682179660811</v>
      </c>
      <c r="N45">
        <f t="shared" si="12"/>
        <v>126.70898792347184</v>
      </c>
      <c r="O45">
        <f t="shared" si="3"/>
        <v>12.916308656826894</v>
      </c>
      <c r="P45">
        <f t="shared" si="4"/>
        <v>133.26004352359973</v>
      </c>
      <c r="Q45">
        <f t="shared" si="5"/>
        <v>76.937722000571569</v>
      </c>
      <c r="R45">
        <f t="shared" si="6"/>
        <v>60</v>
      </c>
      <c r="S45">
        <f t="shared" si="7"/>
        <v>172.88319628759612</v>
      </c>
      <c r="T45">
        <f t="shared" si="8"/>
        <v>99.81415991500657</v>
      </c>
      <c r="U45">
        <f t="shared" si="9"/>
        <v>109.73320242954225</v>
      </c>
      <c r="V45">
        <f t="shared" si="10"/>
        <v>63.354493961735933</v>
      </c>
    </row>
    <row r="46" spans="2:22" x14ac:dyDescent="0.3">
      <c r="B46">
        <v>4.9831000000000003</v>
      </c>
      <c r="C46">
        <v>0.59289999999999998</v>
      </c>
      <c r="D46">
        <v>1.7</v>
      </c>
      <c r="E46" cm="1">
        <f t="array" ref="E46">CubicInterpolation($B$22:$B$50,$C$22:$C$50,D46)</f>
        <v>12.489074046624111</v>
      </c>
      <c r="F46">
        <f t="shared" si="13"/>
        <v>89.049830896598735</v>
      </c>
      <c r="G46">
        <f t="shared" si="17"/>
        <v>174.47083864981278</v>
      </c>
      <c r="H46">
        <f t="shared" si="11"/>
        <v>1.2078089880716021</v>
      </c>
      <c r="I46">
        <f t="shared" si="15"/>
        <v>287.16787483981295</v>
      </c>
      <c r="J46">
        <f t="shared" si="1"/>
        <v>339.68228112552003</v>
      </c>
      <c r="K46">
        <f t="shared" si="16"/>
        <v>212.27957314338016</v>
      </c>
      <c r="L46">
        <f t="shared" si="2"/>
        <v>0.62493566764802255</v>
      </c>
      <c r="M46" cm="1">
        <f t="array" ref="M46">CubicInterpolation($B$4:$B$14,$G$4:$G$14,L46)*H46</f>
        <v>400.42653618531426</v>
      </c>
      <c r="N46">
        <f t="shared" si="12"/>
        <v>127.25578395538805</v>
      </c>
      <c r="O46">
        <f t="shared" si="3"/>
        <v>12.972047294127222</v>
      </c>
      <c r="P46">
        <f t="shared" si="4"/>
        <v>151.09617849031375</v>
      </c>
      <c r="Q46">
        <f t="shared" si="5"/>
        <v>87.235419324906402</v>
      </c>
      <c r="R46">
        <f t="shared" si="6"/>
        <v>60</v>
      </c>
      <c r="S46">
        <f t="shared" si="7"/>
        <v>183.83950304668406</v>
      </c>
      <c r="T46">
        <f t="shared" si="8"/>
        <v>106.13978657169011</v>
      </c>
      <c r="U46">
        <f t="shared" si="9"/>
        <v>110.20674168387022</v>
      </c>
      <c r="V46">
        <f t="shared" si="10"/>
        <v>63.627891977694041</v>
      </c>
    </row>
    <row r="47" spans="2:22" x14ac:dyDescent="0.3">
      <c r="B47">
        <v>5.2027000000000001</v>
      </c>
      <c r="C47">
        <v>0.27860000000000001</v>
      </c>
      <c r="D47">
        <v>1.8</v>
      </c>
      <c r="E47" cm="1">
        <f t="array" ref="E47">CubicInterpolation($B$22:$B$50,$C$22:$C$50,D47)</f>
        <v>12.515451111281553</v>
      </c>
      <c r="F47">
        <f t="shared" si="13"/>
        <v>88.451058824883745</v>
      </c>
      <c r="G47">
        <f t="shared" si="17"/>
        <v>196.3337078938479</v>
      </c>
      <c r="H47">
        <f t="shared" si="11"/>
        <v>1.2056059879889365</v>
      </c>
      <c r="I47">
        <f t="shared" si="15"/>
        <v>287.04480513874074</v>
      </c>
      <c r="J47">
        <f t="shared" si="1"/>
        <v>339.60948559300579</v>
      </c>
      <c r="K47">
        <f t="shared" si="16"/>
        <v>224.97781173732315</v>
      </c>
      <c r="L47">
        <f t="shared" si="2"/>
        <v>0.66246032952960765</v>
      </c>
      <c r="M47" cm="1">
        <f t="array" ref="M47">CubicInterpolation($B$4:$B$14,$G$4:$G$14,L47)*H47</f>
        <v>449.53754741956544</v>
      </c>
      <c r="N47">
        <f t="shared" si="12"/>
        <v>127.91773483537496</v>
      </c>
      <c r="O47">
        <f t="shared" si="3"/>
        <v>13.039524448050454</v>
      </c>
      <c r="P47">
        <f t="shared" si="4"/>
        <v>170.02997865526564</v>
      </c>
      <c r="Q47">
        <f t="shared" si="5"/>
        <v>98.166853946923979</v>
      </c>
      <c r="R47">
        <f t="shared" si="6"/>
        <v>60</v>
      </c>
      <c r="S47">
        <f t="shared" si="7"/>
        <v>194.83650025235468</v>
      </c>
      <c r="T47">
        <f t="shared" si="8"/>
        <v>112.4889058686616</v>
      </c>
      <c r="U47">
        <f t="shared" si="9"/>
        <v>110.78000796199635</v>
      </c>
      <c r="V47">
        <f t="shared" si="10"/>
        <v>63.958867417687493</v>
      </c>
    </row>
    <row r="48" spans="2:22" x14ac:dyDescent="0.3">
      <c r="B48">
        <v>5.3760000000000003</v>
      </c>
      <c r="C48">
        <v>8.2100000000000006E-2</v>
      </c>
      <c r="D48">
        <v>1.9</v>
      </c>
      <c r="E48" cm="1">
        <f t="array" ref="E48">CubicInterpolation($B$22:$B$50,$C$22:$C$50,D48)</f>
        <v>12.555879785371683</v>
      </c>
      <c r="F48">
        <f t="shared" si="13"/>
        <v>87.850686986312979</v>
      </c>
      <c r="G48">
        <f t="shared" si="17"/>
        <v>219.46942286455715</v>
      </c>
      <c r="H48">
        <f t="shared" si="11"/>
        <v>1.2032780794087954</v>
      </c>
      <c r="I48">
        <f t="shared" si="15"/>
        <v>286.91457037889495</v>
      </c>
      <c r="J48">
        <f t="shared" si="1"/>
        <v>339.53243494287841</v>
      </c>
      <c r="K48">
        <f t="shared" si="16"/>
        <v>237.73648767686132</v>
      </c>
      <c r="L48">
        <f t="shared" si="2"/>
        <v>0.70018785603459999</v>
      </c>
      <c r="M48" cm="1">
        <f t="array" ref="M48">CubicInterpolation($B$4:$B$14,$G$4:$G$14,L48)*H48</f>
        <v>509.83873476241246</v>
      </c>
      <c r="N48">
        <f t="shared" si="12"/>
        <v>128.62377686057752</v>
      </c>
      <c r="O48">
        <f t="shared" si="3"/>
        <v>13.111496112189348</v>
      </c>
      <c r="P48">
        <f t="shared" si="4"/>
        <v>190.0660955546158</v>
      </c>
      <c r="Q48">
        <f t="shared" si="5"/>
        <v>109.7347114322786</v>
      </c>
      <c r="R48">
        <f t="shared" si="6"/>
        <v>60</v>
      </c>
      <c r="S48">
        <f t="shared" si="7"/>
        <v>205.88583773464802</v>
      </c>
      <c r="T48">
        <f t="shared" si="8"/>
        <v>118.86824383843069</v>
      </c>
      <c r="U48">
        <f t="shared" si="9"/>
        <v>111.39145829196117</v>
      </c>
      <c r="V48">
        <f t="shared" si="10"/>
        <v>64.311888430288775</v>
      </c>
    </row>
    <row r="49" spans="2:22" x14ac:dyDescent="0.3">
      <c r="B49">
        <v>5.4683999999999999</v>
      </c>
      <c r="C49">
        <v>3.5999999999999999E-3</v>
      </c>
      <c r="D49">
        <v>2</v>
      </c>
      <c r="E49" cm="1">
        <f t="array" ref="E49">CubicInterpolation($B$22:$B$50,$C$22:$C$50,D49)</f>
        <v>12.608819688793581</v>
      </c>
      <c r="F49">
        <f t="shared" si="13"/>
        <v>87.248079292582517</v>
      </c>
      <c r="G49">
        <f t="shared" si="17"/>
        <v>243.88442541148314</v>
      </c>
      <c r="H49">
        <f t="shared" si="11"/>
        <v>1.2008251802248937</v>
      </c>
      <c r="I49">
        <f t="shared" si="15"/>
        <v>286.77713429804083</v>
      </c>
      <c r="J49">
        <f t="shared" si="1"/>
        <v>339.45110481622061</v>
      </c>
      <c r="K49">
        <f t="shared" si="16"/>
        <v>250.56356326165891</v>
      </c>
      <c r="L49">
        <f t="shared" si="2"/>
        <v>0.73814331344514095</v>
      </c>
      <c r="M49" cm="1">
        <f t="array" ref="M49">CubicInterpolation($B$4:$B$14,$G$4:$G$14,L49)*H49</f>
        <v>583.70955498160993</v>
      </c>
      <c r="N49">
        <f t="shared" si="12"/>
        <v>129.33093673126044</v>
      </c>
      <c r="O49">
        <f t="shared" si="3"/>
        <v>13.183581725918494</v>
      </c>
      <c r="P49">
        <f t="shared" si="4"/>
        <v>211.21010799371547</v>
      </c>
      <c r="Q49">
        <f t="shared" si="5"/>
        <v>121.9422127057416</v>
      </c>
      <c r="R49">
        <f t="shared" si="6"/>
        <v>60</v>
      </c>
      <c r="S49">
        <f t="shared" si="7"/>
        <v>216.99441104734589</v>
      </c>
      <c r="T49">
        <f t="shared" si="8"/>
        <v>125.28178163082949</v>
      </c>
      <c r="U49">
        <f t="shared" si="9"/>
        <v>112.00387670450949</v>
      </c>
      <c r="V49">
        <f t="shared" si="10"/>
        <v>64.665468365630232</v>
      </c>
    </row>
    <row r="50" spans="2:22" x14ac:dyDescent="0.3">
      <c r="B50">
        <v>5.5522</v>
      </c>
      <c r="C50">
        <v>-3.5700000000000003E-2</v>
      </c>
      <c r="D50">
        <v>2.1</v>
      </c>
      <c r="E50" cm="1">
        <f t="array" ref="E50">CubicInterpolation($B$22:$B$50,$C$22:$C$50,D50)</f>
        <v>12.676280208193202</v>
      </c>
      <c r="F50">
        <f t="shared" si="13"/>
        <v>86.642588424300527</v>
      </c>
      <c r="G50">
        <f t="shared" si="17"/>
        <v>269.58566852162863</v>
      </c>
      <c r="H50">
        <f t="shared" si="11"/>
        <v>1.1982471913631616</v>
      </c>
      <c r="I50">
        <f t="shared" si="15"/>
        <v>286.63245775666638</v>
      </c>
      <c r="J50">
        <f t="shared" si="1"/>
        <v>339.36546896617006</v>
      </c>
      <c r="K50">
        <f t="shared" si="16"/>
        <v>263.46129894125085</v>
      </c>
      <c r="L50">
        <f t="shared" si="2"/>
        <v>0.776335022369392</v>
      </c>
      <c r="M50" cm="1">
        <f t="array" ref="M50">CubicInterpolation($B$4:$B$14,$G$4:$G$14,L50)*H50</f>
        <v>673.6040335372445</v>
      </c>
      <c r="N50">
        <f t="shared" si="12"/>
        <v>130.03519565839704</v>
      </c>
      <c r="O50">
        <f t="shared" si="3"/>
        <v>13.255371626747914</v>
      </c>
      <c r="P50">
        <f t="shared" si="4"/>
        <v>233.46803743594126</v>
      </c>
      <c r="Q50">
        <f t="shared" si="5"/>
        <v>134.79283426081435</v>
      </c>
      <c r="R50">
        <f t="shared" si="6"/>
        <v>60</v>
      </c>
      <c r="S50">
        <f t="shared" si="7"/>
        <v>228.16417779716946</v>
      </c>
      <c r="T50">
        <f t="shared" si="8"/>
        <v>131.73064947062545</v>
      </c>
      <c r="U50">
        <f t="shared" si="9"/>
        <v>112.61378282625178</v>
      </c>
      <c r="V50">
        <f t="shared" si="10"/>
        <v>65.017597829198536</v>
      </c>
    </row>
    <row r="51" spans="2:22" x14ac:dyDescent="0.3">
      <c r="D51">
        <v>2.2000000000000002</v>
      </c>
      <c r="E51" cm="1">
        <f t="array" ref="E51">CubicInterpolation($B$22:$B$50,$C$22:$C$50,D51)</f>
        <v>12.757493353060946</v>
      </c>
      <c r="F51">
        <f t="shared" si="13"/>
        <v>86.033537334922528</v>
      </c>
      <c r="G51">
        <f t="shared" si="17"/>
        <v>296.58021374672791</v>
      </c>
      <c r="H51">
        <f t="shared" si="11"/>
        <v>1.1955440378511479</v>
      </c>
      <c r="I51">
        <f t="shared" si="15"/>
        <v>286.48050100413082</v>
      </c>
      <c r="J51">
        <f t="shared" si="1"/>
        <v>339.27550059422174</v>
      </c>
      <c r="K51">
        <f t="shared" si="16"/>
        <v>276.42960556073371</v>
      </c>
      <c r="L51">
        <f t="shared" si="2"/>
        <v>0.81476441734396665</v>
      </c>
      <c r="M51" cm="1">
        <f t="array" ref="M51">CubicInterpolation($B$4:$B$14,$G$4:$G$14,L51)*H51</f>
        <v>781.96290771889562</v>
      </c>
      <c r="N51">
        <f t="shared" si="12"/>
        <v>130.70036265003912</v>
      </c>
      <c r="O51">
        <f t="shared" si="3"/>
        <v>13.323176620799094</v>
      </c>
      <c r="P51">
        <f t="shared" si="4"/>
        <v>256.84599936448512</v>
      </c>
      <c r="Q51">
        <f t="shared" si="5"/>
        <v>148.29010687336398</v>
      </c>
      <c r="R51">
        <f t="shared" si="6"/>
        <v>60</v>
      </c>
      <c r="S51">
        <f t="shared" si="7"/>
        <v>239.39506077370751</v>
      </c>
      <c r="T51">
        <f t="shared" si="8"/>
        <v>138.21480278036688</v>
      </c>
      <c r="U51">
        <f t="shared" si="9"/>
        <v>113.18983433877268</v>
      </c>
      <c r="V51">
        <f t="shared" si="10"/>
        <v>65.350181325019577</v>
      </c>
    </row>
    <row r="52" spans="2:22" x14ac:dyDescent="0.3">
      <c r="D52">
        <v>2.2999999999999998</v>
      </c>
      <c r="E52" cm="1">
        <f t="array" ref="E52">CubicInterpolation($B$22:$B$50,$C$22:$C$50,D52)</f>
        <v>12.851691132887217</v>
      </c>
      <c r="F52">
        <f t="shared" si="13"/>
        <v>85.420285759347848</v>
      </c>
      <c r="G52">
        <f t="shared" si="17"/>
        <v>324.87501319857239</v>
      </c>
      <c r="H52">
        <f t="shared" si="11"/>
        <v>1.1927156910697845</v>
      </c>
      <c r="I52">
        <f t="shared" si="15"/>
        <v>286.32122490584896</v>
      </c>
      <c r="J52">
        <f t="shared" si="1"/>
        <v>339.18117307299076</v>
      </c>
      <c r="K52">
        <f t="shared" si="16"/>
        <v>289.4663834761555</v>
      </c>
      <c r="L52">
        <f t="shared" si="2"/>
        <v>0.85342703680626519</v>
      </c>
      <c r="M52" cm="1">
        <f t="array" ref="M52">CubicInterpolation($B$4:$B$14,$G$4:$G$14,L52)*H52</f>
        <v>911.26594335751599</v>
      </c>
      <c r="N52">
        <f t="shared" si="12"/>
        <v>131.28871182405032</v>
      </c>
      <c r="O52">
        <f t="shared" si="3"/>
        <v>13.383151052400644</v>
      </c>
      <c r="P52">
        <f t="shared" si="4"/>
        <v>281.35001448476845</v>
      </c>
      <c r="Q52">
        <f t="shared" si="5"/>
        <v>162.43750659928622</v>
      </c>
      <c r="R52">
        <f t="shared" si="6"/>
        <v>60</v>
      </c>
      <c r="S52">
        <f t="shared" si="7"/>
        <v>250.68524163195872</v>
      </c>
      <c r="T52">
        <f t="shared" si="8"/>
        <v>144.73319173807778</v>
      </c>
      <c r="U52">
        <f t="shared" si="9"/>
        <v>113.69935966976198</v>
      </c>
      <c r="V52">
        <f t="shared" si="10"/>
        <v>65.644355912025176</v>
      </c>
    </row>
    <row r="53" spans="2:22" x14ac:dyDescent="0.3">
      <c r="D53">
        <v>2.4</v>
      </c>
      <c r="E53" cm="1">
        <f t="array" ref="E53">CubicInterpolation($B$22:$B$50,$C$22:$C$50,D53)</f>
        <v>12.958105557162405</v>
      </c>
      <c r="F53">
        <f t="shared" si="13"/>
        <v>84.802230213919614</v>
      </c>
      <c r="G53">
        <f t="shared" si="17"/>
        <v>354.47662423237307</v>
      </c>
      <c r="H53">
        <f t="shared" si="11"/>
        <v>1.189762197470716</v>
      </c>
      <c r="I53">
        <f t="shared" si="15"/>
        <v>286.1545925493856</v>
      </c>
      <c r="J53">
        <f t="shared" si="1"/>
        <v>339.08246089460766</v>
      </c>
      <c r="K53">
        <f t="shared" si="16"/>
        <v>302.56583719985991</v>
      </c>
      <c r="L53">
        <f t="shared" si="2"/>
        <v>0.89230754195187434</v>
      </c>
      <c r="M53" cm="1">
        <f t="array" ref="M53">CubicInterpolation($B$4:$B$14,$G$4:$G$14,L53)*H53</f>
        <v>1063.9997996073891</v>
      </c>
      <c r="N53">
        <f t="shared" si="12"/>
        <v>131.76128317635428</v>
      </c>
      <c r="O53">
        <f t="shared" si="3"/>
        <v>13.431323463440803</v>
      </c>
      <c r="P53">
        <f t="shared" si="4"/>
        <v>306.9857616329856</v>
      </c>
      <c r="Q53">
        <f t="shared" si="5"/>
        <v>177.23831211618656</v>
      </c>
      <c r="R53">
        <f t="shared" si="6"/>
        <v>60</v>
      </c>
      <c r="S53">
        <f t="shared" si="7"/>
        <v>262.0297013323854</v>
      </c>
      <c r="T53">
        <f t="shared" si="8"/>
        <v>151.28291859992999</v>
      </c>
      <c r="U53">
        <f t="shared" si="9"/>
        <v>114.10861846595797</v>
      </c>
      <c r="V53">
        <f t="shared" si="10"/>
        <v>65.880641588177156</v>
      </c>
    </row>
    <row r="54" spans="2:22" x14ac:dyDescent="0.3">
      <c r="D54">
        <v>2.5</v>
      </c>
      <c r="E54" cm="1">
        <f t="array" ref="E54">CubicInterpolation($B$22:$B$50,$C$22:$C$50,D54)</f>
        <v>13.075968635376913</v>
      </c>
      <c r="F54">
        <f t="shared" si="13"/>
        <v>84.178803996424747</v>
      </c>
      <c r="G54">
        <f t="shared" si="17"/>
        <v>385.3908329398601</v>
      </c>
      <c r="H54">
        <f t="shared" si="11"/>
        <v>1.1866837160041548</v>
      </c>
      <c r="I54">
        <f t="shared" si="15"/>
        <v>285.98057136387479</v>
      </c>
      <c r="J54">
        <f t="shared" si="1"/>
        <v>338.97934092508484</v>
      </c>
      <c r="K54">
        <f t="shared" si="16"/>
        <v>315.71833694988015</v>
      </c>
      <c r="L54">
        <f t="shared" si="2"/>
        <v>0.93137928726946984</v>
      </c>
      <c r="M54" cm="1">
        <f t="array" ref="M54">CubicInterpolation($B$4:$B$14,$G$4:$G$14,L54)*H54</f>
        <v>1253.0990440099561</v>
      </c>
      <c r="N54">
        <f t="shared" si="12"/>
        <v>131.95377486409507</v>
      </c>
      <c r="O54">
        <f t="shared" si="3"/>
        <v>13.450945449958722</v>
      </c>
      <c r="P54">
        <f t="shared" si="4"/>
        <v>333.75825171156345</v>
      </c>
      <c r="Q54">
        <f t="shared" si="5"/>
        <v>192.69541646993011</v>
      </c>
      <c r="R54">
        <f t="shared" si="6"/>
        <v>60</v>
      </c>
      <c r="S54">
        <f t="shared" si="7"/>
        <v>273.4201002391714</v>
      </c>
      <c r="T54">
        <f t="shared" si="8"/>
        <v>157.85916847494011</v>
      </c>
      <c r="U54">
        <f t="shared" si="9"/>
        <v>114.27532115755884</v>
      </c>
      <c r="V54">
        <f t="shared" si="10"/>
        <v>65.976887432047548</v>
      </c>
    </row>
    <row r="55" spans="2:22" x14ac:dyDescent="0.3">
      <c r="D55">
        <v>2.6</v>
      </c>
      <c r="E55" cm="1">
        <f t="array" ref="E55">CubicInterpolation($B$22:$B$50,$C$22:$C$50,D55)</f>
        <v>13.202872765852787</v>
      </c>
      <c r="F55">
        <f t="shared" si="13"/>
        <v>83.54951644912218</v>
      </c>
      <c r="G55">
        <f t="shared" si="17"/>
        <v>417.62195427994925</v>
      </c>
      <c r="H55">
        <f t="shared" si="11"/>
        <v>1.1834805871264078</v>
      </c>
      <c r="I55">
        <f t="shared" si="15"/>
        <v>285.79913705970046</v>
      </c>
      <c r="J55">
        <f t="shared" si="1"/>
        <v>338.87179474041159</v>
      </c>
      <c r="K55">
        <f t="shared" si="16"/>
        <v>328.90408985190265</v>
      </c>
      <c r="L55">
        <f t="shared" si="2"/>
        <v>0.9705856166160286</v>
      </c>
      <c r="M55" cm="1">
        <f t="array" ref="M55">CubicInterpolation($B$4:$B$14,$G$4:$G$14,L55)*H55</f>
        <v>1461.5615691917367</v>
      </c>
      <c r="N55">
        <f t="shared" si="12"/>
        <v>132.03545955764866</v>
      </c>
      <c r="O55">
        <f t="shared" si="3"/>
        <v>13.459272126161943</v>
      </c>
      <c r="P55">
        <f t="shared" si="4"/>
        <v>361.67122158453941</v>
      </c>
      <c r="Q55">
        <f t="shared" si="5"/>
        <v>208.81097713997468</v>
      </c>
      <c r="R55">
        <f t="shared" si="6"/>
        <v>60</v>
      </c>
      <c r="S55">
        <f t="shared" si="7"/>
        <v>284.83929722034725</v>
      </c>
      <c r="T55">
        <f t="shared" si="8"/>
        <v>164.45204492595136</v>
      </c>
      <c r="U55">
        <f t="shared" si="9"/>
        <v>114.34606217727659</v>
      </c>
      <c r="V55">
        <f t="shared" si="10"/>
        <v>66.017729778824346</v>
      </c>
    </row>
    <row r="56" spans="2:22" x14ac:dyDescent="0.3">
      <c r="D56">
        <v>2.7</v>
      </c>
      <c r="E56" cm="1">
        <f t="array" ref="E56">CubicInterpolation($B$22:$B$50,$C$22:$C$50,D56)</f>
        <v>13.33988768958443</v>
      </c>
      <c r="F56">
        <f t="shared" si="13"/>
        <v>82.913908951416431</v>
      </c>
      <c r="G56">
        <f t="shared" si="17"/>
        <v>451.17233635119391</v>
      </c>
      <c r="H56">
        <f t="shared" si="11"/>
        <v>1.1801533805825271</v>
      </c>
      <c r="I56">
        <f t="shared" si="15"/>
        <v>285.61027641902808</v>
      </c>
      <c r="J56">
        <f t="shared" si="1"/>
        <v>338.75981028623431</v>
      </c>
      <c r="K56">
        <f t="shared" si="16"/>
        <v>342.10355157298983</v>
      </c>
      <c r="L56">
        <f t="shared" si="2"/>
        <v>1.009870537133464</v>
      </c>
      <c r="M56" cm="1">
        <f t="array" ref="M56">CubicInterpolation($B$4:$B$14,$G$4:$G$14,L56)*H56</f>
        <v>1675.0037644223739</v>
      </c>
      <c r="N56">
        <f t="shared" si="12"/>
        <v>132.19098705834034</v>
      </c>
      <c r="O56">
        <f t="shared" si="3"/>
        <v>13.475126101767618</v>
      </c>
      <c r="P56">
        <f t="shared" si="4"/>
        <v>390.72670476491123</v>
      </c>
      <c r="Q56">
        <f t="shared" si="5"/>
        <v>225.58616817559701</v>
      </c>
      <c r="R56">
        <f t="shared" si="6"/>
        <v>60</v>
      </c>
      <c r="S56">
        <f t="shared" si="7"/>
        <v>296.27036638708904</v>
      </c>
      <c r="T56">
        <f t="shared" si="8"/>
        <v>171.05177578649494</v>
      </c>
      <c r="U56">
        <f t="shared" si="9"/>
        <v>114.4807529438627</v>
      </c>
      <c r="V56">
        <f t="shared" si="10"/>
        <v>66.095493529170184</v>
      </c>
    </row>
    <row r="57" spans="2:22" x14ac:dyDescent="0.3">
      <c r="D57">
        <v>2.8</v>
      </c>
      <c r="E57" cm="1">
        <f t="array" ref="E57">CubicInterpolation($B$22:$B$50,$C$22:$C$50,D57)</f>
        <v>13.488301439605806</v>
      </c>
      <c r="F57">
        <f t="shared" si="13"/>
        <v>82.271466422162177</v>
      </c>
      <c r="G57">
        <f t="shared" si="17"/>
        <v>486.04325762503288</v>
      </c>
      <c r="H57">
        <f t="shared" si="11"/>
        <v>1.1767028046566821</v>
      </c>
      <c r="I57">
        <f t="shared" si="15"/>
        <v>285.41398224513074</v>
      </c>
      <c r="J57">
        <f t="shared" si="1"/>
        <v>338.64337889008482</v>
      </c>
      <c r="K57">
        <f t="shared" si="16"/>
        <v>355.31487390378931</v>
      </c>
      <c r="L57">
        <f t="shared" si="2"/>
        <v>1.0492302405803589</v>
      </c>
      <c r="M57" cm="1">
        <f t="array" ref="M57">CubicInterpolation($B$4:$B$14,$G$4:$G$14,L57)*H57</f>
        <v>1877.6014524519537</v>
      </c>
      <c r="N57">
        <f t="shared" si="12"/>
        <v>132.63098382210077</v>
      </c>
      <c r="O57">
        <f t="shared" si="3"/>
        <v>13.519977963516897</v>
      </c>
      <c r="P57">
        <f t="shared" si="4"/>
        <v>420.92580844142299</v>
      </c>
      <c r="Q57">
        <f t="shared" si="5"/>
        <v>243.0216288125165</v>
      </c>
      <c r="R57">
        <f t="shared" si="6"/>
        <v>60</v>
      </c>
      <c r="S57">
        <f t="shared" si="7"/>
        <v>307.71170714314604</v>
      </c>
      <c r="T57">
        <f t="shared" si="8"/>
        <v>177.65743695189468</v>
      </c>
      <c r="U57">
        <f t="shared" si="9"/>
        <v>114.86180131886216</v>
      </c>
      <c r="V57">
        <f t="shared" si="10"/>
        <v>66.315491911050401</v>
      </c>
    </row>
    <row r="58" spans="2:22" x14ac:dyDescent="0.3">
      <c r="D58">
        <v>2.9</v>
      </c>
      <c r="E58" cm="1">
        <f t="array" ref="E58">CubicInterpolation($B$22:$B$50,$C$22:$C$50,D58)</f>
        <v>13.645166396188724</v>
      </c>
      <c r="F58">
        <f t="shared" si="13"/>
        <v>81.621713521587139</v>
      </c>
      <c r="G58">
        <f t="shared" si="17"/>
        <v>522.23679994261283</v>
      </c>
      <c r="H58">
        <f t="shared" si="11"/>
        <v>1.1731295201880028</v>
      </c>
      <c r="I58">
        <f t="shared" si="15"/>
        <v>285.21024281898093</v>
      </c>
      <c r="J58">
        <f t="shared" si="1"/>
        <v>338.52248900873121</v>
      </c>
      <c r="K58">
        <f t="shared" si="16"/>
        <v>368.55597244781131</v>
      </c>
      <c r="L58">
        <f t="shared" si="2"/>
        <v>1.0887193153016947</v>
      </c>
      <c r="M58" cm="1">
        <f t="array" ref="M58">CubicInterpolation($B$4:$B$14,$G$4:$G$14,L58)*H58</f>
        <v>2076.8761205095443</v>
      </c>
      <c r="N58">
        <f t="shared" si="12"/>
        <v>133.2348398862006</v>
      </c>
      <c r="O58">
        <f t="shared" si="3"/>
        <v>13.581533117859388</v>
      </c>
      <c r="P58">
        <f t="shared" si="4"/>
        <v>452.27033554139433</v>
      </c>
      <c r="Q58">
        <f t="shared" si="5"/>
        <v>261.11839997130647</v>
      </c>
      <c r="R58">
        <f t="shared" si="6"/>
        <v>60</v>
      </c>
      <c r="S58">
        <f t="shared" si="7"/>
        <v>319.17883485628221</v>
      </c>
      <c r="T58">
        <f t="shared" si="8"/>
        <v>184.27798622390569</v>
      </c>
      <c r="U58">
        <f t="shared" si="9"/>
        <v>115.3847560106019</v>
      </c>
      <c r="V58">
        <f t="shared" si="10"/>
        <v>66.617419943100316</v>
      </c>
    </row>
    <row r="59" spans="2:22" x14ac:dyDescent="0.3">
      <c r="D59">
        <v>3</v>
      </c>
      <c r="E59" cm="1">
        <f t="array" ref="E59">CubicInterpolation($B$22:$B$50,$C$22:$C$50,D59)</f>
        <v>13.809377794709297</v>
      </c>
      <c r="F59">
        <f t="shared" si="13"/>
        <v>80.964271950537068</v>
      </c>
      <c r="G59">
        <f t="shared" si="17"/>
        <v>559.7570617466647</v>
      </c>
      <c r="H59">
        <f t="shared" si="11"/>
        <v>1.1694340220228767</v>
      </c>
      <c r="I59">
        <f t="shared" si="15"/>
        <v>284.99903506976773</v>
      </c>
      <c r="J59">
        <f t="shared" si="1"/>
        <v>338.39712216718493</v>
      </c>
      <c r="K59">
        <f t="shared" si="16"/>
        <v>381.84926363322637</v>
      </c>
      <c r="L59">
        <f t="shared" si="2"/>
        <v>1.1284057653556934</v>
      </c>
      <c r="M59" cm="1">
        <f t="array" ref="M59">CubicInterpolation($B$4:$B$14,$G$4:$G$14,L59)*H59</f>
        <v>2272.1113117404398</v>
      </c>
      <c r="N59">
        <f t="shared" si="12"/>
        <v>134.00253359425969</v>
      </c>
      <c r="O59">
        <f t="shared" si="3"/>
        <v>13.659789357213015</v>
      </c>
      <c r="P59">
        <f t="shared" si="4"/>
        <v>484.76383542034625</v>
      </c>
      <c r="Q59">
        <f t="shared" si="5"/>
        <v>279.87853087333241</v>
      </c>
      <c r="R59">
        <f t="shared" si="6"/>
        <v>60</v>
      </c>
      <c r="S59">
        <f t="shared" si="7"/>
        <v>330.69116272275539</v>
      </c>
      <c r="T59">
        <f t="shared" si="8"/>
        <v>190.92463181661321</v>
      </c>
      <c r="U59">
        <f t="shared" si="9"/>
        <v>116.04959826410655</v>
      </c>
      <c r="V59">
        <f t="shared" si="10"/>
        <v>67.001266797129858</v>
      </c>
    </row>
    <row r="60" spans="2:22" x14ac:dyDescent="0.3">
      <c r="D60">
        <v>3.1</v>
      </c>
      <c r="E60" cm="1">
        <f t="array" ref="E60">CubicInterpolation($B$22:$B$50,$C$22:$C$50,D60)</f>
        <v>13.993055246584182</v>
      </c>
      <c r="F60">
        <f t="shared" si="13"/>
        <v>80.298499642295937</v>
      </c>
      <c r="G60">
        <f t="shared" si="17"/>
        <v>598.61008154368847</v>
      </c>
      <c r="H60">
        <f t="shared" si="11"/>
        <v>1.1656166489059907</v>
      </c>
      <c r="I60">
        <f t="shared" si="15"/>
        <v>284.78032500574096</v>
      </c>
      <c r="J60">
        <f t="shared" si="1"/>
        <v>338.26725319975435</v>
      </c>
      <c r="K60">
        <f t="shared" si="16"/>
        <v>395.21113230724939</v>
      </c>
      <c r="L60">
        <f t="shared" si="2"/>
        <v>1.1683399104372316</v>
      </c>
      <c r="M60" cm="1">
        <f t="array" ref="M60">CubicInterpolation($B$4:$B$14,$G$4:$G$14,L60)*H60</f>
        <v>2462.459847416626</v>
      </c>
      <c r="N60">
        <f t="shared" si="12"/>
        <v>135.10093892716694</v>
      </c>
      <c r="O60">
        <f t="shared" si="3"/>
        <v>13.771757281056772</v>
      </c>
      <c r="P60">
        <f t="shared" si="4"/>
        <v>518.41153757830853</v>
      </c>
      <c r="Q60">
        <f t="shared" si="5"/>
        <v>299.30504077184429</v>
      </c>
      <c r="R60">
        <f t="shared" si="6"/>
        <v>60</v>
      </c>
      <c r="S60">
        <f t="shared" si="7"/>
        <v>342.26288043649083</v>
      </c>
      <c r="T60">
        <f t="shared" si="8"/>
        <v>197.60556615362475</v>
      </c>
      <c r="U60">
        <f t="shared" si="9"/>
        <v>117.00084518605652</v>
      </c>
      <c r="V60">
        <f t="shared" si="10"/>
        <v>67.550469463583482</v>
      </c>
    </row>
    <row r="61" spans="2:22" x14ac:dyDescent="0.3">
      <c r="D61">
        <v>3.2</v>
      </c>
      <c r="E61" cm="1">
        <f t="array" ref="E61">CubicInterpolation($B$22:$B$50,$C$22:$C$50,D61)</f>
        <v>14.202049100831594</v>
      </c>
      <c r="F61">
        <f t="shared" si="13"/>
        <v>79.623324211620556</v>
      </c>
      <c r="G61">
        <f t="shared" si="17"/>
        <v>638.80395345571696</v>
      </c>
      <c r="H61">
        <f t="shared" si="11"/>
        <v>1.1616775746853927</v>
      </c>
      <c r="I61">
        <f t="shared" si="15"/>
        <v>284.55406706375118</v>
      </c>
      <c r="J61">
        <f t="shared" si="1"/>
        <v>338.13284984783013</v>
      </c>
      <c r="K61">
        <f t="shared" si="16"/>
        <v>408.6663059333207</v>
      </c>
      <c r="L61">
        <f t="shared" si="2"/>
        <v>1.2085968758055678</v>
      </c>
      <c r="M61" cm="1">
        <f t="array" ref="M61">CubicInterpolation($B$4:$B$14,$G$4:$G$14,L61)*H61</f>
        <v>2645.183495796618</v>
      </c>
      <c r="N61">
        <f t="shared" si="12"/>
        <v>136.64851478936319</v>
      </c>
      <c r="O61">
        <f t="shared" si="3"/>
        <v>13.929512210944258</v>
      </c>
      <c r="P61">
        <f t="shared" si="4"/>
        <v>553.22045173058302</v>
      </c>
      <c r="Q61">
        <f t="shared" si="5"/>
        <v>319.40197672785854</v>
      </c>
      <c r="R61">
        <f t="shared" si="6"/>
        <v>60</v>
      </c>
      <c r="S61">
        <f t="shared" si="7"/>
        <v>353.91540260899899</v>
      </c>
      <c r="T61">
        <f t="shared" si="8"/>
        <v>204.33315296666041</v>
      </c>
      <c r="U61">
        <f t="shared" si="9"/>
        <v>118.34108519700209</v>
      </c>
      <c r="V61">
        <f t="shared" si="10"/>
        <v>68.324257394681609</v>
      </c>
    </row>
    <row r="62" spans="2:22" x14ac:dyDescent="0.3">
      <c r="D62">
        <v>3.3</v>
      </c>
      <c r="E62" cm="1">
        <f t="array" ref="E62">CubicInterpolation($B$22:$B$50,$C$22:$C$50,D62)</f>
        <v>14.442065108048084</v>
      </c>
      <c r="F62">
        <f t="shared" si="13"/>
        <v>78.937396544569111</v>
      </c>
      <c r="G62">
        <f t="shared" si="17"/>
        <v>680.34995768334034</v>
      </c>
      <c r="H62">
        <f t="shared" si="11"/>
        <v>1.1576167008520251</v>
      </c>
      <c r="I62">
        <f t="shared" si="15"/>
        <v>284.32019774568664</v>
      </c>
      <c r="J62">
        <f t="shared" si="1"/>
        <v>337.99386895950778</v>
      </c>
      <c r="K62">
        <f t="shared" si="16"/>
        <v>422.25377861914723</v>
      </c>
      <c r="L62">
        <f t="shared" si="2"/>
        <v>1.2492941955397834</v>
      </c>
      <c r="M62" cm="1">
        <f t="array" ref="M62">CubicInterpolation($B$4:$B$14,$G$4:$G$14,L62)*H62</f>
        <v>2813.9811683145995</v>
      </c>
      <c r="N62">
        <f t="shared" si="12"/>
        <v>138.81196052140899</v>
      </c>
      <c r="O62">
        <f t="shared" si="3"/>
        <v>14.150046944078388</v>
      </c>
      <c r="P62">
        <f t="shared" si="4"/>
        <v>589.2003468174405</v>
      </c>
      <c r="Q62">
        <f t="shared" si="5"/>
        <v>340.17497884167022</v>
      </c>
      <c r="R62">
        <f t="shared" si="6"/>
        <v>60</v>
      </c>
      <c r="S62">
        <f t="shared" si="7"/>
        <v>365.6824991281519</v>
      </c>
      <c r="T62">
        <f t="shared" si="8"/>
        <v>211.12688930957367</v>
      </c>
      <c r="U62">
        <f t="shared" si="9"/>
        <v>120.21468416066277</v>
      </c>
      <c r="V62">
        <f t="shared" si="10"/>
        <v>69.40598026070451</v>
      </c>
    </row>
    <row r="63" spans="2:22" x14ac:dyDescent="0.3">
      <c r="D63">
        <v>3.4</v>
      </c>
      <c r="E63" cm="1">
        <f t="array" ref="E63">CubicInterpolation($B$22:$B$50,$C$22:$C$50,D63)</f>
        <v>14.739393218005242</v>
      </c>
      <c r="F63">
        <f t="shared" si="13"/>
        <v>78.238601340612561</v>
      </c>
      <c r="G63">
        <f t="shared" si="17"/>
        <v>723.26398673353185</v>
      </c>
      <c r="H63">
        <f t="shared" si="11"/>
        <v>1.1534335223552916</v>
      </c>
      <c r="I63">
        <f t="shared" si="15"/>
        <v>284.07862759000125</v>
      </c>
      <c r="J63">
        <f t="shared" si="1"/>
        <v>337.85025168802599</v>
      </c>
      <c r="K63">
        <f t="shared" si="16"/>
        <v>436.02680238468577</v>
      </c>
      <c r="L63">
        <f t="shared" si="2"/>
        <v>1.2905919122632974</v>
      </c>
      <c r="M63" cm="1">
        <f t="array" ref="M63">CubicInterpolation($B$4:$B$14,$G$4:$G$14,L63)*H63</f>
        <v>2976.3610044620577</v>
      </c>
      <c r="N63">
        <f t="shared" si="12"/>
        <v>141.85248224404523</v>
      </c>
      <c r="O63">
        <f t="shared" si="3"/>
        <v>14.459987996334885</v>
      </c>
      <c r="P63">
        <f t="shared" si="4"/>
        <v>626.36498615364974</v>
      </c>
      <c r="Q63">
        <f t="shared" si="5"/>
        <v>361.63199336676598</v>
      </c>
      <c r="R63">
        <f t="shared" si="6"/>
        <v>60</v>
      </c>
      <c r="S63">
        <f t="shared" si="7"/>
        <v>377.61028759603511</v>
      </c>
      <c r="T63">
        <f t="shared" si="8"/>
        <v>218.01340119234294</v>
      </c>
      <c r="U63">
        <f t="shared" si="9"/>
        <v>122.84785321322418</v>
      </c>
      <c r="V63">
        <f t="shared" si="10"/>
        <v>70.926241122022631</v>
      </c>
    </row>
    <row r="64" spans="2:22" x14ac:dyDescent="0.3">
      <c r="D64">
        <v>3.5</v>
      </c>
      <c r="E64" cm="1">
        <f t="array" ref="E64">CubicInterpolation($B$22:$B$50,$C$22:$C$50,D64)</f>
        <v>15.016169389681925</v>
      </c>
      <c r="F64">
        <f t="shared" si="13"/>
        <v>77.526058320693764</v>
      </c>
      <c r="G64">
        <f t="shared" si="17"/>
        <v>767.56832807891408</v>
      </c>
      <c r="H64">
        <f t="shared" si="11"/>
        <v>1.1491269615764519</v>
      </c>
      <c r="I64">
        <f t="shared" si="15"/>
        <v>283.82923113683148</v>
      </c>
      <c r="J64">
        <f t="shared" si="1"/>
        <v>337.7019174816437</v>
      </c>
      <c r="K64">
        <f t="shared" si="16"/>
        <v>450.06002452295849</v>
      </c>
      <c r="L64">
        <f t="shared" si="2"/>
        <v>1.3327138556961915</v>
      </c>
      <c r="M64" cm="1">
        <f t="array" ref="M64">CubicInterpolation($B$4:$B$14,$G$4:$G$14,L64)*H64</f>
        <v>3133.3390980548106</v>
      </c>
      <c r="N64">
        <f t="shared" si="12"/>
        <v>144.7795965250786</v>
      </c>
      <c r="O64">
        <f t="shared" si="3"/>
        <v>14.758368656990683</v>
      </c>
      <c r="P64">
        <f t="shared" si="4"/>
        <v>664.73367125668801</v>
      </c>
      <c r="Q64">
        <f t="shared" si="5"/>
        <v>383.7841640394571</v>
      </c>
      <c r="R64">
        <f t="shared" si="6"/>
        <v>60</v>
      </c>
      <c r="S64">
        <f t="shared" si="7"/>
        <v>389.76341446472946</v>
      </c>
      <c r="T64">
        <f t="shared" si="8"/>
        <v>225.0300122614793</v>
      </c>
      <c r="U64">
        <f t="shared" si="9"/>
        <v>125.3828085403793</v>
      </c>
      <c r="V64">
        <f t="shared" si="10"/>
        <v>72.389798262539315</v>
      </c>
    </row>
    <row r="65" spans="4:22" x14ac:dyDescent="0.3">
      <c r="D65">
        <v>3.6</v>
      </c>
      <c r="E65" cm="1">
        <f t="array" ref="E65">CubicInterpolation($B$22:$B$50,$C$22:$C$50,D65)</f>
        <v>14.900016131944099</v>
      </c>
      <c r="F65">
        <f t="shared" si="13"/>
        <v>76.80966893639345</v>
      </c>
      <c r="G65">
        <f t="shared" si="17"/>
        <v>813.29091072813276</v>
      </c>
      <c r="H65">
        <f t="shared" si="11"/>
        <v>1.1446954513607572</v>
      </c>
      <c r="I65">
        <f t="shared" si="15"/>
        <v>283.57185116917594</v>
      </c>
      <c r="J65">
        <f t="shared" si="1"/>
        <v>337.54876655051618</v>
      </c>
      <c r="K65">
        <f t="shared" si="16"/>
        <v>464.39162846141471</v>
      </c>
      <c r="L65">
        <f t="shared" si="2"/>
        <v>1.375776404716667</v>
      </c>
      <c r="M65" cm="1">
        <f t="array" ref="M65">CubicInterpolation($B$4:$B$14,$G$4:$G$14,L65)*H65</f>
        <v>3285.4104581248275</v>
      </c>
      <c r="N65">
        <f t="shared" si="12"/>
        <v>142.71709816911996</v>
      </c>
      <c r="O65">
        <f t="shared" si="3"/>
        <v>14.548124176260954</v>
      </c>
      <c r="P65">
        <f t="shared" si="4"/>
        <v>704.33058935754502</v>
      </c>
      <c r="Q65">
        <f t="shared" si="5"/>
        <v>406.64545536406649</v>
      </c>
      <c r="R65">
        <f t="shared" si="6"/>
        <v>60</v>
      </c>
      <c r="S65">
        <f t="shared" si="7"/>
        <v>402.17494755240966</v>
      </c>
      <c r="T65">
        <f t="shared" si="8"/>
        <v>232.19581423070741</v>
      </c>
      <c r="U65">
        <f t="shared" si="9"/>
        <v>123.59663256885548</v>
      </c>
      <c r="V65">
        <f t="shared" si="10"/>
        <v>71.358549084559996</v>
      </c>
    </row>
    <row r="66" spans="4:22" x14ac:dyDescent="0.3">
      <c r="D66">
        <v>3.7</v>
      </c>
      <c r="E66" cm="1">
        <f t="array" ref="E66">CubicInterpolation($B$22:$B$50,$C$22:$C$50,D66)</f>
        <v>13.78493629570138</v>
      </c>
      <c r="F66">
        <f t="shared" si="13"/>
        <v>76.122763334960084</v>
      </c>
      <c r="G66">
        <f t="shared" si="17"/>
        <v>860.44881531100975</v>
      </c>
      <c r="H66">
        <f t="shared" si="11"/>
        <v>1.1401385358216449</v>
      </c>
      <c r="I66">
        <f t="shared" si="15"/>
        <v>283.30639153734882</v>
      </c>
      <c r="J66">
        <f t="shared" si="1"/>
        <v>337.39073508279199</v>
      </c>
      <c r="K66">
        <f t="shared" si="16"/>
        <v>478.76646319612468</v>
      </c>
      <c r="L66">
        <f t="shared" si="2"/>
        <v>1.4190267052787939</v>
      </c>
      <c r="M66" cm="1">
        <f t="array" ref="M66">CubicInterpolation($B$4:$B$14,$G$4:$G$14,L66)*H66</f>
        <v>3429.9445742867711</v>
      </c>
      <c r="N66">
        <f t="shared" si="12"/>
        <v>127.53445138420061</v>
      </c>
      <c r="O66">
        <f t="shared" si="3"/>
        <v>13.000453759857351</v>
      </c>
      <c r="P66">
        <f t="shared" si="4"/>
        <v>745.17053271555903</v>
      </c>
      <c r="Q66">
        <f t="shared" si="5"/>
        <v>430.22440765550499</v>
      </c>
      <c r="R66">
        <f t="shared" si="6"/>
        <v>60</v>
      </c>
      <c r="S66">
        <f t="shared" si="7"/>
        <v>414.62391960787141</v>
      </c>
      <c r="T66">
        <f t="shared" si="8"/>
        <v>239.38323159806239</v>
      </c>
      <c r="U66">
        <f t="shared" si="9"/>
        <v>110.44807475642918</v>
      </c>
      <c r="V66">
        <f t="shared" si="10"/>
        <v>63.767225692100318</v>
      </c>
    </row>
    <row r="67" spans="4:22" x14ac:dyDescent="0.3">
      <c r="D67">
        <v>3.8</v>
      </c>
      <c r="E67" cm="1">
        <f t="array" ref="E67">CubicInterpolation($B$22:$B$50,$C$22:$C$50,D67)</f>
        <v>12.022966431594213</v>
      </c>
      <c r="F67">
        <f t="shared" si="13"/>
        <v>75.504753143402581</v>
      </c>
      <c r="G67">
        <f t="shared" si="17"/>
        <v>909.00109050450556</v>
      </c>
      <c r="H67">
        <f t="shared" si="11"/>
        <v>1.1354613939823508</v>
      </c>
      <c r="I67">
        <f t="shared" si="15"/>
        <v>283.03308276310969</v>
      </c>
      <c r="J67">
        <f t="shared" si="1"/>
        <v>337.22795354806732</v>
      </c>
      <c r="K67">
        <f t="shared" si="16"/>
        <v>492.27904067379069</v>
      </c>
      <c r="L67">
        <f t="shared" si="2"/>
        <v>1.459781241425536</v>
      </c>
      <c r="M67" cm="1">
        <f t="array" ref="M67">CubicInterpolation($B$4:$B$14,$G$4:$G$14,L67)*H67</f>
        <v>3558.224755505204</v>
      </c>
      <c r="N67">
        <f t="shared" si="12"/>
        <v>103.61301671255696</v>
      </c>
      <c r="O67">
        <f t="shared" si="3"/>
        <v>10.56197927752874</v>
      </c>
      <c r="P67">
        <f t="shared" si="4"/>
        <v>787.21803644465945</v>
      </c>
      <c r="Q67">
        <f t="shared" si="5"/>
        <v>454.50054525225289</v>
      </c>
      <c r="R67">
        <f t="shared" si="6"/>
        <v>60</v>
      </c>
      <c r="S67">
        <f t="shared" si="7"/>
        <v>426.32615497413565</v>
      </c>
      <c r="T67">
        <f t="shared" si="8"/>
        <v>246.1395203368954</v>
      </c>
      <c r="U67">
        <f t="shared" si="9"/>
        <v>89.731504635815924</v>
      </c>
      <c r="V67">
        <f t="shared" si="10"/>
        <v>51.806508356278492</v>
      </c>
    </row>
    <row r="68" spans="4:22" x14ac:dyDescent="0.3">
      <c r="D68">
        <v>3.9</v>
      </c>
      <c r="E68" cm="1">
        <f t="array" ref="E68">CubicInterpolation($B$22:$B$50,$C$22:$C$50,D68)</f>
        <v>9.3199845338803566</v>
      </c>
      <c r="F68">
        <f t="shared" si="13"/>
        <v>74.99366313527787</v>
      </c>
      <c r="G68">
        <f t="shared" si="17"/>
        <v>958.80686324212638</v>
      </c>
      <c r="H68">
        <f t="shared" si="11"/>
        <v>1.1306787665426092</v>
      </c>
      <c r="I68">
        <f t="shared" si="15"/>
        <v>282.75271784421136</v>
      </c>
      <c r="J68">
        <f t="shared" si="1"/>
        <v>337.06088771882764</v>
      </c>
      <c r="K68">
        <f t="shared" si="16"/>
        <v>503.83641407862854</v>
      </c>
      <c r="L68">
        <f t="shared" si="2"/>
        <v>1.4947934703682473</v>
      </c>
      <c r="M68" cm="1">
        <f t="array" ref="M68">CubicInterpolation($B$4:$B$14,$G$4:$G$14,L68)*H68</f>
        <v>3661.067753710503</v>
      </c>
      <c r="N68">
        <f t="shared" si="12"/>
        <v>66.962890136955238</v>
      </c>
      <c r="O68">
        <f t="shared" si="3"/>
        <v>6.8259826847049165</v>
      </c>
      <c r="P68">
        <f t="shared" si="4"/>
        <v>830.35110089055354</v>
      </c>
      <c r="Q68">
        <f t="shared" si="5"/>
        <v>479.40343162106331</v>
      </c>
      <c r="R68">
        <f t="shared" si="6"/>
        <v>60</v>
      </c>
      <c r="S68">
        <f t="shared" si="7"/>
        <v>436.33513394374791</v>
      </c>
      <c r="T68">
        <f t="shared" si="8"/>
        <v>251.91820703931432</v>
      </c>
      <c r="U68">
        <f t="shared" si="9"/>
        <v>57.991563969429663</v>
      </c>
      <c r="V68">
        <f t="shared" si="10"/>
        <v>33.481445068477626</v>
      </c>
    </row>
    <row r="69" spans="4:22" x14ac:dyDescent="0.3">
      <c r="D69">
        <v>4</v>
      </c>
      <c r="E69" cm="1">
        <f t="array" ref="E69">CubicInterpolation($B$22:$B$50,$C$22:$C$50,D69)</f>
        <v>7.3535100336962449</v>
      </c>
      <c r="F69">
        <f t="shared" si="13"/>
        <v>74.594390490750172</v>
      </c>
      <c r="G69">
        <f t="shared" si="17"/>
        <v>1009.616944417113</v>
      </c>
      <c r="H69">
        <f t="shared" si="11"/>
        <v>1.1258155960479814</v>
      </c>
      <c r="I69">
        <f t="shared" si="15"/>
        <v>282.46669950728312</v>
      </c>
      <c r="J69">
        <f t="shared" si="1"/>
        <v>336.89036771927209</v>
      </c>
      <c r="K69">
        <f t="shared" si="16"/>
        <v>512.36520942110417</v>
      </c>
      <c r="L69">
        <f t="shared" si="2"/>
        <v>1.520866307011941</v>
      </c>
      <c r="M69" cm="1">
        <f t="array" ref="M69">CubicInterpolation($B$4:$B$14,$G$4:$G$14,L69)*H69</f>
        <v>3737.3557010467712</v>
      </c>
      <c r="N69">
        <f t="shared" si="12"/>
        <v>39.981854702985366</v>
      </c>
      <c r="O69">
        <f t="shared" si="3"/>
        <v>4.0756222938822999</v>
      </c>
      <c r="P69">
        <f t="shared" si="4"/>
        <v>874.35392195644135</v>
      </c>
      <c r="Q69">
        <f t="shared" si="5"/>
        <v>504.80847220855662</v>
      </c>
      <c r="R69">
        <f t="shared" si="6"/>
        <v>60</v>
      </c>
      <c r="S69">
        <f t="shared" si="7"/>
        <v>443.72128737401016</v>
      </c>
      <c r="T69">
        <f t="shared" si="8"/>
        <v>256.18260471055214</v>
      </c>
      <c r="U69">
        <f t="shared" si="9"/>
        <v>34.62530186320366</v>
      </c>
      <c r="V69">
        <f t="shared" si="10"/>
        <v>19.990927351492687</v>
      </c>
    </row>
    <row r="70" spans="4:22" x14ac:dyDescent="0.3">
      <c r="D70">
        <v>4.0999999999999996</v>
      </c>
      <c r="E70" cm="1">
        <f t="array" ref="E70">CubicInterpolation($B$22:$B$50,$C$22:$C$50,D70)</f>
        <v>6.1403213277026794</v>
      </c>
      <c r="F70">
        <f t="shared" si="13"/>
        <v>74.271259805059756</v>
      </c>
      <c r="G70">
        <f t="shared" si="17"/>
        <v>1061.1208272213235</v>
      </c>
      <c r="H70">
        <f t="shared" si="11"/>
        <v>1.1209023678376577</v>
      </c>
      <c r="I70">
        <f t="shared" si="15"/>
        <v>282.1767756464202</v>
      </c>
      <c r="J70">
        <f t="shared" si="1"/>
        <v>336.71743117149674</v>
      </c>
      <c r="K70">
        <f t="shared" si="16"/>
        <v>517.71244666310122</v>
      </c>
      <c r="L70">
        <f t="shared" si="2"/>
        <v>1.5375279054068935</v>
      </c>
      <c r="M70" cm="1">
        <f t="array" ref="M70">CubicInterpolation($B$4:$B$14,$G$4:$G$14,L70)*H70</f>
        <v>3779.2131439926256</v>
      </c>
      <c r="N70">
        <f t="shared" si="12"/>
        <v>23.294625164611237</v>
      </c>
      <c r="O70">
        <f t="shared" si="3"/>
        <v>2.3745795274833061</v>
      </c>
      <c r="P70">
        <f t="shared" si="4"/>
        <v>918.95759285842416</v>
      </c>
      <c r="Q70">
        <f t="shared" si="5"/>
        <v>530.56041361066184</v>
      </c>
      <c r="R70">
        <f t="shared" si="6"/>
        <v>60</v>
      </c>
      <c r="S70">
        <f t="shared" si="7"/>
        <v>448.35213066564188</v>
      </c>
      <c r="T70">
        <f t="shared" si="8"/>
        <v>258.85622333155067</v>
      </c>
      <c r="U70">
        <f t="shared" si="9"/>
        <v>20.173737164189589</v>
      </c>
      <c r="V70">
        <f t="shared" si="10"/>
        <v>11.64731258230562</v>
      </c>
    </row>
    <row r="71" spans="4:22" x14ac:dyDescent="0.3">
      <c r="D71">
        <v>4.2</v>
      </c>
      <c r="E71" cm="1">
        <f t="array" ref="E71">CubicInterpolation($B$22:$B$50,$C$22:$C$50,D71)</f>
        <v>5.0788798794371646</v>
      </c>
      <c r="F71">
        <f t="shared" si="13"/>
        <v>74.002598660432398</v>
      </c>
      <c r="G71">
        <f t="shared" si="17"/>
        <v>1113.0502630873025</v>
      </c>
      <c r="H71">
        <f t="shared" si="11"/>
        <v>1.1159651686692695</v>
      </c>
      <c r="I71">
        <f t="shared" si="15"/>
        <v>281.88445627710337</v>
      </c>
      <c r="J71">
        <f t="shared" si="1"/>
        <v>336.54297575813422</v>
      </c>
      <c r="K71">
        <f t="shared" si="16"/>
        <v>520.87627065648098</v>
      </c>
      <c r="L71">
        <f t="shared" si="2"/>
        <v>1.5477258721062208</v>
      </c>
      <c r="M71" cm="1">
        <f t="array" ref="M71">CubicInterpolation($B$4:$B$14,$G$4:$G$14,L71)*H71</f>
        <v>3797.3583073857571</v>
      </c>
      <c r="N71">
        <f t="shared" si="12"/>
        <v>8.8215417401795495</v>
      </c>
      <c r="O71">
        <f t="shared" si="3"/>
        <v>0.89923972886641679</v>
      </c>
      <c r="P71">
        <f t="shared" si="4"/>
        <v>963.92980352255677</v>
      </c>
      <c r="Q71">
        <f t="shared" si="5"/>
        <v>556.52513154365136</v>
      </c>
      <c r="R71">
        <f t="shared" si="6"/>
        <v>60</v>
      </c>
      <c r="S71">
        <f t="shared" si="7"/>
        <v>451.09208261701144</v>
      </c>
      <c r="T71">
        <f t="shared" si="8"/>
        <v>260.43813532824055</v>
      </c>
      <c r="U71">
        <f t="shared" si="9"/>
        <v>7.6396792475402737</v>
      </c>
      <c r="V71">
        <f t="shared" si="10"/>
        <v>4.4107708700897756</v>
      </c>
    </row>
    <row r="72" spans="4:22" x14ac:dyDescent="0.3">
      <c r="D72">
        <v>4.3</v>
      </c>
      <c r="E72" cm="1">
        <f t="array" ref="E72">CubicInterpolation($B$22:$B$50,$C$22:$C$50,D72)</f>
        <v>4.1468169671618513</v>
      </c>
      <c r="F72">
        <f t="shared" si="13"/>
        <v>73.78167506444457</v>
      </c>
      <c r="G72">
        <f t="shared" si="17"/>
        <v>1165.2181805702128</v>
      </c>
      <c r="H72">
        <f t="shared" si="11"/>
        <v>1.1110220649573255</v>
      </c>
      <c r="I72">
        <f t="shared" si="15"/>
        <v>281.59079445538561</v>
      </c>
      <c r="J72">
        <f t="shared" si="1"/>
        <v>336.36762806812118</v>
      </c>
      <c r="K72">
        <f t="shared" si="16"/>
        <v>522.48207900172054</v>
      </c>
      <c r="L72">
        <f t="shared" si="2"/>
        <v>1.5533066662880752</v>
      </c>
      <c r="M72" cm="1">
        <f t="array" ref="M72">CubicInterpolation($B$4:$B$14,$G$4:$G$14,L72)*H72</f>
        <v>3799.2707111722602</v>
      </c>
      <c r="N72">
        <f t="shared" si="12"/>
        <v>-3.7852407149028435</v>
      </c>
      <c r="O72">
        <f t="shared" si="3"/>
        <v>-0.38585532262006556</v>
      </c>
      <c r="P72">
        <f t="shared" si="4"/>
        <v>1009.1085453252874</v>
      </c>
      <c r="Q72">
        <f t="shared" si="5"/>
        <v>582.6090902851065</v>
      </c>
      <c r="R72">
        <f t="shared" si="6"/>
        <v>60</v>
      </c>
      <c r="S72">
        <f t="shared" si="7"/>
        <v>452.48275343759798</v>
      </c>
      <c r="T72">
        <f t="shared" si="8"/>
        <v>261.24103950086032</v>
      </c>
      <c r="U72">
        <f t="shared" si="9"/>
        <v>-3.2781146185450321</v>
      </c>
      <c r="V72">
        <f t="shared" si="10"/>
        <v>-1.8926203574514222</v>
      </c>
    </row>
    <row r="73" spans="4:22" x14ac:dyDescent="0.3">
      <c r="D73">
        <v>4.4000000000000004</v>
      </c>
      <c r="E73" cm="1">
        <f t="array" ref="E73">CubicInterpolation($B$22:$B$50,$C$22:$C$50,D73)</f>
        <v>3.3463321833264934</v>
      </c>
      <c r="F73">
        <f t="shared" si="13"/>
        <v>73.602240005703266</v>
      </c>
      <c r="G73">
        <f t="shared" si="17"/>
        <v>1217.4789792229478</v>
      </c>
      <c r="H73">
        <f t="shared" si="11"/>
        <v>1.1060869733009031</v>
      </c>
      <c r="I73">
        <f t="shared" si="15"/>
        <v>281.29660979022594</v>
      </c>
      <c r="J73">
        <f t="shared" si="1"/>
        <v>336.19187648382103</v>
      </c>
      <c r="K73">
        <f t="shared" si="16"/>
        <v>522.7338940529844</v>
      </c>
      <c r="L73">
        <f t="shared" si="2"/>
        <v>1.554867712807869</v>
      </c>
      <c r="M73" cm="1">
        <f t="array" ref="M73">CubicInterpolation($B$4:$B$14,$G$4:$G$14,L73)*H73</f>
        <v>3787.5822187934518</v>
      </c>
      <c r="N73">
        <f t="shared" si="12"/>
        <v>-14.490771799339596</v>
      </c>
      <c r="O73">
        <f t="shared" si="3"/>
        <v>-1.4771428949377774</v>
      </c>
      <c r="P73">
        <f t="shared" si="4"/>
        <v>1054.3677245806196</v>
      </c>
      <c r="Q73">
        <f t="shared" si="5"/>
        <v>608.73948961147403</v>
      </c>
      <c r="R73">
        <f t="shared" si="6"/>
        <v>60</v>
      </c>
      <c r="S73">
        <f t="shared" si="7"/>
        <v>452.70083166904777</v>
      </c>
      <c r="T73">
        <f t="shared" si="8"/>
        <v>261.36694702649226</v>
      </c>
      <c r="U73">
        <f t="shared" si="9"/>
        <v>-12.549376498671229</v>
      </c>
      <c r="V73">
        <f t="shared" si="10"/>
        <v>-7.2453858996697997</v>
      </c>
    </row>
    <row r="74" spans="4:22" x14ac:dyDescent="0.3">
      <c r="D74">
        <v>4.5</v>
      </c>
      <c r="E74" cm="1">
        <f t="array" ref="E74">CubicInterpolation($B$22:$B$50,$C$22:$C$50,D74)</f>
        <v>2.6678373009909175</v>
      </c>
      <c r="F74">
        <f t="shared" si="13"/>
        <v>73.45822140510883</v>
      </c>
      <c r="G74">
        <f t="shared" si="17"/>
        <v>1269.706678596961</v>
      </c>
      <c r="H74">
        <f t="shared" si="11"/>
        <v>1.1011717795425924</v>
      </c>
      <c r="I74">
        <f t="shared" si="15"/>
        <v>281.0026114463717</v>
      </c>
      <c r="J74">
        <f t="shared" si="1"/>
        <v>336.01614437278477</v>
      </c>
      <c r="K74">
        <f t="shared" si="16"/>
        <v>521.82009342727224</v>
      </c>
      <c r="L74">
        <f t="shared" si="2"/>
        <v>1.5529613745235762</v>
      </c>
      <c r="M74" cm="1">
        <f t="array" ref="M74">CubicInterpolation($B$4:$B$14,$G$4:$G$14,L74)*H74</f>
        <v>3764.4424183751298</v>
      </c>
      <c r="N74">
        <f t="shared" si="12"/>
        <v>-23.423992205300131</v>
      </c>
      <c r="O74">
        <f t="shared" si="3"/>
        <v>-2.3877667895311041</v>
      </c>
      <c r="P74">
        <f t="shared" si="4"/>
        <v>1099.5982390197314</v>
      </c>
      <c r="Q74">
        <f t="shared" si="5"/>
        <v>634.85333929848059</v>
      </c>
      <c r="R74">
        <f t="shared" si="6"/>
        <v>60</v>
      </c>
      <c r="S74">
        <f t="shared" si="7"/>
        <v>451.90945711318693</v>
      </c>
      <c r="T74">
        <f t="shared" si="8"/>
        <v>260.91004671363618</v>
      </c>
      <c r="U74">
        <f t="shared" si="9"/>
        <v>-20.285772307838588</v>
      </c>
      <c r="V74">
        <f t="shared" si="10"/>
        <v>-11.711996102650067</v>
      </c>
    </row>
    <row r="75" spans="4:22" x14ac:dyDescent="0.3">
      <c r="D75">
        <v>4.5999999999999996</v>
      </c>
      <c r="E75" cm="1">
        <f t="array" ref="E75">CubicInterpolation($B$22:$B$50,$C$22:$C$50,D75)</f>
        <v>2.0931871037791168</v>
      </c>
      <c r="F75">
        <f t="shared" si="13"/>
        <v>73.344211303804087</v>
      </c>
      <c r="G75">
        <f t="shared" si="17"/>
        <v>1321.7939010296764</v>
      </c>
      <c r="H75">
        <f t="shared" si="11"/>
        <v>1.0962864662076541</v>
      </c>
      <c r="I75">
        <f t="shared" si="15"/>
        <v>280.70940387041628</v>
      </c>
      <c r="J75">
        <f t="shared" si="1"/>
        <v>335.84079334579542</v>
      </c>
      <c r="K75">
        <f t="shared" si="16"/>
        <v>519.92435522704022</v>
      </c>
      <c r="L75">
        <f t="shared" si="2"/>
        <v>1.5481274625614192</v>
      </c>
      <c r="M75" cm="1">
        <f t="array" ref="M75">CubicInterpolation($B$4:$B$14,$G$4:$G$14,L75)*H75</f>
        <v>3731.7318561966308</v>
      </c>
      <c r="N75">
        <f t="shared" si="12"/>
        <v>-30.836187393246433</v>
      </c>
      <c r="O75">
        <f t="shared" si="3"/>
        <v>-3.143342241921145</v>
      </c>
      <c r="P75">
        <f t="shared" si="4"/>
        <v>1144.7070968590338</v>
      </c>
      <c r="Q75">
        <f t="shared" si="5"/>
        <v>660.8969505148383</v>
      </c>
      <c r="R75">
        <f t="shared" si="6"/>
        <v>60</v>
      </c>
      <c r="S75">
        <f t="shared" si="7"/>
        <v>450.2676996728614</v>
      </c>
      <c r="T75">
        <f t="shared" si="8"/>
        <v>259.96217761352017</v>
      </c>
      <c r="U75">
        <f t="shared" si="9"/>
        <v>-26.704921638408859</v>
      </c>
      <c r="V75">
        <f t="shared" si="10"/>
        <v>-15.41809369662322</v>
      </c>
    </row>
    <row r="76" spans="4:22" x14ac:dyDescent="0.3">
      <c r="D76">
        <v>4.7</v>
      </c>
      <c r="E76" cm="1">
        <f t="array" ref="E76">CubicInterpolation($B$22:$B$50,$C$22:$C$50,D76)</f>
        <v>1.5948461759487802</v>
      </c>
      <c r="F76">
        <f t="shared" si="13"/>
        <v>73.255895636399444</v>
      </c>
      <c r="G76">
        <f t="shared" si="17"/>
        <v>1373.6506861033838</v>
      </c>
      <c r="H76">
        <f t="shared" si="11"/>
        <v>1.0914392542772606</v>
      </c>
      <c r="I76">
        <f t="shared" si="15"/>
        <v>280.41749346440554</v>
      </c>
      <c r="J76">
        <f t="shared" si="1"/>
        <v>335.66612708761386</v>
      </c>
      <c r="K76">
        <f t="shared" si="16"/>
        <v>517.21134624711294</v>
      </c>
      <c r="L76">
        <f t="shared" si="2"/>
        <v>1.5408505789209797</v>
      </c>
      <c r="M76" cm="1">
        <f t="array" ref="M76">CubicInterpolation($B$4:$B$14,$G$4:$G$14,L76)*H76</f>
        <v>3691.017781055858</v>
      </c>
      <c r="N76">
        <f t="shared" si="12"/>
        <v>-37.110083343021572</v>
      </c>
      <c r="O76">
        <f t="shared" si="3"/>
        <v>-3.7828831134578564</v>
      </c>
      <c r="P76">
        <f t="shared" si="4"/>
        <v>1189.6163900914542</v>
      </c>
      <c r="Q76">
        <f t="shared" si="5"/>
        <v>686.82534305169202</v>
      </c>
      <c r="R76">
        <f t="shared" si="6"/>
        <v>60</v>
      </c>
      <c r="S76">
        <f t="shared" si="7"/>
        <v>447.91816497554908</v>
      </c>
      <c r="T76">
        <f t="shared" si="8"/>
        <v>258.60567312355653</v>
      </c>
      <c r="U76">
        <f t="shared" si="9"/>
        <v>-32.138274911614424</v>
      </c>
      <c r="V76">
        <f t="shared" si="10"/>
        <v>-18.555041671510789</v>
      </c>
    </row>
    <row r="77" spans="4:22" x14ac:dyDescent="0.3">
      <c r="D77">
        <v>4.8</v>
      </c>
      <c r="E77" cm="1">
        <f t="array" ref="E77">CubicInterpolation($B$22:$B$50,$C$22:$C$50,D77)</f>
        <v>1.1656376292273523</v>
      </c>
      <c r="F77">
        <f t="shared" si="13"/>
        <v>73.189791577373214</v>
      </c>
      <c r="G77">
        <f t="shared" si="17"/>
        <v>1425.2019550512548</v>
      </c>
      <c r="H77">
        <f t="shared" si="11"/>
        <v>1.0866368684240619</v>
      </c>
      <c r="I77">
        <f t="shared" si="15"/>
        <v>280.12730285911533</v>
      </c>
      <c r="J77">
        <f t="shared" si="1"/>
        <v>335.49239974817988</v>
      </c>
      <c r="K77">
        <f t="shared" si="16"/>
        <v>513.81403271029956</v>
      </c>
      <c r="L77">
        <f t="shared" si="2"/>
        <v>1.5315221241851309</v>
      </c>
      <c r="M77" cm="1">
        <f t="array" ref="M77">CubicInterpolation($B$4:$B$14,$G$4:$G$14,L77)*H77</f>
        <v>3643.5024247222873</v>
      </c>
      <c r="N77">
        <f t="shared" si="12"/>
        <v>-42.351042613399606</v>
      </c>
      <c r="O77">
        <f t="shared" si="3"/>
        <v>-4.3171297261365549</v>
      </c>
      <c r="P77">
        <f t="shared" si="4"/>
        <v>1234.2610985976341</v>
      </c>
      <c r="Q77">
        <f t="shared" si="5"/>
        <v>712.60097752562751</v>
      </c>
      <c r="R77">
        <f t="shared" si="6"/>
        <v>60</v>
      </c>
      <c r="S77">
        <f t="shared" si="7"/>
        <v>444.97600514804793</v>
      </c>
      <c r="T77">
        <f t="shared" si="8"/>
        <v>256.90701635514984</v>
      </c>
      <c r="U77">
        <f t="shared" si="9"/>
        <v>-36.677078779961363</v>
      </c>
      <c r="V77">
        <f t="shared" si="10"/>
        <v>-21.175521306699807</v>
      </c>
    </row>
    <row r="78" spans="4:22" x14ac:dyDescent="0.3">
      <c r="D78">
        <v>4.9000000000000004</v>
      </c>
      <c r="E78" cm="1">
        <f t="array" ref="E78">CubicInterpolation($B$22:$B$50,$C$22:$C$50,D78)</f>
        <v>0.8183314331306919</v>
      </c>
      <c r="F78">
        <f t="shared" si="13"/>
        <v>73.142282366213053</v>
      </c>
      <c r="G78">
        <f t="shared" si="17"/>
        <v>1476.3847055073936</v>
      </c>
      <c r="H78">
        <f t="shared" si="11"/>
        <v>1.0818848223428335</v>
      </c>
      <c r="I78">
        <f t="shared" si="15"/>
        <v>279.83918670526663</v>
      </c>
      <c r="J78">
        <f t="shared" si="1"/>
        <v>335.31982526861742</v>
      </c>
      <c r="K78">
        <f t="shared" si="16"/>
        <v>509.84097641247854</v>
      </c>
      <c r="L78">
        <f t="shared" si="2"/>
        <v>1.5204617740810762</v>
      </c>
      <c r="M78" cm="1">
        <f t="array" ref="M78">CubicInterpolation($B$4:$B$14,$G$4:$G$14,L78)*H78</f>
        <v>3590.1410051976886</v>
      </c>
      <c r="N78">
        <f t="shared" si="12"/>
        <v>-46.391841002432301</v>
      </c>
      <c r="O78">
        <f t="shared" si="3"/>
        <v>-4.7290357800644545</v>
      </c>
      <c r="P78">
        <f t="shared" si="4"/>
        <v>1278.5866607282101</v>
      </c>
      <c r="Q78">
        <f t="shared" si="5"/>
        <v>738.19235275369692</v>
      </c>
      <c r="R78">
        <f t="shared" si="6"/>
        <v>60</v>
      </c>
      <c r="S78">
        <f t="shared" si="7"/>
        <v>441.53523746346917</v>
      </c>
      <c r="T78">
        <f t="shared" si="8"/>
        <v>254.92048820623933</v>
      </c>
      <c r="U78">
        <f t="shared" si="9"/>
        <v>-40.17651283643491</v>
      </c>
      <c r="V78">
        <f t="shared" si="10"/>
        <v>-23.195920501216154</v>
      </c>
    </row>
    <row r="79" spans="4:22" x14ac:dyDescent="0.3">
      <c r="D79">
        <v>5</v>
      </c>
      <c r="E79" cm="1">
        <f t="array" ref="E79">CubicInterpolation($B$22:$B$50,$C$22:$C$50,D79)</f>
        <v>0.56005797284677517</v>
      </c>
      <c r="F79">
        <f t="shared" si="13"/>
        <v>73.109274697599673</v>
      </c>
      <c r="G79">
        <f t="shared" si="17"/>
        <v>1527.1469459396021</v>
      </c>
      <c r="H79">
        <f t="shared" si="11"/>
        <v>1.0771875378722553</v>
      </c>
      <c r="I79">
        <f t="shared" si="15"/>
        <v>279.55343767177914</v>
      </c>
      <c r="J79">
        <f t="shared" si="1"/>
        <v>335.14858086604045</v>
      </c>
      <c r="K79">
        <f t="shared" si="16"/>
        <v>505.40383223168692</v>
      </c>
      <c r="L79">
        <f t="shared" si="2"/>
        <v>1.5079993205571645</v>
      </c>
      <c r="M79" cm="1">
        <f t="array" ref="M79">CubicInterpolation($B$4:$B$14,$G$4:$G$14,L79)*H79</f>
        <v>3531.948269723905</v>
      </c>
      <c r="N79">
        <f t="shared" si="12"/>
        <v>-49.145685690439301</v>
      </c>
      <c r="O79">
        <f t="shared" si="3"/>
        <v>-5.0097538930111414</v>
      </c>
      <c r="P79">
        <f t="shared" si="4"/>
        <v>1322.5480504955162</v>
      </c>
      <c r="Q79">
        <f t="shared" si="5"/>
        <v>763.57347296980117</v>
      </c>
      <c r="R79">
        <f t="shared" si="6"/>
        <v>60</v>
      </c>
      <c r="S79">
        <f t="shared" si="7"/>
        <v>437.69255788264934</v>
      </c>
      <c r="T79">
        <f t="shared" si="8"/>
        <v>252.70191611584352</v>
      </c>
      <c r="U79">
        <f t="shared" si="9"/>
        <v>-42.561412294325798</v>
      </c>
      <c r="V79">
        <f t="shared" si="10"/>
        <v>-24.572842845219657</v>
      </c>
    </row>
    <row r="80" spans="4:22" x14ac:dyDescent="0.3">
      <c r="D80">
        <v>5.0999999999999996</v>
      </c>
      <c r="E80" cm="1">
        <f t="array" ref="E80">CubicInterpolation($B$22:$B$50,$C$22:$C$50,D80)</f>
        <v>0.4009084019260295</v>
      </c>
      <c r="F80">
        <f t="shared" si="13"/>
        <v>73.086262869803008</v>
      </c>
      <c r="G80">
        <f t="shared" si="17"/>
        <v>1577.4484853460385</v>
      </c>
      <c r="H80">
        <f t="shared" si="11"/>
        <v>1.0725482909910433</v>
      </c>
      <c r="I80">
        <f t="shared" si="15"/>
        <v>279.27028200043878</v>
      </c>
      <c r="J80">
        <f t="shared" si="1"/>
        <v>334.97880426644355</v>
      </c>
      <c r="K80">
        <f t="shared" si="16"/>
        <v>500.62695589704333</v>
      </c>
      <c r="L80">
        <f t="shared" si="2"/>
        <v>1.4945033820672502</v>
      </c>
      <c r="M80" cm="1">
        <f t="array" ref="M80">CubicInterpolation($B$4:$B$14,$G$4:$G$14,L80)*H80</f>
        <v>3471.9322456060545</v>
      </c>
      <c r="N80">
        <f t="shared" si="12"/>
        <v>-50.514875646694691</v>
      </c>
      <c r="O80">
        <f t="shared" si="3"/>
        <v>-5.1493247346273892</v>
      </c>
      <c r="P80">
        <f t="shared" si="4"/>
        <v>1366.1104614709541</v>
      </c>
      <c r="Q80">
        <f t="shared" si="5"/>
        <v>788.72424267301949</v>
      </c>
      <c r="R80">
        <f t="shared" si="6"/>
        <v>60</v>
      </c>
      <c r="S80">
        <f t="shared" si="7"/>
        <v>433.55566162611126</v>
      </c>
      <c r="T80">
        <f t="shared" si="8"/>
        <v>250.31347794852172</v>
      </c>
      <c r="U80">
        <f t="shared" si="9"/>
        <v>-43.747165579049472</v>
      </c>
      <c r="V80">
        <f t="shared" si="10"/>
        <v>-25.257437823347352</v>
      </c>
    </row>
    <row r="81" spans="4:22" x14ac:dyDescent="0.3">
      <c r="D81">
        <v>5.2</v>
      </c>
      <c r="E81" cm="1">
        <f t="array" ref="E81">CubicInterpolation($B$22:$B$50,$C$22:$C$50,D81)</f>
        <v>0.28153606596426489</v>
      </c>
      <c r="F81">
        <f t="shared" si="13"/>
        <v>73.069920680327755</v>
      </c>
      <c r="G81">
        <f t="shared" si="17"/>
        <v>1627.2620295323998</v>
      </c>
      <c r="H81">
        <f t="shared" si="11"/>
        <v>1.0679691306831014</v>
      </c>
      <c r="I81">
        <f t="shared" si="15"/>
        <v>278.98987333477226</v>
      </c>
      <c r="J81">
        <f t="shared" si="1"/>
        <v>334.81058989510996</v>
      </c>
      <c r="K81">
        <f t="shared" si="16"/>
        <v>495.64392783018667</v>
      </c>
      <c r="L81">
        <f t="shared" si="2"/>
        <v>1.4803711196395037</v>
      </c>
      <c r="M81" cm="1">
        <f t="array" ref="M81">CubicInterpolation($B$4:$B$14,$G$4:$G$14,L81)*H81</f>
        <v>3412.5715782950674</v>
      </c>
      <c r="N81">
        <f t="shared" si="12"/>
        <v>-51.345564297580296</v>
      </c>
      <c r="O81">
        <f t="shared" si="3"/>
        <v>-5.2340024768175626</v>
      </c>
      <c r="P81">
        <f t="shared" si="4"/>
        <v>1409.2502561888816</v>
      </c>
      <c r="Q81">
        <f t="shared" si="5"/>
        <v>813.63101476620011</v>
      </c>
      <c r="R81">
        <f t="shared" si="6"/>
        <v>60</v>
      </c>
      <c r="S81">
        <f t="shared" si="7"/>
        <v>429.24023273244256</v>
      </c>
      <c r="T81">
        <f t="shared" si="8"/>
        <v>247.82196391509339</v>
      </c>
      <c r="U81">
        <f t="shared" si="9"/>
        <v>-44.466563053351827</v>
      </c>
      <c r="V81">
        <f t="shared" si="10"/>
        <v>-25.672782148790155</v>
      </c>
    </row>
    <row r="82" spans="4:22" x14ac:dyDescent="0.3">
      <c r="D82">
        <v>5.3</v>
      </c>
      <c r="E82" cm="1">
        <f t="array" ref="E82">CubicInterpolation($B$22:$B$50,$C$22:$C$50,D82)</f>
        <v>0.16116526641001372</v>
      </c>
      <c r="F82">
        <f t="shared" si="13"/>
        <v>73.059319511448805</v>
      </c>
      <c r="G82">
        <f t="shared" si="17"/>
        <v>1676.5717712155581</v>
      </c>
      <c r="H82">
        <f t="shared" si="11"/>
        <v>1.0634510284640912</v>
      </c>
      <c r="I82">
        <f t="shared" si="15"/>
        <v>278.71230065658642</v>
      </c>
      <c r="J82">
        <f t="shared" si="1"/>
        <v>334.64399352717572</v>
      </c>
      <c r="K82">
        <f t="shared" si="16"/>
        <v>490.55090583297289</v>
      </c>
      <c r="L82">
        <f t="shared" si="2"/>
        <v>1.4658888709237696</v>
      </c>
      <c r="M82" cm="1">
        <f t="array" ref="M82">CubicInterpolation($B$4:$B$14,$G$4:$G$14,L82)*H82</f>
        <v>3352.1352587079641</v>
      </c>
      <c r="N82">
        <f t="shared" si="12"/>
        <v>-52.172135622377468</v>
      </c>
      <c r="O82">
        <f t="shared" si="3"/>
        <v>-5.3182605119650832</v>
      </c>
      <c r="P82">
        <f t="shared" si="4"/>
        <v>1451.9537451405452</v>
      </c>
      <c r="Q82">
        <f t="shared" si="5"/>
        <v>838.28588560777928</v>
      </c>
      <c r="R82">
        <f t="shared" si="6"/>
        <v>60</v>
      </c>
      <c r="S82">
        <f t="shared" si="7"/>
        <v>424.82954630082247</v>
      </c>
      <c r="T82">
        <f t="shared" si="8"/>
        <v>245.2754529164865</v>
      </c>
      <c r="U82">
        <f t="shared" si="9"/>
        <v>-45.182394818665941</v>
      </c>
      <c r="V82">
        <f t="shared" si="10"/>
        <v>-26.086067811188741</v>
      </c>
    </row>
    <row r="83" spans="4:22" x14ac:dyDescent="0.3">
      <c r="D83">
        <v>5.4</v>
      </c>
      <c r="E83" cm="1">
        <f t="array" ref="E83">CubicInterpolation($B$22:$B$50,$C$22:$C$50,D83)</f>
        <v>5.8943733088451439E-2</v>
      </c>
      <c r="F83">
        <f t="shared" si="13"/>
        <v>73.054048660640788</v>
      </c>
      <c r="G83">
        <f t="shared" si="17"/>
        <v>1725.3680675490552</v>
      </c>
      <c r="H83">
        <f t="shared" si="11"/>
        <v>1.0589943815153902</v>
      </c>
      <c r="I83">
        <f t="shared" si="15"/>
        <v>278.43761824705632</v>
      </c>
      <c r="J83">
        <f t="shared" si="1"/>
        <v>334.47905018351634</v>
      </c>
      <c r="K83">
        <f t="shared" si="16"/>
        <v>485.37502083697501</v>
      </c>
      <c r="L83">
        <f t="shared" si="2"/>
        <v>1.4511372851922044</v>
      </c>
      <c r="M83" cm="1">
        <f t="array" ref="M83">CubicInterpolation($B$4:$B$14,$G$4:$G$14,L83)*H83</f>
        <v>3290.8382139897972</v>
      </c>
      <c r="N83">
        <f t="shared" si="12"/>
        <v>-52.735481546188112</v>
      </c>
      <c r="O83">
        <f t="shared" si="3"/>
        <v>-5.3756861922719787</v>
      </c>
      <c r="P83">
        <f t="shared" si="4"/>
        <v>1494.2125773759471</v>
      </c>
      <c r="Q83">
        <f t="shared" si="5"/>
        <v>862.68403377452785</v>
      </c>
      <c r="R83">
        <f t="shared" si="6"/>
        <v>60</v>
      </c>
      <c r="S83">
        <f t="shared" si="7"/>
        <v>420.34709840722161</v>
      </c>
      <c r="T83">
        <f t="shared" si="8"/>
        <v>242.68751041848756</v>
      </c>
      <c r="U83">
        <f t="shared" si="9"/>
        <v>-45.670266699804372</v>
      </c>
      <c r="V83">
        <f t="shared" si="10"/>
        <v>-26.367740773094063</v>
      </c>
    </row>
    <row r="84" spans="4:22" x14ac:dyDescent="0.3">
      <c r="D84">
        <v>5.5</v>
      </c>
      <c r="E84">
        <v>0</v>
      </c>
      <c r="F84">
        <f t="shared" si="13"/>
        <v>73.052637161683975</v>
      </c>
      <c r="G84">
        <f t="shared" si="17"/>
        <v>1773.6433005898316</v>
      </c>
      <c r="H84">
        <f t="shared" si="11"/>
        <v>1.0545993984102227</v>
      </c>
      <c r="I84">
        <f t="shared" si="15"/>
        <v>278.16586898884128</v>
      </c>
      <c r="J84">
        <f t="shared" si="1"/>
        <v>334.3157880802467</v>
      </c>
      <c r="K84">
        <f t="shared" si="16"/>
        <v>480.12963997854672</v>
      </c>
      <c r="L84">
        <f t="shared" si="2"/>
        <v>1.4361560449645887</v>
      </c>
      <c r="M84" cm="1">
        <f t="array" ref="M84">CubicInterpolation($B$4:$B$14,$G$4:$G$14,L84)*H84</f>
        <v>3228.7677368123591</v>
      </c>
      <c r="N84">
        <f t="shared" si="12"/>
        <v>-52.693535083807788</v>
      </c>
      <c r="O84">
        <f t="shared" si="3"/>
        <v>-5.3714103041598147</v>
      </c>
      <c r="P84">
        <f t="shared" si="4"/>
        <v>1536.0201555628732</v>
      </c>
      <c r="Q84">
        <f t="shared" si="5"/>
        <v>886.82165029491603</v>
      </c>
      <c r="R84">
        <f t="shared" si="6"/>
        <v>60</v>
      </c>
      <c r="S84">
        <f t="shared" si="7"/>
        <v>415.80446533129805</v>
      </c>
      <c r="T84">
        <f t="shared" si="8"/>
        <v>240.06481998927342</v>
      </c>
      <c r="U84">
        <f t="shared" si="9"/>
        <v>-45.633939997784118</v>
      </c>
      <c r="V84">
        <f t="shared" si="10"/>
        <v>-26.346767541903901</v>
      </c>
    </row>
    <row r="85" spans="4:22" x14ac:dyDescent="0.3">
      <c r="D85">
        <v>5.6</v>
      </c>
      <c r="E85">
        <v>0</v>
      </c>
      <c r="F85">
        <f t="shared" si="13"/>
        <v>73.052637161683975</v>
      </c>
      <c r="G85">
        <f t="shared" si="17"/>
        <v>1821.3926920461111</v>
      </c>
      <c r="H85">
        <f t="shared" si="11"/>
        <v>1.0502660284891769</v>
      </c>
      <c r="I85">
        <f t="shared" si="15"/>
        <v>277.89707977973478</v>
      </c>
      <c r="J85">
        <f t="shared" ref="J85:J109" si="18">(I85*287*1.4)^0.5</f>
        <v>334.15422585311927</v>
      </c>
      <c r="K85">
        <f t="shared" si="16"/>
        <v>474.85818914704697</v>
      </c>
      <c r="L85">
        <f t="shared" ref="L85:L109" si="19">K85/J85</f>
        <v>1.4210749181300957</v>
      </c>
      <c r="M85" cm="1">
        <f t="array" ref="M85">CubicInterpolation($B$4:$B$14,$G$4:$G$14,L85)*H85</f>
        <v>3166.3087460531706</v>
      </c>
      <c r="N85">
        <f t="shared" si="12"/>
        <v>-51.838548964402527</v>
      </c>
      <c r="O85">
        <f t="shared" ref="O85:O109" si="20">N85/$G$17</f>
        <v>-5.2842557558004613</v>
      </c>
      <c r="P85">
        <f t="shared" ref="P85:P109" si="21">G85*SIN($L$12)</f>
        <v>1577.372341579259</v>
      </c>
      <c r="Q85">
        <f t="shared" ref="Q85:Q109" si="22">G85*COS($L$12)</f>
        <v>910.69634602305575</v>
      </c>
      <c r="R85">
        <f t="shared" ref="R85:R109" si="23">$J$12</f>
        <v>60</v>
      </c>
      <c r="S85">
        <f t="shared" ref="S85:S109" si="24">K85*SIN($L$12)</f>
        <v>411.23925499641865</v>
      </c>
      <c r="T85">
        <f t="shared" ref="T85:T109" si="25">K85*COS($L$12)</f>
        <v>237.42909457352354</v>
      </c>
      <c r="U85">
        <f t="shared" ref="U85:U109" si="26">N85*SIN($L$12)</f>
        <v>-44.893500298496093</v>
      </c>
      <c r="V85">
        <f t="shared" ref="V85:V109" si="27">N85*COS($L$12)</f>
        <v>-25.919274482201271</v>
      </c>
    </row>
    <row r="86" spans="4:22" x14ac:dyDescent="0.3">
      <c r="D86">
        <v>5.7</v>
      </c>
      <c r="E86">
        <v>0</v>
      </c>
      <c r="F86">
        <f t="shared" si="13"/>
        <v>73.052637161683975</v>
      </c>
      <c r="G86">
        <f t="shared" si="17"/>
        <v>1868.6171807506951</v>
      </c>
      <c r="H86">
        <f t="shared" ref="H86:H109" si="28">$H$20*(1-(P86/44300))^4.256</f>
        <v>1.0459937061802387</v>
      </c>
      <c r="I86">
        <f t="shared" si="15"/>
        <v>277.63124533489196</v>
      </c>
      <c r="J86">
        <f t="shared" si="18"/>
        <v>333.994362790092</v>
      </c>
      <c r="K86">
        <f t="shared" si="16"/>
        <v>469.63158494463647</v>
      </c>
      <c r="L86">
        <f t="shared" si="19"/>
        <v>1.4061063217398955</v>
      </c>
      <c r="M86" cm="1">
        <f t="array" ref="M86">CubicInterpolation($B$4:$B$14,$G$4:$G$14,L86)*H86</f>
        <v>3104.1336703026195</v>
      </c>
      <c r="N86">
        <f t="shared" ref="N86:N109" si="29">(E86*1000 - F86*$G$17*SIN($L$12) - M86)/F86</f>
        <v>-50.987449289342997</v>
      </c>
      <c r="O86">
        <f t="shared" si="20"/>
        <v>-5.1974973791379195</v>
      </c>
      <c r="P86">
        <f t="shared" si="21"/>
        <v>1618.2699484781599</v>
      </c>
      <c r="Q86">
        <f t="shared" si="22"/>
        <v>934.30859037534776</v>
      </c>
      <c r="R86">
        <f t="shared" si="23"/>
        <v>60</v>
      </c>
      <c r="S86">
        <f t="shared" si="24"/>
        <v>406.71288298160465</v>
      </c>
      <c r="T86">
        <f t="shared" si="25"/>
        <v>234.81579247231829</v>
      </c>
      <c r="U86">
        <f t="shared" si="26"/>
        <v>-44.156426358741854</v>
      </c>
      <c r="V86">
        <f t="shared" si="27"/>
        <v>-25.493724644671506</v>
      </c>
    </row>
    <row r="87" spans="4:22" x14ac:dyDescent="0.3">
      <c r="D87">
        <v>5.8</v>
      </c>
      <c r="E87">
        <v>0</v>
      </c>
      <c r="F87">
        <f t="shared" ref="F87:F92" si="30">F86 -  (D87-D86) * 0.5*1000*(E87+E86)/ ($G$15*$G$17)</f>
        <v>73.052637161683975</v>
      </c>
      <c r="G87">
        <f t="shared" si="17"/>
        <v>1915.3232742495245</v>
      </c>
      <c r="H87">
        <f t="shared" si="28"/>
        <v>1.0417813724422149</v>
      </c>
      <c r="I87">
        <f t="shared" ref="I87:I109" si="31">$I$20 - 6.5*P87/1000</f>
        <v>277.36832902226206</v>
      </c>
      <c r="J87">
        <f t="shared" si="18"/>
        <v>333.83617928730388</v>
      </c>
      <c r="K87">
        <f t="shared" ref="K87:K103" si="32">K86+(N85+N86)*0.5*(D86-D85)</f>
        <v>464.49028503194916</v>
      </c>
      <c r="L87">
        <f t="shared" si="19"/>
        <v>1.3913719178777284</v>
      </c>
      <c r="M87" cm="1">
        <f t="array" ref="M87">CubicInterpolation($B$4:$B$14,$G$4:$G$14,L87)*H87</f>
        <v>3042.6370661248943</v>
      </c>
      <c r="N87">
        <f t="shared" si="29"/>
        <v>-50.145637048648418</v>
      </c>
      <c r="O87">
        <f t="shared" si="20"/>
        <v>-5.1116857338071782</v>
      </c>
      <c r="P87">
        <f t="shared" si="21"/>
        <v>1658.7186119596774</v>
      </c>
      <c r="Q87">
        <f t="shared" si="22"/>
        <v>957.66163712476248</v>
      </c>
      <c r="R87">
        <f t="shared" si="23"/>
        <v>60</v>
      </c>
      <c r="S87">
        <f t="shared" si="24"/>
        <v>402.26038664874272</v>
      </c>
      <c r="T87">
        <f t="shared" si="25"/>
        <v>232.24514251597463</v>
      </c>
      <c r="U87">
        <f t="shared" si="26"/>
        <v>-43.427395573083651</v>
      </c>
      <c r="V87">
        <f t="shared" si="27"/>
        <v>-25.072818524324216</v>
      </c>
    </row>
    <row r="88" spans="4:22" x14ac:dyDescent="0.3">
      <c r="D88">
        <v>5.9</v>
      </c>
      <c r="E88">
        <v>0</v>
      </c>
      <c r="F88">
        <f t="shared" si="30"/>
        <v>73.052637161683975</v>
      </c>
      <c r="G88">
        <f t="shared" si="17"/>
        <v>1961.5194700368743</v>
      </c>
      <c r="H88">
        <f t="shared" si="28"/>
        <v>1.037627803603038</v>
      </c>
      <c r="I88">
        <f t="shared" si="31"/>
        <v>277.10828300804678</v>
      </c>
      <c r="J88">
        <f t="shared" si="18"/>
        <v>333.67964893387369</v>
      </c>
      <c r="K88">
        <f t="shared" si="32"/>
        <v>459.43363071504962</v>
      </c>
      <c r="L88">
        <f t="shared" si="19"/>
        <v>1.3768703970498872</v>
      </c>
      <c r="M88" cm="1">
        <f t="array" ref="M88">CubicInterpolation($B$4:$B$14,$G$4:$G$14,L88)*H88</f>
        <v>2981.8142147537997</v>
      </c>
      <c r="N88">
        <f t="shared" si="29"/>
        <v>-49.313047648261978</v>
      </c>
      <c r="O88">
        <f t="shared" si="20"/>
        <v>-5.0268142352968379</v>
      </c>
      <c r="P88">
        <f t="shared" si="21"/>
        <v>1698.725691069722</v>
      </c>
      <c r="Q88">
        <f t="shared" si="22"/>
        <v>980.75973501843737</v>
      </c>
      <c r="R88">
        <f t="shared" si="23"/>
        <v>60</v>
      </c>
      <c r="S88">
        <f t="shared" si="24"/>
        <v>397.8811955521515</v>
      </c>
      <c r="T88">
        <f t="shared" si="25"/>
        <v>229.71681535752487</v>
      </c>
      <c r="U88">
        <f t="shared" si="26"/>
        <v>-42.706352001427341</v>
      </c>
      <c r="V88">
        <f t="shared" si="27"/>
        <v>-24.656523824130996</v>
      </c>
    </row>
    <row r="89" spans="4:22" x14ac:dyDescent="0.3">
      <c r="D89">
        <v>6</v>
      </c>
      <c r="E89">
        <v>0</v>
      </c>
      <c r="F89">
        <f t="shared" si="30"/>
        <v>73.052637161683975</v>
      </c>
      <c r="G89">
        <f t="shared" si="17"/>
        <v>2007.2141863966372</v>
      </c>
      <c r="H89">
        <f t="shared" si="28"/>
        <v>1.0335317989610913</v>
      </c>
      <c r="I89">
        <f t="shared" si="31"/>
        <v>276.85105990433595</v>
      </c>
      <c r="J89">
        <f t="shared" si="18"/>
        <v>333.52474551307614</v>
      </c>
      <c r="K89">
        <f t="shared" si="32"/>
        <v>454.46069648020409</v>
      </c>
      <c r="L89">
        <f t="shared" si="19"/>
        <v>1.3625996349418894</v>
      </c>
      <c r="M89" cm="1">
        <f t="array" ref="M89">CubicInterpolation($B$4:$B$14,$G$4:$G$14,L89)*H89</f>
        <v>2921.6588322086491</v>
      </c>
      <c r="N89">
        <f t="shared" si="29"/>
        <v>-48.489595068281716</v>
      </c>
      <c r="O89">
        <f t="shared" si="20"/>
        <v>-4.9428741150134261</v>
      </c>
      <c r="P89">
        <f t="shared" si="21"/>
        <v>1738.2984762560011</v>
      </c>
      <c r="Q89">
        <f t="shared" si="22"/>
        <v>1003.6070931983188</v>
      </c>
      <c r="R89">
        <f t="shared" si="23"/>
        <v>60</v>
      </c>
      <c r="S89">
        <f t="shared" si="24"/>
        <v>393.57450817342595</v>
      </c>
      <c r="T89">
        <f t="shared" si="25"/>
        <v>227.2303482401021</v>
      </c>
      <c r="U89">
        <f t="shared" si="26"/>
        <v>-41.993221148352596</v>
      </c>
      <c r="V89">
        <f t="shared" si="27"/>
        <v>-24.244797534140865</v>
      </c>
    </row>
    <row r="90" spans="4:22" x14ac:dyDescent="0.3">
      <c r="D90">
        <v>6.1</v>
      </c>
      <c r="E90">
        <v>0</v>
      </c>
      <c r="F90">
        <f t="shared" si="30"/>
        <v>73.052637161683975</v>
      </c>
      <c r="G90">
        <f t="shared" si="17"/>
        <v>2052.415749437866</v>
      </c>
      <c r="H90">
        <f t="shared" si="28"/>
        <v>1.0294921814791986</v>
      </c>
      <c r="I90">
        <f t="shared" si="31"/>
        <v>276.59661284208693</v>
      </c>
      <c r="J90">
        <f t="shared" si="18"/>
        <v>333.37144304806691</v>
      </c>
      <c r="K90">
        <f t="shared" si="32"/>
        <v>449.57056434437692</v>
      </c>
      <c r="L90">
        <f t="shared" si="19"/>
        <v>1.3485575136066947</v>
      </c>
      <c r="M90" cm="1">
        <f t="array" ref="M90">CubicInterpolation($B$4:$B$14,$G$4:$G$14,L90)*H90</f>
        <v>2862.1656689337869</v>
      </c>
      <c r="N90">
        <f t="shared" si="29"/>
        <v>-47.675207448801416</v>
      </c>
      <c r="O90">
        <f t="shared" si="20"/>
        <v>-4.8598580477881157</v>
      </c>
      <c r="P90">
        <f t="shared" si="21"/>
        <v>1777.4441781404691</v>
      </c>
      <c r="Q90">
        <f t="shared" si="22"/>
        <v>1026.2078747189332</v>
      </c>
      <c r="R90">
        <f t="shared" si="23"/>
        <v>60</v>
      </c>
      <c r="S90">
        <f t="shared" si="24"/>
        <v>389.33952951593693</v>
      </c>
      <c r="T90">
        <f t="shared" si="25"/>
        <v>224.78528217218852</v>
      </c>
      <c r="U90">
        <f t="shared" si="26"/>
        <v>-41.287940781355118</v>
      </c>
      <c r="V90">
        <f t="shared" si="27"/>
        <v>-23.837603724400712</v>
      </c>
    </row>
    <row r="91" spans="4:22" x14ac:dyDescent="0.3">
      <c r="D91">
        <v>6.2</v>
      </c>
      <c r="E91">
        <v>0</v>
      </c>
      <c r="F91">
        <f t="shared" si="30"/>
        <v>73.052637161683975</v>
      </c>
      <c r="G91">
        <f t="shared" si="17"/>
        <v>2097.1323938660107</v>
      </c>
      <c r="H91">
        <f t="shared" si="28"/>
        <v>1.0255077972483253</v>
      </c>
      <c r="I91">
        <f t="shared" si="31"/>
        <v>276.34489546678293</v>
      </c>
      <c r="J91">
        <f t="shared" si="18"/>
        <v>333.21971580108124</v>
      </c>
      <c r="K91">
        <f t="shared" si="32"/>
        <v>444.76232421852279</v>
      </c>
      <c r="L91">
        <f t="shared" si="19"/>
        <v>1.3347419229059905</v>
      </c>
      <c r="M91" cm="1">
        <f t="array" ref="M91">CubicInterpolation($B$4:$B$14,$G$4:$G$14,L91)*H91</f>
        <v>2803.3304199312561</v>
      </c>
      <c r="N91">
        <f t="shared" si="29"/>
        <v>-46.869825859738263</v>
      </c>
      <c r="O91">
        <f t="shared" si="20"/>
        <v>-4.7777600264768871</v>
      </c>
      <c r="P91">
        <f t="shared" si="21"/>
        <v>1816.1699281872382</v>
      </c>
      <c r="Q91">
        <f t="shared" si="22"/>
        <v>1048.5661969330056</v>
      </c>
      <c r="R91">
        <f t="shared" si="23"/>
        <v>60</v>
      </c>
      <c r="S91">
        <f t="shared" si="24"/>
        <v>385.17547141945158</v>
      </c>
      <c r="T91">
        <f t="shared" si="25"/>
        <v>222.38116210926145</v>
      </c>
      <c r="U91">
        <f t="shared" si="26"/>
        <v>-40.590459865486153</v>
      </c>
      <c r="V91">
        <f t="shared" si="27"/>
        <v>-23.434912929869135</v>
      </c>
    </row>
    <row r="92" spans="4:22" x14ac:dyDescent="0.3">
      <c r="D92">
        <v>6.3</v>
      </c>
      <c r="E92">
        <v>0</v>
      </c>
      <c r="F92">
        <f t="shared" si="30"/>
        <v>73.052637161683975</v>
      </c>
      <c r="G92">
        <f t="shared" si="17"/>
        <v>2141.3722637045921</v>
      </c>
      <c r="H92">
        <f t="shared" si="28"/>
        <v>1.0215775149695514</v>
      </c>
      <c r="I92">
        <f t="shared" si="31"/>
        <v>276.09586193437082</v>
      </c>
      <c r="J92">
        <f t="shared" si="18"/>
        <v>333.06953827276101</v>
      </c>
      <c r="K92">
        <f t="shared" si="32"/>
        <v>440.0350725530958</v>
      </c>
      <c r="L92">
        <f t="shared" si="19"/>
        <v>1.3211507567910259</v>
      </c>
      <c r="M92" cm="1">
        <f t="array" ref="M92">CubicInterpolation($B$4:$B$14,$G$4:$G$14,L92)*H92</f>
        <v>2745.1496228391088</v>
      </c>
      <c r="N92">
        <f t="shared" si="29"/>
        <v>-46.073402905651356</v>
      </c>
      <c r="O92">
        <f t="shared" si="20"/>
        <v>-4.6965752197401995</v>
      </c>
      <c r="P92">
        <f t="shared" si="21"/>
        <v>1854.4827793275667</v>
      </c>
      <c r="Q92">
        <f t="shared" si="22"/>
        <v>1070.6861318522963</v>
      </c>
      <c r="R92">
        <f t="shared" si="23"/>
        <v>60</v>
      </c>
      <c r="S92">
        <f t="shared" si="24"/>
        <v>381.08155138710953</v>
      </c>
      <c r="T92">
        <f t="shared" si="25"/>
        <v>220.01753627654796</v>
      </c>
      <c r="U92">
        <f t="shared" si="26"/>
        <v>-39.900737355089845</v>
      </c>
      <c r="V92">
        <f t="shared" si="27"/>
        <v>-23.036701452825682</v>
      </c>
    </row>
    <row r="93" spans="4:22" x14ac:dyDescent="0.3">
      <c r="D93">
        <v>6.4</v>
      </c>
      <c r="E93">
        <v>0</v>
      </c>
      <c r="F93">
        <v>50</v>
      </c>
      <c r="G93">
        <f t="shared" si="17"/>
        <v>2185.1434128879882</v>
      </c>
      <c r="H93">
        <f t="shared" si="28"/>
        <v>1.0177002254608627</v>
      </c>
      <c r="I93">
        <f t="shared" si="31"/>
        <v>275.84946690792401</v>
      </c>
      <c r="J93">
        <f t="shared" si="18"/>
        <v>332.92088520188076</v>
      </c>
      <c r="K93">
        <f t="shared" si="32"/>
        <v>435.38791111482635</v>
      </c>
      <c r="L93">
        <f t="shared" si="19"/>
        <v>1.3077819099598103</v>
      </c>
      <c r="M93" cm="1">
        <f t="array" ref="M93">CubicInterpolation($B$4:$B$14,$G$4:$G$14,L93)*H93</f>
        <v>2687.6205620963769</v>
      </c>
      <c r="N93">
        <f t="shared" si="29"/>
        <v>-62.248120453052877</v>
      </c>
      <c r="O93">
        <f t="shared" si="20"/>
        <v>-6.3453741542357669</v>
      </c>
      <c r="P93">
        <f t="shared" si="21"/>
        <v>1892.3897064732262</v>
      </c>
      <c r="Q93">
        <f t="shared" si="22"/>
        <v>1092.5717064439943</v>
      </c>
      <c r="R93">
        <f t="shared" si="23"/>
        <v>60</v>
      </c>
      <c r="S93">
        <f t="shared" si="24"/>
        <v>377.05699152608076</v>
      </c>
      <c r="T93">
        <f t="shared" si="25"/>
        <v>217.69395555741323</v>
      </c>
      <c r="U93">
        <f t="shared" si="26"/>
        <v>-53.908453650177492</v>
      </c>
      <c r="V93">
        <f t="shared" si="27"/>
        <v>-31.124060226526446</v>
      </c>
    </row>
    <row r="94" spans="4:22" x14ac:dyDescent="0.3">
      <c r="D94">
        <v>6.5</v>
      </c>
      <c r="E94">
        <v>0</v>
      </c>
      <c r="F94">
        <v>50</v>
      </c>
      <c r="G94">
        <f t="shared" si="17"/>
        <v>2228.4114001910743</v>
      </c>
      <c r="H94">
        <f t="shared" si="28"/>
        <v>1.0138785812624693</v>
      </c>
      <c r="I94">
        <f t="shared" si="31"/>
        <v>275.60590426278588</v>
      </c>
      <c r="J94">
        <f t="shared" si="18"/>
        <v>332.77387567654307</v>
      </c>
      <c r="K94">
        <f t="shared" si="32"/>
        <v>429.97183494689114</v>
      </c>
      <c r="L94">
        <f t="shared" si="19"/>
        <v>1.2920841038760646</v>
      </c>
      <c r="M94" cm="1">
        <f t="array" ref="M94">CubicInterpolation($B$4:$B$14,$G$4:$G$14,L94)*H94</f>
        <v>2621.6100869607185</v>
      </c>
      <c r="N94">
        <f t="shared" si="29"/>
        <v>-60.927910950339708</v>
      </c>
      <c r="O94">
        <f t="shared" si="20"/>
        <v>-6.2107962232762191</v>
      </c>
      <c r="P94">
        <f t="shared" si="21"/>
        <v>1929.8608826483214</v>
      </c>
      <c r="Q94">
        <f t="shared" si="22"/>
        <v>1114.2057000955374</v>
      </c>
      <c r="R94">
        <f t="shared" si="23"/>
        <v>60</v>
      </c>
      <c r="S94">
        <f t="shared" si="24"/>
        <v>372.3665319758174</v>
      </c>
      <c r="T94">
        <f t="shared" si="25"/>
        <v>214.98591747344562</v>
      </c>
      <c r="U94">
        <f t="shared" si="26"/>
        <v>-52.765118682510263</v>
      </c>
      <c r="V94">
        <f t="shared" si="27"/>
        <v>-30.463955475169861</v>
      </c>
    </row>
    <row r="95" spans="4:22" x14ac:dyDescent="0.3">
      <c r="D95">
        <v>6.6</v>
      </c>
      <c r="E95">
        <v>0</v>
      </c>
      <c r="F95">
        <v>50</v>
      </c>
      <c r="G95">
        <f t="shared" si="17"/>
        <v>2271.1006436072548</v>
      </c>
      <c r="H95">
        <f t="shared" si="28"/>
        <v>1.010118823927096</v>
      </c>
      <c r="I95">
        <f t="shared" si="31"/>
        <v>275.36559946255204</v>
      </c>
      <c r="J95">
        <f t="shared" si="18"/>
        <v>332.62876884607169</v>
      </c>
      <c r="K95">
        <f t="shared" si="32"/>
        <v>423.81303337672153</v>
      </c>
      <c r="L95">
        <f t="shared" si="19"/>
        <v>1.2741322250837737</v>
      </c>
      <c r="M95" cm="1">
        <f t="array" ref="M95">CubicInterpolation($B$4:$B$14,$G$4:$G$14,L95)*H95</f>
        <v>2547.0842658804922</v>
      </c>
      <c r="N95">
        <f t="shared" si="29"/>
        <v>-59.437394528735183</v>
      </c>
      <c r="O95">
        <f t="shared" si="20"/>
        <v>-6.0588577501259104</v>
      </c>
      <c r="P95">
        <f t="shared" si="21"/>
        <v>1966.8308519150712</v>
      </c>
      <c r="Q95">
        <f t="shared" si="22"/>
        <v>1135.5503218036276</v>
      </c>
      <c r="R95">
        <f t="shared" si="23"/>
        <v>60</v>
      </c>
      <c r="S95">
        <f t="shared" si="24"/>
        <v>367.03285335918304</v>
      </c>
      <c r="T95">
        <f t="shared" si="25"/>
        <v>211.90651668836082</v>
      </c>
      <c r="U95">
        <f t="shared" si="26"/>
        <v>-51.474293596642866</v>
      </c>
      <c r="V95">
        <f t="shared" si="27"/>
        <v>-29.718697264367599</v>
      </c>
    </row>
    <row r="96" spans="4:22" x14ac:dyDescent="0.3">
      <c r="D96">
        <v>6.7</v>
      </c>
      <c r="E96">
        <v>0</v>
      </c>
      <c r="F96">
        <v>50</v>
      </c>
      <c r="G96">
        <f t="shared" si="17"/>
        <v>2313.1810336812291</v>
      </c>
      <c r="H96">
        <f t="shared" si="28"/>
        <v>1.0064231384178455</v>
      </c>
      <c r="I96">
        <f t="shared" si="31"/>
        <v>275.1287219983181</v>
      </c>
      <c r="J96">
        <f t="shared" si="18"/>
        <v>332.48566961438235</v>
      </c>
      <c r="K96">
        <f t="shared" si="32"/>
        <v>417.79476810276782</v>
      </c>
      <c r="L96">
        <f t="shared" si="19"/>
        <v>1.2565797755654466</v>
      </c>
      <c r="M96" cm="1">
        <f t="array" ref="M96">CubicInterpolation($B$4:$B$14,$G$4:$G$14,L96)*H96</f>
        <v>2473.4798876177842</v>
      </c>
      <c r="N96">
        <f t="shared" si="29"/>
        <v>-57.965306963481027</v>
      </c>
      <c r="O96">
        <f t="shared" si="20"/>
        <v>-5.9087978556045897</v>
      </c>
      <c r="P96">
        <f t="shared" si="21"/>
        <v>2003.2735387202915</v>
      </c>
      <c r="Q96">
        <f t="shared" si="22"/>
        <v>1156.5905168406148</v>
      </c>
      <c r="R96">
        <f t="shared" si="23"/>
        <v>60</v>
      </c>
      <c r="S96">
        <f t="shared" si="24"/>
        <v>361.82088274522539</v>
      </c>
      <c r="T96">
        <f t="shared" si="25"/>
        <v>208.89738405138397</v>
      </c>
      <c r="U96">
        <f t="shared" si="26"/>
        <v>-50.199428368537589</v>
      </c>
      <c r="V96">
        <f t="shared" si="27"/>
        <v>-28.98265348174052</v>
      </c>
    </row>
    <row r="97" spans="1:22" x14ac:dyDescent="0.3">
      <c r="D97">
        <v>6.8</v>
      </c>
      <c r="E97">
        <v>0</v>
      </c>
      <c r="F97">
        <v>50</v>
      </c>
      <c r="G97">
        <f t="shared" si="17"/>
        <v>2354.6670037377758</v>
      </c>
      <c r="H97">
        <f t="shared" si="28"/>
        <v>1.0027897924367135</v>
      </c>
      <c r="I97">
        <f t="shared" si="31"/>
        <v>274.8951906225156</v>
      </c>
      <c r="J97">
        <f t="shared" si="18"/>
        <v>332.34453146114316</v>
      </c>
      <c r="K97">
        <f t="shared" si="32"/>
        <v>411.92463302815696</v>
      </c>
      <c r="L97">
        <f t="shared" si="19"/>
        <v>1.2394506123423852</v>
      </c>
      <c r="M97" cm="1">
        <f t="array" ref="M97">CubicInterpolation($B$4:$B$14,$G$4:$G$14,L97)*H97</f>
        <v>2400.9145469934192</v>
      </c>
      <c r="N97">
        <f t="shared" si="29"/>
        <v>-56.514000150993724</v>
      </c>
      <c r="O97">
        <f t="shared" si="20"/>
        <v>-5.7608562845049667</v>
      </c>
      <c r="P97">
        <f t="shared" si="21"/>
        <v>2039.2014426899013</v>
      </c>
      <c r="Q97">
        <f t="shared" si="22"/>
        <v>1177.3335018688881</v>
      </c>
      <c r="R97">
        <f t="shared" si="23"/>
        <v>60</v>
      </c>
      <c r="S97">
        <f t="shared" si="24"/>
        <v>356.73719664696631</v>
      </c>
      <c r="T97">
        <f t="shared" si="25"/>
        <v>205.96231651407854</v>
      </c>
      <c r="U97">
        <f t="shared" si="26"/>
        <v>-48.942559800238165</v>
      </c>
      <c r="V97">
        <f t="shared" si="27"/>
        <v>-28.257000075496869</v>
      </c>
    </row>
    <row r="98" spans="1:22" x14ac:dyDescent="0.3">
      <c r="D98">
        <v>6.9</v>
      </c>
      <c r="E98">
        <v>0</v>
      </c>
      <c r="F98">
        <v>50</v>
      </c>
      <c r="G98">
        <f t="shared" si="17"/>
        <v>2395.573268772805</v>
      </c>
      <c r="H98">
        <f t="shared" si="28"/>
        <v>0.99921705112474268</v>
      </c>
      <c r="I98">
        <f t="shared" si="31"/>
        <v>274.66492250200281</v>
      </c>
      <c r="J98">
        <f t="shared" si="18"/>
        <v>332.20530679280955</v>
      </c>
      <c r="K98">
        <f t="shared" si="32"/>
        <v>406.20066767243327</v>
      </c>
      <c r="L98">
        <f t="shared" si="19"/>
        <v>1.2227398520330479</v>
      </c>
      <c r="M98" cm="1">
        <f t="array" ref="M98">CubicInterpolation($B$4:$B$14,$G$4:$G$14,L98)*H98</f>
        <v>2329.4037850791678</v>
      </c>
      <c r="N98">
        <f t="shared" si="29"/>
        <v>-55.083784912708694</v>
      </c>
      <c r="O98">
        <f t="shared" si="20"/>
        <v>-5.6150647209692854</v>
      </c>
      <c r="P98">
        <f t="shared" si="21"/>
        <v>2074.6273073841758</v>
      </c>
      <c r="Q98">
        <f t="shared" si="22"/>
        <v>1197.7866343864027</v>
      </c>
      <c r="R98">
        <f t="shared" si="23"/>
        <v>60</v>
      </c>
      <c r="S98">
        <f t="shared" si="24"/>
        <v>351.78009723852756</v>
      </c>
      <c r="T98">
        <f t="shared" si="25"/>
        <v>203.10033383621669</v>
      </c>
      <c r="U98">
        <f t="shared" si="26"/>
        <v>-47.703957071003714</v>
      </c>
      <c r="V98">
        <f t="shared" si="27"/>
        <v>-27.541892456354354</v>
      </c>
    </row>
    <row r="99" spans="1:22" x14ac:dyDescent="0.3">
      <c r="D99">
        <v>7</v>
      </c>
      <c r="E99">
        <v>0</v>
      </c>
      <c r="F99">
        <v>50</v>
      </c>
      <c r="G99">
        <f t="shared" si="17"/>
        <v>2435.9143410773895</v>
      </c>
      <c r="H99">
        <f t="shared" si="28"/>
        <v>0.99570321890343716</v>
      </c>
      <c r="I99">
        <f t="shared" si="31"/>
        <v>274.43783594469693</v>
      </c>
      <c r="J99">
        <f t="shared" si="18"/>
        <v>332.06794859272281</v>
      </c>
      <c r="K99">
        <f t="shared" si="32"/>
        <v>400.6207784192481</v>
      </c>
      <c r="L99">
        <f t="shared" si="19"/>
        <v>1.2064421758168671</v>
      </c>
      <c r="M99" cm="1">
        <f t="array" ref="M99">CubicInterpolation($B$4:$B$14,$G$4:$G$14,L99)*H99</f>
        <v>2258.9624286588901</v>
      </c>
      <c r="N99">
        <f t="shared" si="29"/>
        <v>-53.674957784303139</v>
      </c>
      <c r="O99">
        <f t="shared" si="20"/>
        <v>-5.4714533928953246</v>
      </c>
      <c r="P99">
        <f t="shared" si="21"/>
        <v>2109.563700815851</v>
      </c>
      <c r="Q99">
        <f t="shared" si="22"/>
        <v>1217.957170538695</v>
      </c>
      <c r="R99">
        <f t="shared" si="23"/>
        <v>60</v>
      </c>
      <c r="S99">
        <f t="shared" si="24"/>
        <v>346.94777139496546</v>
      </c>
      <c r="T99">
        <f t="shared" si="25"/>
        <v>200.31038920962411</v>
      </c>
      <c r="U99">
        <f t="shared" si="26"/>
        <v>-46.483876988263823</v>
      </c>
      <c r="V99">
        <f t="shared" si="27"/>
        <v>-26.837478892151577</v>
      </c>
    </row>
    <row r="100" spans="1:22" x14ac:dyDescent="0.3">
      <c r="D100">
        <v>7.1</v>
      </c>
      <c r="E100">
        <v>0</v>
      </c>
      <c r="F100">
        <v>50</v>
      </c>
      <c r="G100">
        <f t="shared" si="17"/>
        <v>2475.7045220625719</v>
      </c>
      <c r="H100">
        <f t="shared" si="28"/>
        <v>0.9922466393353655</v>
      </c>
      <c r="I100">
        <f t="shared" si="31"/>
        <v>274.21385044559366</v>
      </c>
      <c r="J100">
        <f t="shared" si="18"/>
        <v>331.93241045285038</v>
      </c>
      <c r="K100">
        <f t="shared" si="32"/>
        <v>395.18284128439751</v>
      </c>
      <c r="L100">
        <f t="shared" si="19"/>
        <v>1.1905521390491984</v>
      </c>
      <c r="M100" cm="1">
        <f t="array" ref="M100">CubicInterpolation($B$4:$B$14,$G$4:$G$14,L100)*H100</f>
        <v>2187.8212748562191</v>
      </c>
      <c r="N100">
        <f t="shared" si="29"/>
        <v>-52.25213470824972</v>
      </c>
      <c r="O100">
        <f t="shared" si="20"/>
        <v>-5.3264153627165873</v>
      </c>
      <c r="P100">
        <f t="shared" si="21"/>
        <v>2144.0230083701995</v>
      </c>
      <c r="Q100">
        <f t="shared" si="22"/>
        <v>1237.8522610312862</v>
      </c>
      <c r="R100">
        <f t="shared" si="23"/>
        <v>60</v>
      </c>
      <c r="S100">
        <f t="shared" si="24"/>
        <v>342.23837969200207</v>
      </c>
      <c r="T100">
        <f t="shared" si="25"/>
        <v>197.59142064219881</v>
      </c>
      <c r="U100">
        <f t="shared" si="26"/>
        <v>-45.251676059310846</v>
      </c>
      <c r="V100">
        <f t="shared" si="27"/>
        <v>-26.126067354124867</v>
      </c>
    </row>
    <row r="101" spans="1:22" x14ac:dyDescent="0.3">
      <c r="D101">
        <v>7.2</v>
      </c>
      <c r="E101">
        <v>0</v>
      </c>
      <c r="F101">
        <v>50</v>
      </c>
      <c r="G101">
        <f t="shared" si="17"/>
        <v>2514.9579884597802</v>
      </c>
      <c r="H101">
        <f t="shared" si="28"/>
        <v>0.98884568683740282</v>
      </c>
      <c r="I101">
        <f t="shared" si="31"/>
        <v>273.99288620153089</v>
      </c>
      <c r="J101">
        <f t="shared" si="18"/>
        <v>331.79864628381944</v>
      </c>
      <c r="K101">
        <f t="shared" si="32"/>
        <v>389.8864866597699</v>
      </c>
      <c r="L101">
        <f t="shared" si="19"/>
        <v>1.1750695520507408</v>
      </c>
      <c r="M101" cm="1">
        <f t="array" ref="M101">CubicInterpolation($B$4:$B$14,$G$4:$G$14,L101)*H101</f>
        <v>2116.8426194315011</v>
      </c>
      <c r="N101">
        <f t="shared" si="29"/>
        <v>-50.832561599755365</v>
      </c>
      <c r="O101">
        <f t="shared" si="20"/>
        <v>-5.1817086238282739</v>
      </c>
      <c r="P101">
        <f t="shared" si="21"/>
        <v>2178.0175074567805</v>
      </c>
      <c r="Q101">
        <f t="shared" si="22"/>
        <v>1257.4789942298903</v>
      </c>
      <c r="R101">
        <f t="shared" si="23"/>
        <v>60</v>
      </c>
      <c r="S101">
        <f t="shared" si="24"/>
        <v>337.65160203962336</v>
      </c>
      <c r="T101">
        <f t="shared" si="25"/>
        <v>194.94324332988501</v>
      </c>
      <c r="U101">
        <f t="shared" si="26"/>
        <v>-44.022289684825488</v>
      </c>
      <c r="V101">
        <f t="shared" si="27"/>
        <v>-25.41628079987769</v>
      </c>
    </row>
    <row r="102" spans="1:22" x14ac:dyDescent="0.3">
      <c r="D102">
        <v>7.3</v>
      </c>
      <c r="E102">
        <v>0</v>
      </c>
      <c r="F102">
        <v>50</v>
      </c>
      <c r="G102">
        <f t="shared" si="17"/>
        <v>2553.6889253849872</v>
      </c>
      <c r="H102">
        <f t="shared" si="28"/>
        <v>0.98549875449465529</v>
      </c>
      <c r="I102">
        <f t="shared" si="31"/>
        <v>273.77486336214849</v>
      </c>
      <c r="J102">
        <f t="shared" si="18"/>
        <v>331.66660986435045</v>
      </c>
      <c r="K102">
        <f t="shared" si="32"/>
        <v>384.73225184436961</v>
      </c>
      <c r="L102">
        <f t="shared" si="19"/>
        <v>1.1599969378941182</v>
      </c>
      <c r="M102" cm="1">
        <f t="array" ref="M102">CubicInterpolation($B$4:$B$14,$G$4:$G$14,L102)*H102</f>
        <v>2047.3789786995455</v>
      </c>
      <c r="N102">
        <f t="shared" si="29"/>
        <v>-49.443288785116259</v>
      </c>
      <c r="O102">
        <f t="shared" si="20"/>
        <v>-5.0400905999099139</v>
      </c>
      <c r="P102">
        <f t="shared" si="21"/>
        <v>2211.5594827463829</v>
      </c>
      <c r="Q102">
        <f t="shared" si="22"/>
        <v>1276.8444626924938</v>
      </c>
      <c r="R102">
        <f t="shared" si="23"/>
        <v>60</v>
      </c>
      <c r="S102">
        <f t="shared" si="24"/>
        <v>333.1879037524165</v>
      </c>
      <c r="T102">
        <f t="shared" si="25"/>
        <v>192.36612592218486</v>
      </c>
      <c r="U102">
        <f t="shared" si="26"/>
        <v>-42.819144134560915</v>
      </c>
      <c r="V102">
        <f t="shared" si="27"/>
        <v>-24.721644392558137</v>
      </c>
    </row>
    <row r="103" spans="1:22" x14ac:dyDescent="0.3">
      <c r="D103">
        <v>7.4</v>
      </c>
      <c r="E103">
        <v>0</v>
      </c>
      <c r="F103">
        <v>50</v>
      </c>
      <c r="G103">
        <f t="shared" ref="G103:G109" si="33">0.5*(K102+K103)*(D102-D101)+G102</f>
        <v>2591.9114609434619</v>
      </c>
      <c r="H103">
        <f t="shared" si="28"/>
        <v>0.98220425915837573</v>
      </c>
      <c r="I103">
        <f t="shared" si="31"/>
        <v>273.55970239800899</v>
      </c>
      <c r="J103">
        <f t="shared" si="18"/>
        <v>331.53625506650098</v>
      </c>
      <c r="K103">
        <f t="shared" si="32"/>
        <v>379.71845932512605</v>
      </c>
      <c r="L103">
        <f t="shared" si="19"/>
        <v>1.1453301215849243</v>
      </c>
      <c r="M103" cm="1">
        <f t="array" ref="M103">CubicInterpolation($B$4:$B$14,$G$4:$G$14,L103)*H103</f>
        <v>1979.4905332192432</v>
      </c>
      <c r="N103">
        <f t="shared" si="29"/>
        <v>-48.085519875510208</v>
      </c>
      <c r="O103">
        <f t="shared" si="20"/>
        <v>-4.901683983232437</v>
      </c>
      <c r="P103">
        <f t="shared" si="21"/>
        <v>2244.6611695370757</v>
      </c>
      <c r="Q103">
        <f t="shared" si="22"/>
        <v>1295.9557304717312</v>
      </c>
      <c r="R103">
        <f t="shared" si="23"/>
        <v>60</v>
      </c>
      <c r="S103">
        <f t="shared" si="24"/>
        <v>328.8458320614472</v>
      </c>
      <c r="T103">
        <f t="shared" si="25"/>
        <v>189.85922966256305</v>
      </c>
      <c r="U103">
        <f t="shared" si="26"/>
        <v>-41.643281766373377</v>
      </c>
      <c r="V103">
        <f t="shared" si="27"/>
        <v>-24.042759937755111</v>
      </c>
    </row>
    <row r="104" spans="1:22" x14ac:dyDescent="0.3">
      <c r="D104">
        <v>7.5</v>
      </c>
      <c r="E104">
        <v>0</v>
      </c>
      <c r="F104">
        <v>50</v>
      </c>
      <c r="G104">
        <f t="shared" si="33"/>
        <v>2629.6394848543232</v>
      </c>
      <c r="H104">
        <f t="shared" si="28"/>
        <v>0.97896065643380847</v>
      </c>
      <c r="I104">
        <f t="shared" si="31"/>
        <v>273.34732512158996</v>
      </c>
      <c r="J104">
        <f t="shared" si="18"/>
        <v>331.40753647715201</v>
      </c>
      <c r="K104">
        <f>K103+(N102+N103)*0.5*(D103-D102)</f>
        <v>374.8420188920947</v>
      </c>
      <c r="L104">
        <f t="shared" si="19"/>
        <v>1.1310606357255764</v>
      </c>
      <c r="M104" cm="1">
        <f t="array" ref="M104">CubicInterpolation($B$4:$B$14,$G$4:$G$14,L104)*H104</f>
        <v>1913.2097786317627</v>
      </c>
      <c r="N104">
        <f t="shared" si="29"/>
        <v>-46.759904783760597</v>
      </c>
      <c r="O104">
        <f t="shared" si="20"/>
        <v>-4.7665550238288068</v>
      </c>
      <c r="P104">
        <f t="shared" si="21"/>
        <v>2277.3345966784682</v>
      </c>
      <c r="Q104">
        <f t="shared" si="22"/>
        <v>1314.8197424271618</v>
      </c>
      <c r="R104">
        <f t="shared" si="23"/>
        <v>60</v>
      </c>
      <c r="S104">
        <f t="shared" si="24"/>
        <v>324.62271076640047</v>
      </c>
      <c r="T104">
        <f t="shared" si="25"/>
        <v>187.42100944604738</v>
      </c>
      <c r="U104">
        <f t="shared" si="26"/>
        <v>-40.49526542127817</v>
      </c>
      <c r="V104">
        <f t="shared" si="27"/>
        <v>-23.379952391880302</v>
      </c>
    </row>
    <row r="105" spans="1:22" x14ac:dyDescent="0.3">
      <c r="D105">
        <v>7.6</v>
      </c>
      <c r="E105">
        <v>0</v>
      </c>
      <c r="F105">
        <v>50</v>
      </c>
      <c r="G105">
        <f t="shared" si="33"/>
        <v>2666.8865731818842</v>
      </c>
      <c r="H105">
        <f t="shared" si="28"/>
        <v>0.97576644636618681</v>
      </c>
      <c r="I105">
        <f t="shared" si="31"/>
        <v>273.13765511098359</v>
      </c>
      <c r="J105">
        <f t="shared" si="18"/>
        <v>331.28040965863528</v>
      </c>
      <c r="K105">
        <f t="shared" ref="K105:K109" si="34">K104+(N103+N104)*0.5*(D104-D103)</f>
        <v>370.0997476591312</v>
      </c>
      <c r="L105">
        <f t="shared" si="19"/>
        <v>1.1171796969235124</v>
      </c>
      <c r="M105" cm="1">
        <f t="array" ref="M105">CubicInterpolation($B$4:$B$14,$G$4:$G$14,L105)*H105</f>
        <v>1848.5587321642267</v>
      </c>
      <c r="N105">
        <f t="shared" si="29"/>
        <v>-45.466883854409879</v>
      </c>
      <c r="O105">
        <f t="shared" si="20"/>
        <v>-4.6347486090122194</v>
      </c>
      <c r="P105">
        <f t="shared" si="21"/>
        <v>2309.591521387139</v>
      </c>
      <c r="Q105">
        <f t="shared" si="22"/>
        <v>1333.4432865909423</v>
      </c>
      <c r="R105">
        <f t="shared" si="23"/>
        <v>60</v>
      </c>
      <c r="S105">
        <f t="shared" si="24"/>
        <v>320.51578340701792</v>
      </c>
      <c r="T105">
        <f t="shared" si="25"/>
        <v>185.04987382956563</v>
      </c>
      <c r="U105">
        <f>N105*SIN($L$12)</f>
        <v>-39.375476448835485</v>
      </c>
      <c r="V105">
        <f t="shared" si="27"/>
        <v>-22.733441927204943</v>
      </c>
    </row>
    <row r="106" spans="1:22" x14ac:dyDescent="0.3">
      <c r="D106">
        <v>7.7</v>
      </c>
      <c r="E106">
        <v>0</v>
      </c>
      <c r="F106">
        <v>50</v>
      </c>
      <c r="G106">
        <f t="shared" si="33"/>
        <v>2703.6659809762018</v>
      </c>
      <c r="H106">
        <f t="shared" si="28"/>
        <v>0.97262017325659933</v>
      </c>
      <c r="I106">
        <f t="shared" si="31"/>
        <v>272.93061775132441</v>
      </c>
      <c r="J106">
        <f t="shared" si="18"/>
        <v>331.1548311779282</v>
      </c>
      <c r="K106">
        <f t="shared" si="34"/>
        <v>365.48840822722269</v>
      </c>
      <c r="L106">
        <f t="shared" si="19"/>
        <v>1.1036783214883772</v>
      </c>
      <c r="M106" cm="1">
        <f t="array" ref="M106">CubicInterpolation($B$4:$B$14,$G$4:$G$14,L106)*H106</f>
        <v>1785.5502970361549</v>
      </c>
      <c r="N106">
        <f t="shared" si="29"/>
        <v>-44.206715151848442</v>
      </c>
      <c r="O106">
        <f t="shared" si="20"/>
        <v>-4.5062910450406157</v>
      </c>
      <c r="P106">
        <f t="shared" si="21"/>
        <v>2341.4434228731657</v>
      </c>
      <c r="Q106">
        <f t="shared" si="22"/>
        <v>1351.8329904881011</v>
      </c>
      <c r="R106">
        <f t="shared" si="23"/>
        <v>60</v>
      </c>
      <c r="S106">
        <f t="shared" si="24"/>
        <v>316.52224631351226</v>
      </c>
      <c r="T106">
        <f t="shared" si="25"/>
        <v>182.74420411361137</v>
      </c>
      <c r="U106">
        <f t="shared" si="26"/>
        <v>-38.28413833936321</v>
      </c>
      <c r="V106">
        <f t="shared" si="27"/>
        <v>-22.103357575924225</v>
      </c>
    </row>
    <row r="107" spans="1:22" x14ac:dyDescent="0.3">
      <c r="D107">
        <v>7.8</v>
      </c>
      <c r="E107">
        <v>0</v>
      </c>
      <c r="F107">
        <v>50</v>
      </c>
      <c r="G107">
        <f t="shared" si="33"/>
        <v>2739.9906378014084</v>
      </c>
      <c r="H107">
        <f t="shared" si="28"/>
        <v>0.96952042525225635</v>
      </c>
      <c r="I107">
        <f t="shared" si="31"/>
        <v>272.72614025996091</v>
      </c>
      <c r="J107">
        <f t="shared" si="18"/>
        <v>331.03075862592027</v>
      </c>
      <c r="K107">
        <f t="shared" si="34"/>
        <v>361.00472827690976</v>
      </c>
      <c r="L107">
        <f t="shared" si="19"/>
        <v>1.0905473853106848</v>
      </c>
      <c r="M107" cm="1">
        <f t="array" ref="M107">CubicInterpolation($B$4:$B$14,$G$4:$G$14,L107)*H107</f>
        <v>1724.1893405865856</v>
      </c>
      <c r="N107">
        <f t="shared" si="29"/>
        <v>-42.979496022857056</v>
      </c>
      <c r="O107">
        <f t="shared" si="20"/>
        <v>-4.3811922551332367</v>
      </c>
      <c r="P107">
        <f t="shared" si="21"/>
        <v>2372.9014984675464</v>
      </c>
      <c r="Q107">
        <f t="shared" si="22"/>
        <v>1369.9953189007044</v>
      </c>
      <c r="R107">
        <f t="shared" si="23"/>
        <v>60</v>
      </c>
      <c r="S107">
        <f t="shared" si="24"/>
        <v>312.6392655741023</v>
      </c>
      <c r="T107">
        <f t="shared" si="25"/>
        <v>180.50236413845491</v>
      </c>
      <c r="U107">
        <f>N107*SIN($L$12)</f>
        <v>-37.221335397646456</v>
      </c>
      <c r="V107">
        <f t="shared" si="27"/>
        <v>-21.489748011428532</v>
      </c>
    </row>
    <row r="108" spans="1:22" x14ac:dyDescent="0.3">
      <c r="D108">
        <v>7.9</v>
      </c>
      <c r="E108">
        <v>0</v>
      </c>
      <c r="F108">
        <v>50</v>
      </c>
      <c r="G108">
        <f t="shared" si="33"/>
        <v>2775.8731451011627</v>
      </c>
      <c r="H108">
        <f t="shared" si="28"/>
        <v>0.96646583380386597</v>
      </c>
      <c r="I108">
        <f t="shared" si="31"/>
        <v>272.52415170128597</v>
      </c>
      <c r="J108">
        <f t="shared" si="18"/>
        <v>330.90815063031721</v>
      </c>
      <c r="K108">
        <f t="shared" si="34"/>
        <v>356.64541771817449</v>
      </c>
      <c r="L108">
        <f t="shared" si="19"/>
        <v>1.0777776764906899</v>
      </c>
      <c r="M108" cm="1">
        <f t="array" ref="M108">CubicInterpolation($B$4:$B$14,$G$4:$G$14,L108)*H108</f>
        <v>1664.4736849997325</v>
      </c>
      <c r="N108">
        <f t="shared" si="29"/>
        <v>-41.785182911119989</v>
      </c>
      <c r="O108">
        <f t="shared" si="20"/>
        <v>-4.2594477992986732</v>
      </c>
      <c r="P108">
        <f t="shared" si="21"/>
        <v>2403.9766613406141</v>
      </c>
      <c r="Q108">
        <f t="shared" si="22"/>
        <v>1387.9365725505816</v>
      </c>
      <c r="R108">
        <f t="shared" si="23"/>
        <v>60</v>
      </c>
      <c r="S108">
        <f t="shared" si="24"/>
        <v>308.86399188725181</v>
      </c>
      <c r="T108">
        <f t="shared" si="25"/>
        <v>178.32270885908727</v>
      </c>
      <c r="U108">
        <f t="shared" si="26"/>
        <v>-36.187029902809314</v>
      </c>
      <c r="V108">
        <f t="shared" si="27"/>
        <v>-20.892591455559998</v>
      </c>
    </row>
    <row r="109" spans="1:22" x14ac:dyDescent="0.3">
      <c r="D109">
        <v>8</v>
      </c>
      <c r="E109">
        <v>0</v>
      </c>
      <c r="F109">
        <v>50</v>
      </c>
      <c r="G109">
        <f t="shared" si="33"/>
        <v>2811.3257751756455</v>
      </c>
      <c r="H109">
        <f t="shared" si="28"/>
        <v>0.96345507301092903</v>
      </c>
      <c r="I109">
        <f t="shared" si="31"/>
        <v>272.32458299249538</v>
      </c>
      <c r="J109">
        <f t="shared" si="18"/>
        <v>330.78696686294131</v>
      </c>
      <c r="K109">
        <f t="shared" si="34"/>
        <v>352.40718377147562</v>
      </c>
      <c r="L109">
        <f t="shared" si="19"/>
        <v>1.0653599418186643</v>
      </c>
      <c r="M109" cm="1">
        <f t="array" ref="M109">CubicInterpolation($B$4:$B$14,$G$4:$G$14,L109)*H109</f>
        <v>1606.3950150403145</v>
      </c>
      <c r="N109">
        <f t="shared" si="29"/>
        <v>-40.623609511931633</v>
      </c>
      <c r="O109">
        <f t="shared" si="20"/>
        <v>-4.1410407249675467</v>
      </c>
      <c r="P109">
        <f t="shared" si="21"/>
        <v>2434.6795396160883</v>
      </c>
      <c r="Q109">
        <f t="shared" si="22"/>
        <v>1405.662887587823</v>
      </c>
      <c r="R109">
        <f t="shared" si="23"/>
        <v>60</v>
      </c>
      <c r="S109">
        <f t="shared" si="24"/>
        <v>305.19357362222905</v>
      </c>
      <c r="T109">
        <f t="shared" si="25"/>
        <v>176.20359188573784</v>
      </c>
      <c r="U109">
        <f t="shared" si="26"/>
        <v>-35.181077830751953</v>
      </c>
      <c r="V109">
        <f t="shared" si="27"/>
        <v>-20.31180475596582</v>
      </c>
    </row>
    <row r="110" spans="1:22" x14ac:dyDescent="0.3">
      <c r="D110" t="s">
        <v>5</v>
      </c>
      <c r="E110" t="s">
        <v>318</v>
      </c>
      <c r="F110" t="s">
        <v>336</v>
      </c>
      <c r="G110" t="s">
        <v>388</v>
      </c>
      <c r="H110" t="str">
        <f>H19</f>
        <v>air density [kg/m^3]</v>
      </c>
      <c r="I110" t="s">
        <v>339</v>
      </c>
      <c r="J110" t="s">
        <v>340</v>
      </c>
      <c r="K110" t="s">
        <v>341</v>
      </c>
      <c r="L110" t="s">
        <v>342</v>
      </c>
      <c r="M110" t="s">
        <v>343</v>
      </c>
      <c r="N110" t="s">
        <v>344</v>
      </c>
      <c r="O110" t="s">
        <v>345</v>
      </c>
      <c r="P110" t="s">
        <v>337</v>
      </c>
      <c r="Q110" t="s">
        <v>389</v>
      </c>
      <c r="R110" t="s">
        <v>393</v>
      </c>
      <c r="S110" t="s">
        <v>391</v>
      </c>
      <c r="T110" t="s">
        <v>392</v>
      </c>
      <c r="U110" t="s">
        <v>394</v>
      </c>
      <c r="V110" t="s">
        <v>395</v>
      </c>
    </row>
    <row r="111" spans="1:22" x14ac:dyDescent="0.3">
      <c r="D111">
        <f>D78</f>
        <v>4.9000000000000004</v>
      </c>
      <c r="E111">
        <f t="shared" ref="E111:Q112" si="35">E78</f>
        <v>0.8183314331306919</v>
      </c>
      <c r="F111">
        <f t="shared" si="35"/>
        <v>73.142282366213053</v>
      </c>
      <c r="G111">
        <f t="shared" si="35"/>
        <v>1476.3847055073936</v>
      </c>
      <c r="H111">
        <f t="shared" ref="H111:H174" si="36">$H$20*(1-(P111/44300))^4.256</f>
        <v>1.0818848223428335</v>
      </c>
      <c r="I111">
        <f t="shared" si="35"/>
        <v>279.83918670526663</v>
      </c>
      <c r="J111">
        <f t="shared" si="35"/>
        <v>335.31982526861742</v>
      </c>
      <c r="K111">
        <f t="shared" si="35"/>
        <v>509.84097641247854</v>
      </c>
      <c r="L111">
        <f t="shared" si="35"/>
        <v>1.5204617740810762</v>
      </c>
      <c r="M111">
        <v>0</v>
      </c>
      <c r="N111">
        <f t="shared" si="35"/>
        <v>-46.391841002432301</v>
      </c>
      <c r="O111">
        <f t="shared" si="35"/>
        <v>-4.7290357800644545</v>
      </c>
      <c r="P111">
        <f t="shared" si="35"/>
        <v>1278.5866607282101</v>
      </c>
      <c r="Q111">
        <f t="shared" si="35"/>
        <v>738.19235275369692</v>
      </c>
      <c r="R111">
        <f>J12</f>
        <v>60</v>
      </c>
      <c r="S111">
        <f>K111*SIN($L$12)</f>
        <v>441.53523746346917</v>
      </c>
      <c r="T111">
        <f>K111*COS($L$12)</f>
        <v>254.92048820623933</v>
      </c>
      <c r="U111">
        <f>N111*SIN($L$12)</f>
        <v>-40.17651283643491</v>
      </c>
      <c r="V111">
        <f>N111*COS($L$12)</f>
        <v>-23.195920501216154</v>
      </c>
    </row>
    <row r="112" spans="1:22" x14ac:dyDescent="0.3">
      <c r="A112" t="s">
        <v>500</v>
      </c>
      <c r="B112">
        <v>93.916655317989793</v>
      </c>
      <c r="C112" t="s">
        <v>390</v>
      </c>
      <c r="D112">
        <f>D79</f>
        <v>5</v>
      </c>
      <c r="E112">
        <f t="shared" si="35"/>
        <v>0.56005797284677517</v>
      </c>
      <c r="F112">
        <f t="shared" si="35"/>
        <v>73.109274697599673</v>
      </c>
      <c r="G112">
        <f t="shared" si="35"/>
        <v>1527.1469459396021</v>
      </c>
      <c r="H112">
        <f t="shared" si="36"/>
        <v>1.0771875378722553</v>
      </c>
      <c r="I112">
        <f t="shared" si="35"/>
        <v>279.55343767177914</v>
      </c>
      <c r="J112">
        <f t="shared" si="35"/>
        <v>335.14858086604045</v>
      </c>
      <c r="K112">
        <f t="shared" si="35"/>
        <v>505.40383223168692</v>
      </c>
      <c r="L112">
        <f t="shared" si="35"/>
        <v>1.5079993205571645</v>
      </c>
      <c r="M112">
        <v>0</v>
      </c>
      <c r="N112">
        <f t="shared" si="35"/>
        <v>-49.145685690439301</v>
      </c>
      <c r="O112">
        <f t="shared" si="35"/>
        <v>-5.0097538930111414</v>
      </c>
      <c r="P112">
        <f t="shared" si="35"/>
        <v>1322.5480504955162</v>
      </c>
      <c r="Q112">
        <f t="shared" si="35"/>
        <v>763.57347296980117</v>
      </c>
      <c r="R112">
        <f>DEGREES(ATAN((P112-P111)/(Q112-Q111)))</f>
        <v>60.000000000000036</v>
      </c>
      <c r="S112">
        <f>K112*SIN($L$12)</f>
        <v>437.69255788264934</v>
      </c>
      <c r="T112">
        <f>K112*COS($L$12)</f>
        <v>252.70191611584352</v>
      </c>
      <c r="U112">
        <f>N112*SIN($L$12)</f>
        <v>-42.561412294325798</v>
      </c>
      <c r="V112">
        <f>N112*COS($L$12)</f>
        <v>-24.572842845219657</v>
      </c>
    </row>
    <row r="113" spans="1:22" x14ac:dyDescent="0.3">
      <c r="A113" t="s">
        <v>473</v>
      </c>
      <c r="B113">
        <v>1170.12432108591</v>
      </c>
      <c r="D113">
        <f>D112+0.1</f>
        <v>5.0999999999999996</v>
      </c>
      <c r="E113">
        <f>H113*($B$112*L112+$B$113)/1000</f>
        <v>1.4069158358079825</v>
      </c>
      <c r="F113">
        <v>50</v>
      </c>
      <c r="H113">
        <f t="shared" si="36"/>
        <v>1.0725482909910433</v>
      </c>
      <c r="I113">
        <f t="shared" ref="I113:I176" si="37">$I$20 - 6.5*P113/1000</f>
        <v>279.27028200043878</v>
      </c>
      <c r="J113">
        <f t="shared" ref="J113:J176" si="38">(I113*287*1.4)^0.5</f>
        <v>334.97880426644355</v>
      </c>
      <c r="K113">
        <f t="shared" ref="K113:K176" si="39">K112+(N111+N112)*0.5*(D112-D111)</f>
        <v>500.62695589704333</v>
      </c>
      <c r="L113">
        <f t="shared" ref="L113:L176" si="40">K113/J113</f>
        <v>1.4945033820672502</v>
      </c>
      <c r="M113">
        <v>0</v>
      </c>
      <c r="N113">
        <f t="shared" ref="N113:N176" si="41">(E113*1000 - F113*$G$17*SIN($L$12) - M113)/F113</f>
        <v>19.642607505034309</v>
      </c>
      <c r="O113">
        <f t="shared" ref="O113:O176" si="42">N113/$G$17</f>
        <v>2.0023045367007448</v>
      </c>
      <c r="P113">
        <f>0.5*(S112+S113)*(D112-D111)+P112</f>
        <v>1366.1104614709541</v>
      </c>
      <c r="Q113">
        <f>0.5*(T112+T113)*(D112-D111)+Q112</f>
        <v>788.72424267301938</v>
      </c>
      <c r="R113">
        <f>DEGREES(ATAN((P113-P112)/(Q113-Q112)))</f>
        <v>59.999999999999943</v>
      </c>
      <c r="S113">
        <f t="shared" ref="S113:S176" si="43">K113*SIN($L$12)</f>
        <v>433.55566162611126</v>
      </c>
      <c r="T113">
        <f t="shared" ref="T113:T176" si="44">K113*COS($L$12)</f>
        <v>250.31347794852172</v>
      </c>
      <c r="U113">
        <f t="shared" ref="U113:U176" si="45">N113*SIN($L$12)</f>
        <v>17.01099709592658</v>
      </c>
      <c r="V113">
        <f t="shared" ref="V113:V176" si="46">N113*COS($L$12)</f>
        <v>9.8213037525171565</v>
      </c>
    </row>
    <row r="114" spans="1:22" x14ac:dyDescent="0.3">
      <c r="D114">
        <f t="shared" ref="D114:D129" si="47">D113+0.1</f>
        <v>5.1999999999999993</v>
      </c>
      <c r="E114">
        <f t="shared" ref="E114:E177" si="48">H114*($B$112*L113+$B$113)/1000</f>
        <v>1.3995343812712018</v>
      </c>
      <c r="F114">
        <v>50</v>
      </c>
      <c r="H114">
        <f t="shared" si="36"/>
        <v>1.0679530339101531</v>
      </c>
      <c r="I114">
        <f t="shared" si="37"/>
        <v>278.9888860146288</v>
      </c>
      <c r="J114">
        <f t="shared" si="38"/>
        <v>334.80999746225893</v>
      </c>
      <c r="K114">
        <f t="shared" si="39"/>
        <v>499.15180198777307</v>
      </c>
      <c r="L114">
        <f t="shared" si="40"/>
        <v>1.4908509476155634</v>
      </c>
      <c r="M114">
        <v>0</v>
      </c>
      <c r="N114">
        <f t="shared" si="41"/>
        <v>19.494978414298693</v>
      </c>
      <c r="O114">
        <f t="shared" si="42"/>
        <v>1.9872556997246373</v>
      </c>
      <c r="P114">
        <f t="shared" ref="P114:P177" si="49">0.5*(S113+S114)*(D113-D112)+P113</f>
        <v>1409.402151595569</v>
      </c>
      <c r="Q114">
        <f t="shared" ref="Q114:Q177" si="50">0.5*(T113+T114)*(D113-D112)+Q113</f>
        <v>813.71871162013974</v>
      </c>
      <c r="R114">
        <f t="shared" ref="R114:R177" si="51">DEGREES(ATAN((P114-P113)/(Q114-Q113)))</f>
        <v>59.999999999999908</v>
      </c>
      <c r="S114">
        <f t="shared" si="43"/>
        <v>432.27814086619134</v>
      </c>
      <c r="T114">
        <f t="shared" si="44"/>
        <v>249.57590099388659</v>
      </c>
      <c r="U114">
        <f t="shared" si="45"/>
        <v>16.88314655301194</v>
      </c>
      <c r="V114">
        <f t="shared" si="46"/>
        <v>9.7474892071493482</v>
      </c>
    </row>
    <row r="115" spans="1:22" x14ac:dyDescent="0.3">
      <c r="D115">
        <f t="shared" si="47"/>
        <v>5.2999999999999989</v>
      </c>
      <c r="E115">
        <f t="shared" si="48"/>
        <v>1.3931644837168269</v>
      </c>
      <c r="F115">
        <v>50</v>
      </c>
      <c r="H115">
        <f t="shared" si="36"/>
        <v>1.0633706508661425</v>
      </c>
      <c r="I115">
        <f t="shared" si="37"/>
        <v>278.70735444323145</v>
      </c>
      <c r="J115">
        <f t="shared" si="38"/>
        <v>334.64102410686348</v>
      </c>
      <c r="K115">
        <f t="shared" si="39"/>
        <v>501.10868128373971</v>
      </c>
      <c r="L115">
        <f t="shared" si="40"/>
        <v>1.4974514335807101</v>
      </c>
      <c r="M115">
        <v>0</v>
      </c>
      <c r="N115">
        <f t="shared" si="41"/>
        <v>19.367580463211194</v>
      </c>
      <c r="O115">
        <f t="shared" si="42"/>
        <v>1.9742691603681135</v>
      </c>
      <c r="P115">
        <f t="shared" si="49"/>
        <v>1452.7147010413103</v>
      </c>
      <c r="Q115">
        <f t="shared" si="50"/>
        <v>838.72522370192746</v>
      </c>
      <c r="R115">
        <f t="shared" si="51"/>
        <v>59.999999999999993</v>
      </c>
      <c r="S115">
        <f t="shared" si="43"/>
        <v>433.97284804863824</v>
      </c>
      <c r="T115">
        <f t="shared" si="44"/>
        <v>250.55434064186991</v>
      </c>
      <c r="U115">
        <f t="shared" si="45"/>
        <v>16.772816690980079</v>
      </c>
      <c r="V115">
        <f t="shared" si="46"/>
        <v>9.6837902316055988</v>
      </c>
    </row>
    <row r="116" spans="1:22" x14ac:dyDescent="0.3">
      <c r="D116">
        <f t="shared" si="47"/>
        <v>5.3999999999999986</v>
      </c>
      <c r="E116">
        <f t="shared" si="48"/>
        <v>1.3878136916069161</v>
      </c>
      <c r="F116">
        <v>50</v>
      </c>
      <c r="H116">
        <f t="shared" si="36"/>
        <v>1.0587855467400671</v>
      </c>
      <c r="I116">
        <f t="shared" si="37"/>
        <v>278.42472518259711</v>
      </c>
      <c r="J116">
        <f t="shared" si="38"/>
        <v>334.47130606132345</v>
      </c>
      <c r="K116">
        <f t="shared" si="39"/>
        <v>503.05180922761519</v>
      </c>
      <c r="L116">
        <f t="shared" si="40"/>
        <v>1.5040208236439374</v>
      </c>
      <c r="M116">
        <v>0</v>
      </c>
      <c r="N116">
        <f t="shared" si="41"/>
        <v>19.260564621012978</v>
      </c>
      <c r="O116">
        <f t="shared" si="42"/>
        <v>1.9633603079523931</v>
      </c>
      <c r="P116">
        <f t="shared" si="49"/>
        <v>1496.1961257542839</v>
      </c>
      <c r="Q116">
        <f t="shared" si="50"/>
        <v>863.8292359647113</v>
      </c>
      <c r="R116">
        <f t="shared" si="51"/>
        <v>59.999999999999943</v>
      </c>
      <c r="S116">
        <f t="shared" si="43"/>
        <v>435.6556462108378</v>
      </c>
      <c r="T116">
        <f t="shared" si="44"/>
        <v>251.52590461380765</v>
      </c>
      <c r="U116">
        <f t="shared" si="45"/>
        <v>16.680138253029035</v>
      </c>
      <c r="V116">
        <f t="shared" si="46"/>
        <v>9.630282310506491</v>
      </c>
    </row>
    <row r="117" spans="1:22" x14ac:dyDescent="0.3">
      <c r="D117">
        <f t="shared" si="47"/>
        <v>5.4999999999999982</v>
      </c>
      <c r="E117">
        <f t="shared" si="48"/>
        <v>1.3824509056891368</v>
      </c>
      <c r="F117">
        <v>50</v>
      </c>
      <c r="H117">
        <f t="shared" si="36"/>
        <v>1.0541979791536031</v>
      </c>
      <c r="I117">
        <f t="shared" si="37"/>
        <v>278.14100540204225</v>
      </c>
      <c r="J117">
        <f t="shared" si="38"/>
        <v>334.30084649988635</v>
      </c>
      <c r="K117">
        <f t="shared" si="39"/>
        <v>504.98321648182639</v>
      </c>
      <c r="L117">
        <f t="shared" si="40"/>
        <v>1.5105651743600896</v>
      </c>
      <c r="M117">
        <v>0</v>
      </c>
      <c r="N117">
        <f t="shared" si="41"/>
        <v>19.153308902657393</v>
      </c>
      <c r="O117">
        <f t="shared" si="42"/>
        <v>1.9524270033289901</v>
      </c>
      <c r="P117">
        <f t="shared" si="49"/>
        <v>1539.8453227627276</v>
      </c>
      <c r="Q117">
        <f t="shared" si="50"/>
        <v>889.03011160744722</v>
      </c>
      <c r="R117">
        <f t="shared" si="51"/>
        <v>60.000000000000057</v>
      </c>
      <c r="S117">
        <f t="shared" si="43"/>
        <v>437.32829395803827</v>
      </c>
      <c r="T117">
        <f t="shared" si="44"/>
        <v>252.49160824091325</v>
      </c>
      <c r="U117">
        <f t="shared" si="45"/>
        <v>16.587252076231952</v>
      </c>
      <c r="V117">
        <f t="shared" si="46"/>
        <v>9.5766544513286984</v>
      </c>
    </row>
    <row r="118" spans="1:22" x14ac:dyDescent="0.3">
      <c r="D118">
        <f t="shared" si="47"/>
        <v>5.5999999999999979</v>
      </c>
      <c r="E118">
        <f t="shared" si="48"/>
        <v>1.3770770764438189</v>
      </c>
      <c r="F118">
        <v>50</v>
      </c>
      <c r="H118">
        <f t="shared" si="36"/>
        <v>1.0496081903477599</v>
      </c>
      <c r="I118">
        <f t="shared" si="37"/>
        <v>277.85620141587668</v>
      </c>
      <c r="J118">
        <f t="shared" si="38"/>
        <v>334.12964808424175</v>
      </c>
      <c r="K118">
        <f t="shared" si="39"/>
        <v>506.90391015800992</v>
      </c>
      <c r="L118">
        <f t="shared" si="40"/>
        <v>1.5170874930266822</v>
      </c>
      <c r="M118">
        <v>0</v>
      </c>
      <c r="N118">
        <f t="shared" si="41"/>
        <v>19.045832317751035</v>
      </c>
      <c r="O118">
        <f t="shared" si="42"/>
        <v>1.9414711842763541</v>
      </c>
      <c r="P118">
        <f t="shared" si="49"/>
        <v>1583.6613206343545</v>
      </c>
      <c r="Q118">
        <f t="shared" si="50"/>
        <v>914.327289773443</v>
      </c>
      <c r="R118">
        <f t="shared" si="51"/>
        <v>60.000000000000085</v>
      </c>
      <c r="S118">
        <f t="shared" si="43"/>
        <v>438.99166347450131</v>
      </c>
      <c r="T118">
        <f t="shared" si="44"/>
        <v>253.45195507900502</v>
      </c>
      <c r="U118">
        <f t="shared" si="45"/>
        <v>16.49417462339105</v>
      </c>
      <c r="V118">
        <f t="shared" si="46"/>
        <v>9.5229161588755193</v>
      </c>
    </row>
    <row r="119" spans="1:22" x14ac:dyDescent="0.3">
      <c r="D119">
        <f t="shared" si="47"/>
        <v>5.6999999999999975</v>
      </c>
      <c r="E119">
        <f t="shared" si="48"/>
        <v>1.3716928375355604</v>
      </c>
      <c r="F119">
        <v>50</v>
      </c>
      <c r="H119">
        <f t="shared" si="36"/>
        <v>1.0450164166699254</v>
      </c>
      <c r="I119">
        <f t="shared" si="37"/>
        <v>277.57031926143441</v>
      </c>
      <c r="J119">
        <f t="shared" si="38"/>
        <v>333.95771331000026</v>
      </c>
      <c r="K119">
        <f t="shared" si="39"/>
        <v>508.81386721903033</v>
      </c>
      <c r="L119">
        <f t="shared" si="40"/>
        <v>1.5235877086830982</v>
      </c>
      <c r="M119">
        <v>0</v>
      </c>
      <c r="N119">
        <f t="shared" si="41"/>
        <v>18.938147539585863</v>
      </c>
      <c r="O119">
        <f t="shared" si="42"/>
        <v>1.930494142669303</v>
      </c>
      <c r="P119">
        <f t="shared" si="49"/>
        <v>1627.6431905485535</v>
      </c>
      <c r="Q119">
        <f t="shared" si="50"/>
        <v>939.72023420786888</v>
      </c>
      <c r="R119">
        <f t="shared" si="51"/>
        <v>60.000000000000021</v>
      </c>
      <c r="S119">
        <f t="shared" si="43"/>
        <v>440.64573480948246</v>
      </c>
      <c r="T119">
        <f t="shared" si="44"/>
        <v>254.40693360951522</v>
      </c>
      <c r="U119">
        <f t="shared" si="45"/>
        <v>16.40091686989912</v>
      </c>
      <c r="V119">
        <f t="shared" si="46"/>
        <v>9.4690737697929332</v>
      </c>
    </row>
    <row r="120" spans="1:22" x14ac:dyDescent="0.3">
      <c r="D120">
        <f t="shared" si="47"/>
        <v>5.7999999999999972</v>
      </c>
      <c r="E120">
        <f t="shared" si="48"/>
        <v>1.3662985156810807</v>
      </c>
      <c r="F120">
        <v>50</v>
      </c>
      <c r="H120">
        <f t="shared" si="36"/>
        <v>1.0404228932640409</v>
      </c>
      <c r="I120">
        <f t="shared" si="37"/>
        <v>277.28336498857146</v>
      </c>
      <c r="J120">
        <f t="shared" si="38"/>
        <v>333.78504468056684</v>
      </c>
      <c r="K120">
        <f t="shared" si="39"/>
        <v>510.71306621189717</v>
      </c>
      <c r="L120">
        <f t="shared" si="40"/>
        <v>1.5300657544458018</v>
      </c>
      <c r="M120">
        <v>0</v>
      </c>
      <c r="N120">
        <f t="shared" si="41"/>
        <v>18.830261102496273</v>
      </c>
      <c r="O120">
        <f t="shared" si="42"/>
        <v>1.9194965445969696</v>
      </c>
      <c r="P120">
        <f t="shared" si="49"/>
        <v>1671.7900017582349</v>
      </c>
      <c r="Q120">
        <f t="shared" si="50"/>
        <v>965.20840754364201</v>
      </c>
      <c r="R120">
        <f t="shared" si="51"/>
        <v>59.999999999999986</v>
      </c>
      <c r="S120">
        <f t="shared" si="43"/>
        <v>442.29048938414695</v>
      </c>
      <c r="T120">
        <f t="shared" si="44"/>
        <v>255.35653310594864</v>
      </c>
      <c r="U120">
        <f t="shared" si="45"/>
        <v>16.307484474655741</v>
      </c>
      <c r="V120">
        <f t="shared" si="46"/>
        <v>9.4151305512481382</v>
      </c>
    </row>
    <row r="121" spans="1:22" x14ac:dyDescent="0.3">
      <c r="D121">
        <f t="shared" si="47"/>
        <v>5.8999999999999968</v>
      </c>
      <c r="E121">
        <f t="shared" si="48"/>
        <v>1.3608944370987306</v>
      </c>
      <c r="F121">
        <v>50</v>
      </c>
      <c r="H121">
        <f t="shared" si="36"/>
        <v>1.0358278540452746</v>
      </c>
      <c r="I121">
        <f t="shared" si="37"/>
        <v>276.99534465894993</v>
      </c>
      <c r="J121">
        <f t="shared" si="38"/>
        <v>333.61164470678489</v>
      </c>
      <c r="K121">
        <f t="shared" si="39"/>
        <v>512.60148664400128</v>
      </c>
      <c r="L121">
        <f t="shared" si="40"/>
        <v>1.5365215656501818</v>
      </c>
      <c r="M121">
        <v>0</v>
      </c>
      <c r="N121">
        <f t="shared" si="41"/>
        <v>18.722179530849267</v>
      </c>
      <c r="O121">
        <f t="shared" si="42"/>
        <v>1.9084790551324431</v>
      </c>
      <c r="P121">
        <f t="shared" si="49"/>
        <v>1716.1008217000108</v>
      </c>
      <c r="Q121">
        <f t="shared" si="50"/>
        <v>990.79127136503939</v>
      </c>
      <c r="R121">
        <f t="shared" si="51"/>
        <v>59.999999999999972</v>
      </c>
      <c r="S121">
        <f t="shared" si="43"/>
        <v>443.92590945137471</v>
      </c>
      <c r="T121">
        <f t="shared" si="44"/>
        <v>256.3007433220007</v>
      </c>
      <c r="U121">
        <f t="shared" si="45"/>
        <v>16.213883087928487</v>
      </c>
      <c r="V121">
        <f t="shared" si="46"/>
        <v>9.3610897654246354</v>
      </c>
    </row>
    <row r="122" spans="1:22" x14ac:dyDescent="0.3">
      <c r="D122">
        <f t="shared" si="47"/>
        <v>5.9999999999999964</v>
      </c>
      <c r="E122">
        <f t="shared" si="48"/>
        <v>1.3554809272839785</v>
      </c>
      <c r="F122">
        <v>50</v>
      </c>
      <c r="H122">
        <f t="shared" si="36"/>
        <v>1.0312315316792939</v>
      </c>
      <c r="I122">
        <f t="shared" si="37"/>
        <v>276.70626434558363</v>
      </c>
      <c r="J122">
        <f t="shared" si="38"/>
        <v>333.43751590673702</v>
      </c>
      <c r="K122">
        <f t="shared" si="39"/>
        <v>514.4791086756685</v>
      </c>
      <c r="L122">
        <f t="shared" si="40"/>
        <v>1.5429550789346964</v>
      </c>
      <c r="M122">
        <v>0</v>
      </c>
      <c r="N122">
        <f t="shared" si="41"/>
        <v>18.613909334554226</v>
      </c>
      <c r="O122">
        <f t="shared" si="42"/>
        <v>1.8974423378750485</v>
      </c>
      <c r="P122">
        <f t="shared" si="49"/>
        <v>1760.5747160640547</v>
      </c>
      <c r="Q122">
        <f t="shared" si="50"/>
        <v>1016.4682862480311</v>
      </c>
      <c r="R122">
        <f t="shared" si="51"/>
        <v>60.000000000000036</v>
      </c>
      <c r="S122">
        <f t="shared" si="43"/>
        <v>445.55197782950387</v>
      </c>
      <c r="T122">
        <f t="shared" si="44"/>
        <v>257.23955433783431</v>
      </c>
      <c r="U122">
        <f t="shared" si="45"/>
        <v>16.120118347464253</v>
      </c>
      <c r="V122">
        <f t="shared" si="46"/>
        <v>9.3069546672771146</v>
      </c>
    </row>
    <row r="123" spans="1:22" x14ac:dyDescent="0.3">
      <c r="D123">
        <f t="shared" si="47"/>
        <v>6.0999999999999961</v>
      </c>
      <c r="E123">
        <f t="shared" si="48"/>
        <v>1.3500583108827673</v>
      </c>
      <c r="F123">
        <v>50</v>
      </c>
      <c r="H123">
        <f t="shared" si="36"/>
        <v>1.0266341575632674</v>
      </c>
      <c r="I123">
        <f t="shared" si="37"/>
        <v>276.4161301324711</v>
      </c>
      <c r="J123">
        <f t="shared" si="38"/>
        <v>333.2626608055977</v>
      </c>
      <c r="K123">
        <f t="shared" si="39"/>
        <v>516.34591311893871</v>
      </c>
      <c r="L123">
        <f t="shared" si="40"/>
        <v>1.5493662322408781</v>
      </c>
      <c r="M123">
        <v>0</v>
      </c>
      <c r="N123">
        <f t="shared" si="41"/>
        <v>18.505457006530001</v>
      </c>
      <c r="O123">
        <f t="shared" si="42"/>
        <v>1.8863870546921508</v>
      </c>
      <c r="P123">
        <f t="shared" si="49"/>
        <v>1805.2107488505933</v>
      </c>
      <c r="Q123">
        <f t="shared" si="50"/>
        <v>1042.2389117928963</v>
      </c>
      <c r="R123">
        <f t="shared" si="51"/>
        <v>59.999999999999858</v>
      </c>
      <c r="S123">
        <f t="shared" si="43"/>
        <v>447.16867790127355</v>
      </c>
      <c r="T123">
        <f t="shared" si="44"/>
        <v>258.17295655946941</v>
      </c>
      <c r="U123">
        <f t="shared" si="45"/>
        <v>16.026195876295713</v>
      </c>
      <c r="V123">
        <f t="shared" si="46"/>
        <v>9.2527285032650024</v>
      </c>
    </row>
    <row r="124" spans="1:22" x14ac:dyDescent="0.3">
      <c r="D124">
        <f t="shared" si="47"/>
        <v>6.1999999999999957</v>
      </c>
      <c r="E124">
        <f t="shared" si="48"/>
        <v>1.344626911655538</v>
      </c>
      <c r="F124">
        <v>50</v>
      </c>
      <c r="H124">
        <f t="shared" si="36"/>
        <v>1.0220359618072048</v>
      </c>
      <c r="I124">
        <f t="shared" si="37"/>
        <v>276.12494811422914</v>
      </c>
      <c r="J124">
        <f t="shared" si="38"/>
        <v>333.08708193548614</v>
      </c>
      <c r="K124">
        <f t="shared" si="39"/>
        <v>518.20188143599296</v>
      </c>
      <c r="L124">
        <f t="shared" si="40"/>
        <v>1.5557549648123572</v>
      </c>
      <c r="M124">
        <v>0</v>
      </c>
      <c r="N124">
        <f t="shared" si="41"/>
        <v>18.396829021985422</v>
      </c>
      <c r="O124">
        <f t="shared" si="42"/>
        <v>1.8753138656458126</v>
      </c>
      <c r="P124">
        <f t="shared" si="49"/>
        <v>1850.0079824262798</v>
      </c>
      <c r="Q124">
        <f t="shared" si="50"/>
        <v>1068.1026066567695</v>
      </c>
      <c r="R124">
        <f t="shared" si="51"/>
        <v>59.999999999999943</v>
      </c>
      <c r="S124">
        <f t="shared" si="43"/>
        <v>448.7759936124616</v>
      </c>
      <c r="T124">
        <f t="shared" si="44"/>
        <v>259.10094071799654</v>
      </c>
      <c r="U124">
        <f t="shared" si="45"/>
        <v>15.932121282118203</v>
      </c>
      <c r="V124">
        <f t="shared" si="46"/>
        <v>9.1984145109927127</v>
      </c>
    </row>
    <row r="125" spans="1:22" x14ac:dyDescent="0.3">
      <c r="D125">
        <f t="shared" si="47"/>
        <v>6.2999999999999954</v>
      </c>
      <c r="E125">
        <f t="shared" si="48"/>
        <v>1.3391870524415621</v>
      </c>
      <c r="F125">
        <v>50</v>
      </c>
      <c r="H125">
        <f t="shared" si="36"/>
        <v>1.0174371732156451</v>
      </c>
      <c r="I125">
        <f t="shared" si="37"/>
        <v>275.83272439572721</v>
      </c>
      <c r="J125">
        <f t="shared" si="38"/>
        <v>332.91078183531874</v>
      </c>
      <c r="K125">
        <f t="shared" si="39"/>
        <v>520.04699573741868</v>
      </c>
      <c r="L125">
        <f t="shared" si="40"/>
        <v>1.5621212171934724</v>
      </c>
      <c r="M125">
        <v>0</v>
      </c>
      <c r="N125">
        <f t="shared" si="41"/>
        <v>18.288031837705901</v>
      </c>
      <c r="O125">
        <f t="shared" si="42"/>
        <v>1.8642234289200714</v>
      </c>
      <c r="P125">
        <f t="shared" si="49"/>
        <v>1894.9654775804217</v>
      </c>
      <c r="Q125">
        <f t="shared" si="50"/>
        <v>1094.0588285861047</v>
      </c>
      <c r="R125">
        <f t="shared" si="51"/>
        <v>59.999999999999922</v>
      </c>
      <c r="S125">
        <f t="shared" si="43"/>
        <v>450.37390947038222</v>
      </c>
      <c r="T125">
        <f t="shared" si="44"/>
        <v>260.0234978687094</v>
      </c>
      <c r="U125">
        <f t="shared" si="45"/>
        <v>15.837900156671921</v>
      </c>
      <c r="V125">
        <f t="shared" si="46"/>
        <v>9.1440159188529524</v>
      </c>
    </row>
    <row r="126" spans="1:22" x14ac:dyDescent="0.3">
      <c r="D126">
        <f t="shared" si="47"/>
        <v>6.399999999999995</v>
      </c>
      <c r="E126">
        <f t="shared" si="48"/>
        <v>1.3337390551236266</v>
      </c>
      <c r="F126">
        <v>50</v>
      </c>
      <c r="H126">
        <f t="shared" si="36"/>
        <v>1.0128380192696824</v>
      </c>
      <c r="I126">
        <f t="shared" si="37"/>
        <v>275.53946509172312</v>
      </c>
      <c r="J126">
        <f t="shared" si="38"/>
        <v>332.73376305066239</v>
      </c>
      <c r="K126">
        <f t="shared" si="39"/>
        <v>521.88123878040324</v>
      </c>
      <c r="L126">
        <f t="shared" si="40"/>
        <v>1.5684649312277368</v>
      </c>
      <c r="M126">
        <v>0</v>
      </c>
      <c r="N126">
        <f t="shared" si="41"/>
        <v>18.179071891347188</v>
      </c>
      <c r="O126">
        <f t="shared" si="42"/>
        <v>1.8531164007489487</v>
      </c>
      <c r="P126">
        <f t="shared" si="49"/>
        <v>1940.0822935810568</v>
      </c>
      <c r="Q126">
        <f t="shared" si="50"/>
        <v>1120.1070344490502</v>
      </c>
      <c r="R126">
        <f t="shared" si="51"/>
        <v>59.999999999999993</v>
      </c>
      <c r="S126">
        <f t="shared" si="43"/>
        <v>451.96241054232172</v>
      </c>
      <c r="T126">
        <f t="shared" si="44"/>
        <v>260.94061939020168</v>
      </c>
      <c r="U126">
        <f t="shared" si="45"/>
        <v>15.743538075130287</v>
      </c>
      <c r="V126">
        <f t="shared" si="46"/>
        <v>9.089535945673596</v>
      </c>
    </row>
    <row r="127" spans="1:22" x14ac:dyDescent="0.3">
      <c r="D127">
        <f t="shared" si="47"/>
        <v>6.4999999999999947</v>
      </c>
      <c r="E127">
        <f t="shared" si="48"/>
        <v>1.3282832405931222</v>
      </c>
      <c r="F127">
        <v>50</v>
      </c>
      <c r="H127">
        <f t="shared" si="36"/>
        <v>1.0082387261093424</v>
      </c>
      <c r="I127">
        <f t="shared" si="37"/>
        <v>275.24517632649935</v>
      </c>
      <c r="J127">
        <f t="shared" si="38"/>
        <v>332.55602813358752</v>
      </c>
      <c r="K127">
        <f t="shared" si="39"/>
        <v>523.7045939668559</v>
      </c>
      <c r="L127">
        <f t="shared" si="40"/>
        <v>1.5747860500561552</v>
      </c>
      <c r="M127">
        <v>0</v>
      </c>
      <c r="N127">
        <f t="shared" si="41"/>
        <v>18.069955600737099</v>
      </c>
      <c r="O127">
        <f t="shared" si="42"/>
        <v>1.84199343534527</v>
      </c>
      <c r="P127">
        <f t="shared" si="49"/>
        <v>1985.3574882308683</v>
      </c>
      <c r="Q127">
        <f t="shared" si="50"/>
        <v>1146.2466802677316</v>
      </c>
      <c r="R127">
        <f t="shared" si="51"/>
        <v>59.999999999999986</v>
      </c>
      <c r="S127">
        <f t="shared" si="43"/>
        <v>453.54148245391184</v>
      </c>
      <c r="T127">
        <f t="shared" si="44"/>
        <v>261.852296983428</v>
      </c>
      <c r="U127">
        <f t="shared" si="45"/>
        <v>15.649040595495224</v>
      </c>
      <c r="V127">
        <f t="shared" si="46"/>
        <v>9.0349778003685515</v>
      </c>
    </row>
    <row r="128" spans="1:22" x14ac:dyDescent="0.3">
      <c r="D128">
        <f t="shared" si="47"/>
        <v>6.5999999999999943</v>
      </c>
      <c r="E128">
        <f t="shared" si="48"/>
        <v>1.32281992871553</v>
      </c>
      <c r="F128">
        <v>50</v>
      </c>
      <c r="H128">
        <f t="shared" si="36"/>
        <v>1.003639518516303</v>
      </c>
      <c r="I128">
        <f t="shared" si="37"/>
        <v>274.94986423350088</v>
      </c>
      <c r="J128">
        <f t="shared" si="38"/>
        <v>332.37757964252137</v>
      </c>
      <c r="K128">
        <f t="shared" si="39"/>
        <v>525.51704534146006</v>
      </c>
      <c r="L128">
        <f t="shared" si="40"/>
        <v>1.5810845181154036</v>
      </c>
      <c r="M128">
        <v>0</v>
      </c>
      <c r="N128">
        <f t="shared" si="41"/>
        <v>17.96068936318526</v>
      </c>
      <c r="O128">
        <f t="shared" si="42"/>
        <v>1.8308551848303016</v>
      </c>
      <c r="P128">
        <f t="shared" si="49"/>
        <v>2030.7901179229359</v>
      </c>
      <c r="Q128">
        <f t="shared" si="50"/>
        <v>1172.4772212504395</v>
      </c>
      <c r="R128">
        <f t="shared" si="51"/>
        <v>59.999999999999922</v>
      </c>
      <c r="S128">
        <f t="shared" si="43"/>
        <v>455.11111138744309</v>
      </c>
      <c r="T128">
        <f t="shared" si="44"/>
        <v>262.75852267073009</v>
      </c>
      <c r="U128">
        <f t="shared" si="45"/>
        <v>15.554413257999386</v>
      </c>
      <c r="V128">
        <f t="shared" si="46"/>
        <v>8.9803446815926318</v>
      </c>
    </row>
    <row r="129" spans="4:22" x14ac:dyDescent="0.3">
      <c r="D129">
        <f t="shared" si="47"/>
        <v>6.699999999999994</v>
      </c>
      <c r="E129">
        <f t="shared" si="48"/>
        <v>1.3173494382963096</v>
      </c>
      <c r="F129">
        <v>50</v>
      </c>
      <c r="H129">
        <f t="shared" si="36"/>
        <v>0.9990406198969608</v>
      </c>
      <c r="I129">
        <f t="shared" si="37"/>
        <v>274.65353495497396</v>
      </c>
      <c r="J129">
        <f t="shared" si="38"/>
        <v>332.19842014210201</v>
      </c>
      <c r="K129">
        <f t="shared" si="39"/>
        <v>527.31857758965623</v>
      </c>
      <c r="L129">
        <f t="shared" si="40"/>
        <v>1.587360281135862</v>
      </c>
      <c r="M129">
        <v>0</v>
      </c>
      <c r="N129">
        <f t="shared" si="41"/>
        <v>17.851279554800847</v>
      </c>
      <c r="O129">
        <f t="shared" si="42"/>
        <v>1.8197022991642045</v>
      </c>
      <c r="P129">
        <f t="shared" si="49"/>
        <v>2076.3792376963138</v>
      </c>
      <c r="Q129">
        <f t="shared" si="50"/>
        <v>1198.7981118237174</v>
      </c>
      <c r="R129">
        <f t="shared" si="51"/>
        <v>59.999999999999929</v>
      </c>
      <c r="S129">
        <f t="shared" si="43"/>
        <v>456.67128408011786</v>
      </c>
      <c r="T129">
        <f t="shared" si="44"/>
        <v>263.65928879482817</v>
      </c>
      <c r="U129">
        <f t="shared" si="45"/>
        <v>15.459661584515297</v>
      </c>
      <c r="V129">
        <f t="shared" si="46"/>
        <v>8.9256397774004252</v>
      </c>
    </row>
    <row r="130" spans="4:22" x14ac:dyDescent="0.3">
      <c r="D130">
        <f>D129+0.1</f>
        <v>6.7999999999999936</v>
      </c>
      <c r="E130">
        <f t="shared" si="48"/>
        <v>1.3118720870472027</v>
      </c>
      <c r="F130">
        <v>50</v>
      </c>
      <c r="H130">
        <f t="shared" si="36"/>
        <v>0.99444225226584937</v>
      </c>
      <c r="I130">
        <f t="shared" si="37"/>
        <v>274.35619464160567</v>
      </c>
      <c r="J130">
        <f t="shared" si="38"/>
        <v>332.0185522030315</v>
      </c>
      <c r="K130">
        <f t="shared" si="39"/>
        <v>529.10917603555549</v>
      </c>
      <c r="L130">
        <f t="shared" si="40"/>
        <v>1.59361328613951</v>
      </c>
      <c r="M130">
        <v>0</v>
      </c>
      <c r="N130">
        <f t="shared" si="41"/>
        <v>17.741732529818712</v>
      </c>
      <c r="O130">
        <f t="shared" si="42"/>
        <v>1.8085354260773405</v>
      </c>
      <c r="P130">
        <f t="shared" si="49"/>
        <v>2122.1239012914316</v>
      </c>
      <c r="Q130">
        <f t="shared" si="50"/>
        <v>1225.2088056643477</v>
      </c>
      <c r="R130">
        <f t="shared" si="51"/>
        <v>59.999999999999844</v>
      </c>
      <c r="S130">
        <f t="shared" si="43"/>
        <v>458.22198782224353</v>
      </c>
      <c r="T130">
        <f t="shared" si="44"/>
        <v>264.5545880177778</v>
      </c>
      <c r="U130">
        <f t="shared" si="45"/>
        <v>15.364791077971759</v>
      </c>
      <c r="V130">
        <f t="shared" si="46"/>
        <v>8.8708662649093579</v>
      </c>
    </row>
    <row r="131" spans="4:22" x14ac:dyDescent="0.3">
      <c r="D131">
        <f t="shared" ref="D131:D146" si="52">D130+0.1</f>
        <v>6.8999999999999932</v>
      </c>
      <c r="E131">
        <f t="shared" si="48"/>
        <v>1.3063881915529467</v>
      </c>
      <c r="F131">
        <v>50</v>
      </c>
      <c r="H131">
        <f t="shared" si="36"/>
        <v>0.98984463622939911</v>
      </c>
      <c r="I131">
        <f t="shared" si="37"/>
        <v>274.05784945216544</v>
      </c>
      <c r="J131">
        <f t="shared" si="38"/>
        <v>331.83797840193046</v>
      </c>
      <c r="K131">
        <f t="shared" si="39"/>
        <v>530.88882663978643</v>
      </c>
      <c r="L131">
        <f t="shared" si="40"/>
        <v>1.599843481437681</v>
      </c>
      <c r="M131">
        <v>0</v>
      </c>
      <c r="N131">
        <f t="shared" si="41"/>
        <v>17.632054619933591</v>
      </c>
      <c r="O131">
        <f t="shared" si="42"/>
        <v>1.7973552110024047</v>
      </c>
      <c r="P131">
        <f t="shared" si="49"/>
        <v>2168.0231612053121</v>
      </c>
      <c r="Q131">
        <f t="shared" si="50"/>
        <v>1251.7087557312311</v>
      </c>
      <c r="R131">
        <f t="shared" si="51"/>
        <v>60.000000000000071</v>
      </c>
      <c r="S131">
        <f t="shared" si="43"/>
        <v>459.76321045536787</v>
      </c>
      <c r="T131">
        <f t="shared" si="44"/>
        <v>265.44441331989327</v>
      </c>
      <c r="U131">
        <f t="shared" si="45"/>
        <v>15.269807221777263</v>
      </c>
      <c r="V131">
        <f t="shared" si="46"/>
        <v>8.8160273099667972</v>
      </c>
    </row>
    <row r="132" spans="4:22" x14ac:dyDescent="0.3">
      <c r="D132">
        <f t="shared" si="52"/>
        <v>6.9999999999999929</v>
      </c>
      <c r="E132">
        <f t="shared" si="48"/>
        <v>1.3008980672384098</v>
      </c>
      <c r="F132">
        <v>50</v>
      </c>
      <c r="H132">
        <f t="shared" si="36"/>
        <v>0.98524799097005344</v>
      </c>
      <c r="I132">
        <f t="shared" si="37"/>
        <v>273.75850555314707</v>
      </c>
      <c r="J132">
        <f t="shared" si="38"/>
        <v>331.6567013211922</v>
      </c>
      <c r="K132">
        <f t="shared" si="39"/>
        <v>532.657515997274</v>
      </c>
      <c r="L132">
        <f t="shared" si="40"/>
        <v>1.6060508166286771</v>
      </c>
      <c r="M132">
        <v>0</v>
      </c>
      <c r="N132">
        <f t="shared" si="41"/>
        <v>17.522252133642851</v>
      </c>
      <c r="O132">
        <f t="shared" si="42"/>
        <v>1.7861622970074262</v>
      </c>
      <c r="P132">
        <f t="shared" si="49"/>
        <v>2214.0760687465981</v>
      </c>
      <c r="Q132">
        <f t="shared" si="50"/>
        <v>1278.2974142971575</v>
      </c>
      <c r="R132">
        <f t="shared" si="51"/>
        <v>60.000000000000036</v>
      </c>
      <c r="S132">
        <f t="shared" si="43"/>
        <v>461.29494037035528</v>
      </c>
      <c r="T132">
        <f t="shared" si="44"/>
        <v>266.32875799863706</v>
      </c>
      <c r="U132">
        <f t="shared" si="45"/>
        <v>15.174715479250791</v>
      </c>
      <c r="V132">
        <f t="shared" si="46"/>
        <v>8.7611260668214275</v>
      </c>
    </row>
    <row r="133" spans="4:22" x14ac:dyDescent="0.3">
      <c r="D133">
        <f t="shared" si="52"/>
        <v>7.0999999999999925</v>
      </c>
      <c r="E133">
        <f t="shared" si="48"/>
        <v>1.2954020283361485</v>
      </c>
      <c r="F133">
        <v>50</v>
      </c>
      <c r="H133">
        <f t="shared" si="36"/>
        <v>0.9806525342307264</v>
      </c>
      <c r="I133">
        <f t="shared" si="37"/>
        <v>273.45816911841246</v>
      </c>
      <c r="J133">
        <f t="shared" si="38"/>
        <v>331.47472354883735</v>
      </c>
      <c r="K133">
        <f t="shared" si="39"/>
        <v>534.41523133495286</v>
      </c>
      <c r="L133">
        <f t="shared" si="40"/>
        <v>1.6122352425952489</v>
      </c>
      <c r="M133">
        <v>0</v>
      </c>
      <c r="N133">
        <f t="shared" si="41"/>
        <v>17.41233135559763</v>
      </c>
      <c r="O133">
        <f t="shared" si="42"/>
        <v>1.7749573247296258</v>
      </c>
      <c r="P133">
        <f t="shared" si="49"/>
        <v>2260.2816740903859</v>
      </c>
      <c r="Q133">
        <f t="shared" si="50"/>
        <v>1304.9742329804631</v>
      </c>
      <c r="R133">
        <f t="shared" si="51"/>
        <v>59.999999999999922</v>
      </c>
      <c r="S133">
        <f t="shared" si="43"/>
        <v>462.8171665054067</v>
      </c>
      <c r="T133">
        <f t="shared" si="44"/>
        <v>267.20761566747649</v>
      </c>
      <c r="U133">
        <f t="shared" si="45"/>
        <v>15.079521293059878</v>
      </c>
      <c r="V133">
        <f t="shared" si="46"/>
        <v>8.7061656777988166</v>
      </c>
    </row>
    <row r="134" spans="4:22" x14ac:dyDescent="0.3">
      <c r="D134">
        <f t="shared" si="52"/>
        <v>7.1999999999999922</v>
      </c>
      <c r="E134">
        <f t="shared" si="48"/>
        <v>1.2899003878543911</v>
      </c>
      <c r="F134">
        <v>50</v>
      </c>
      <c r="H134">
        <f t="shared" si="36"/>
        <v>0.97605848229961478</v>
      </c>
      <c r="I134">
        <f t="shared" si="37"/>
        <v>273.15684632883642</v>
      </c>
      <c r="J134">
        <f t="shared" si="38"/>
        <v>331.29204767836865</v>
      </c>
      <c r="K134">
        <f t="shared" si="39"/>
        <v>536.16196050941483</v>
      </c>
      <c r="L134">
        <f t="shared" si="40"/>
        <v>1.6183967115019373</v>
      </c>
      <c r="M134">
        <v>0</v>
      </c>
      <c r="N134">
        <f t="shared" si="41"/>
        <v>17.302298545962479</v>
      </c>
      <c r="O134">
        <f t="shared" si="42"/>
        <v>1.7637409323101405</v>
      </c>
      <c r="P134">
        <f t="shared" si="49"/>
        <v>2306.6390263328572</v>
      </c>
      <c r="Q134">
        <f t="shared" si="50"/>
        <v>1331.7386627765723</v>
      </c>
      <c r="R134">
        <f t="shared" si="51"/>
        <v>59.999999999999908</v>
      </c>
      <c r="S134">
        <f t="shared" si="43"/>
        <v>464.32987834402218</v>
      </c>
      <c r="T134">
        <f t="shared" si="44"/>
        <v>268.08098025470747</v>
      </c>
      <c r="U134">
        <f t="shared" si="45"/>
        <v>14.984230084666061</v>
      </c>
      <c r="V134">
        <f t="shared" si="46"/>
        <v>8.6511492729812414</v>
      </c>
    </row>
    <row r="135" spans="4:22" x14ac:dyDescent="0.3">
      <c r="D135">
        <f t="shared" si="52"/>
        <v>7.2999999999999918</v>
      </c>
      <c r="E135">
        <f t="shared" si="48"/>
        <v>1.2843934575454561</v>
      </c>
      <c r="F135">
        <v>50</v>
      </c>
      <c r="H135">
        <f t="shared" si="36"/>
        <v>0.97146604999535735</v>
      </c>
      <c r="I135">
        <f t="shared" si="37"/>
        <v>272.8545433719529</v>
      </c>
      <c r="J135">
        <f t="shared" si="38"/>
        <v>331.10867630862629</v>
      </c>
      <c r="K135">
        <f t="shared" si="39"/>
        <v>537.8976920044928</v>
      </c>
      <c r="L135">
        <f t="shared" si="40"/>
        <v>1.6245351767922824</v>
      </c>
      <c r="M135">
        <v>0</v>
      </c>
      <c r="N135">
        <f t="shared" si="41"/>
        <v>17.192159939783782</v>
      </c>
      <c r="O135">
        <f t="shared" si="42"/>
        <v>1.7525137553296413</v>
      </c>
      <c r="P135">
        <f t="shared" si="49"/>
        <v>2353.1471735457035</v>
      </c>
      <c r="Q135">
        <f t="shared" si="50"/>
        <v>1358.5901540894199</v>
      </c>
      <c r="R135">
        <f t="shared" si="51"/>
        <v>59.999999999999922</v>
      </c>
      <c r="S135">
        <f t="shared" si="43"/>
        <v>465.83306591290847</v>
      </c>
      <c r="T135">
        <f t="shared" si="44"/>
        <v>268.94884600224646</v>
      </c>
      <c r="U135">
        <f t="shared" si="45"/>
        <v>14.888847253777898</v>
      </c>
      <c r="V135">
        <f t="shared" si="46"/>
        <v>8.5960799698918926</v>
      </c>
    </row>
    <row r="136" spans="4:22" x14ac:dyDescent="0.3">
      <c r="D136">
        <f t="shared" si="52"/>
        <v>7.3999999999999915</v>
      </c>
      <c r="E136">
        <f t="shared" si="48"/>
        <v>1.2788815478746043</v>
      </c>
      <c r="F136">
        <v>50</v>
      </c>
      <c r="H136">
        <f t="shared" si="36"/>
        <v>0.96687545065254399</v>
      </c>
      <c r="I136">
        <f t="shared" si="37"/>
        <v>272.55126644160276</v>
      </c>
      <c r="J136">
        <f t="shared" si="38"/>
        <v>330.92461204364355</v>
      </c>
      <c r="K136">
        <f t="shared" si="39"/>
        <v>539.62241492878013</v>
      </c>
      <c r="L136">
        <f t="shared" si="40"/>
        <v>1.6306505931858968</v>
      </c>
      <c r="M136">
        <v>0</v>
      </c>
      <c r="N136">
        <f t="shared" si="41"/>
        <v>17.081921746366746</v>
      </c>
      <c r="O136">
        <f t="shared" si="42"/>
        <v>1.7412764267448262</v>
      </c>
      <c r="P136">
        <f t="shared" si="49"/>
        <v>2399.8051628303401</v>
      </c>
      <c r="Q136">
        <f t="shared" si="50"/>
        <v>1385.5281567627517</v>
      </c>
      <c r="R136">
        <f t="shared" si="51"/>
        <v>59.999999999999879</v>
      </c>
      <c r="S136">
        <f t="shared" si="43"/>
        <v>467.32671977983068</v>
      </c>
      <c r="T136">
        <f t="shared" si="44"/>
        <v>269.81120746439012</v>
      </c>
      <c r="U136">
        <f t="shared" si="45"/>
        <v>14.793378177811443</v>
      </c>
      <c r="V136">
        <f t="shared" si="46"/>
        <v>8.5409608731833746</v>
      </c>
    </row>
    <row r="137" spans="4:22" x14ac:dyDescent="0.3">
      <c r="D137">
        <f t="shared" si="52"/>
        <v>7.4999999999999911</v>
      </c>
      <c r="E137">
        <f t="shared" si="48"/>
        <v>1.2733649679893282</v>
      </c>
      <c r="F137">
        <v>50</v>
      </c>
      <c r="H137">
        <f t="shared" si="36"/>
        <v>0.96228689610757434</v>
      </c>
      <c r="I137">
        <f t="shared" si="37"/>
        <v>272.2470217375826</v>
      </c>
      <c r="J137">
        <f t="shared" si="38"/>
        <v>330.73985749250221</v>
      </c>
      <c r="K137">
        <f t="shared" si="39"/>
        <v>541.33611901308768</v>
      </c>
      <c r="L137">
        <f t="shared" si="40"/>
        <v>1.6367429166754104</v>
      </c>
      <c r="M137">
        <v>0</v>
      </c>
      <c r="N137">
        <f t="shared" si="41"/>
        <v>16.971590148661218</v>
      </c>
      <c r="O137">
        <f t="shared" si="42"/>
        <v>1.730029576825812</v>
      </c>
      <c r="P137">
        <f t="shared" si="49"/>
        <v>2446.6120403719019</v>
      </c>
      <c r="Q137">
        <f t="shared" si="50"/>
        <v>1412.5521201112983</v>
      </c>
      <c r="R137">
        <f t="shared" si="51"/>
        <v>59.999999999999893</v>
      </c>
      <c r="S137">
        <f t="shared" si="43"/>
        <v>468.81083105141016</v>
      </c>
      <c r="T137">
        <f t="shared" si="44"/>
        <v>270.6680595065439</v>
      </c>
      <c r="U137">
        <f t="shared" si="45"/>
        <v>14.697828211358331</v>
      </c>
      <c r="V137">
        <f t="shared" si="46"/>
        <v>8.4857950743306105</v>
      </c>
    </row>
    <row r="138" spans="4:22" x14ac:dyDescent="0.3">
      <c r="D138">
        <f t="shared" si="52"/>
        <v>7.5999999999999908</v>
      </c>
      <c r="E138">
        <f t="shared" si="48"/>
        <v>1.2678440256890837</v>
      </c>
      <c r="F138">
        <v>50</v>
      </c>
      <c r="H138">
        <f t="shared" si="36"/>
        <v>0.9577005966848634</v>
      </c>
      <c r="I138">
        <f t="shared" si="37"/>
        <v>271.94181546529535</v>
      </c>
      <c r="J138">
        <f t="shared" si="38"/>
        <v>330.55441526918929</v>
      </c>
      <c r="K138">
        <f t="shared" si="39"/>
        <v>543.03879460783912</v>
      </c>
      <c r="L138">
        <f t="shared" si="40"/>
        <v>1.64281210452328</v>
      </c>
      <c r="M138">
        <v>0</v>
      </c>
      <c r="N138">
        <f t="shared" si="41"/>
        <v>16.861171302656331</v>
      </c>
      <c r="O138">
        <f t="shared" si="42"/>
        <v>1.7187738330944271</v>
      </c>
      <c r="P138">
        <f t="shared" si="49"/>
        <v>2493.5668514930157</v>
      </c>
      <c r="Q138">
        <f t="shared" si="50"/>
        <v>1439.6614929518214</v>
      </c>
      <c r="R138">
        <f t="shared" si="51"/>
        <v>60.000000000000036</v>
      </c>
      <c r="S138">
        <f t="shared" si="43"/>
        <v>470.28539137086869</v>
      </c>
      <c r="T138">
        <f t="shared" si="44"/>
        <v>271.51939730391962</v>
      </c>
      <c r="U138">
        <f t="shared" si="45"/>
        <v>14.602202685661537</v>
      </c>
      <c r="V138">
        <f t="shared" si="46"/>
        <v>8.4305856513281672</v>
      </c>
    </row>
    <row r="139" spans="4:22" x14ac:dyDescent="0.3">
      <c r="D139">
        <f t="shared" si="52"/>
        <v>7.6999999999999904</v>
      </c>
      <c r="E139">
        <f t="shared" si="48"/>
        <v>1.2623190273954739</v>
      </c>
      <c r="F139">
        <v>50</v>
      </c>
      <c r="H139">
        <f t="shared" si="36"/>
        <v>0.95311676118340083</v>
      </c>
      <c r="I139">
        <f t="shared" si="37"/>
        <v>271.63565383540225</v>
      </c>
      <c r="J139">
        <f t="shared" si="38"/>
        <v>330.36828799245336</v>
      </c>
      <c r="K139">
        <f t="shared" si="39"/>
        <v>544.73043268040499</v>
      </c>
      <c r="L139">
        <f t="shared" si="40"/>
        <v>1.6488581152584727</v>
      </c>
      <c r="M139">
        <v>0</v>
      </c>
      <c r="N139">
        <f t="shared" si="41"/>
        <v>16.750671336784134</v>
      </c>
      <c r="O139">
        <f t="shared" si="42"/>
        <v>1.7075098202634182</v>
      </c>
      <c r="P139">
        <f t="shared" si="49"/>
        <v>2540.6686407073448</v>
      </c>
      <c r="Q139">
        <f t="shared" si="50"/>
        <v>1466.8557236340275</v>
      </c>
      <c r="R139">
        <f t="shared" si="51"/>
        <v>59.999999999999794</v>
      </c>
      <c r="S139">
        <f t="shared" si="43"/>
        <v>471.75039291571966</v>
      </c>
      <c r="T139">
        <f t="shared" si="44"/>
        <v>272.36521634020255</v>
      </c>
      <c r="U139">
        <f t="shared" si="45"/>
        <v>14.506506908098901</v>
      </c>
      <c r="V139">
        <f t="shared" si="46"/>
        <v>8.3753356683920686</v>
      </c>
    </row>
    <row r="140" spans="4:22" x14ac:dyDescent="0.3">
      <c r="D140">
        <f t="shared" si="52"/>
        <v>7.7999999999999901</v>
      </c>
      <c r="E140">
        <f t="shared" si="48"/>
        <v>1.2567902781228726</v>
      </c>
      <c r="F140">
        <v>50</v>
      </c>
      <c r="H140">
        <f t="shared" si="36"/>
        <v>0.94853559686365463</v>
      </c>
      <c r="I140">
        <f t="shared" si="37"/>
        <v>271.3285430634761</v>
      </c>
      <c r="J140">
        <f t="shared" si="38"/>
        <v>330.1814782856614</v>
      </c>
      <c r="K140">
        <f t="shared" si="39"/>
        <v>546.41102481237704</v>
      </c>
      <c r="L140">
        <f t="shared" si="40"/>
        <v>1.6548809086730221</v>
      </c>
      <c r="M140">
        <v>0</v>
      </c>
      <c r="N140">
        <f t="shared" si="41"/>
        <v>16.640096351332112</v>
      </c>
      <c r="O140">
        <f t="shared" si="42"/>
        <v>1.6962381601765659</v>
      </c>
      <c r="P140">
        <f t="shared" si="49"/>
        <v>2587.9164517729009</v>
      </c>
      <c r="Q140">
        <f t="shared" si="50"/>
        <v>1494.1342600713469</v>
      </c>
      <c r="R140">
        <f t="shared" si="51"/>
        <v>59.999999999999986</v>
      </c>
      <c r="S140">
        <f t="shared" si="43"/>
        <v>473.20582839540771</v>
      </c>
      <c r="T140">
        <f t="shared" si="44"/>
        <v>273.20551240618857</v>
      </c>
      <c r="U140">
        <f t="shared" si="45"/>
        <v>14.410746161674355</v>
      </c>
      <c r="V140">
        <f t="shared" si="46"/>
        <v>8.3200481756660576</v>
      </c>
    </row>
    <row r="141" spans="4:22" x14ac:dyDescent="0.3">
      <c r="D141">
        <f t="shared" si="52"/>
        <v>7.8999999999999897</v>
      </c>
      <c r="E141">
        <f t="shared" si="48"/>
        <v>1.2512580814495082</v>
      </c>
      <c r="F141">
        <v>50</v>
      </c>
      <c r="H141">
        <f t="shared" si="36"/>
        <v>0.94395730943482448</v>
      </c>
      <c r="I141">
        <f t="shared" si="37"/>
        <v>271.02048936965673</v>
      </c>
      <c r="J141">
        <f t="shared" si="38"/>
        <v>329.99398877665647</v>
      </c>
      <c r="K141">
        <f t="shared" si="39"/>
        <v>548.0805631967828</v>
      </c>
      <c r="L141">
        <f t="shared" si="40"/>
        <v>1.6608804458184532</v>
      </c>
      <c r="M141">
        <v>0</v>
      </c>
      <c r="N141">
        <f t="shared" si="41"/>
        <v>16.529452417864821</v>
      </c>
      <c r="O141">
        <f t="shared" si="42"/>
        <v>1.6849594717497269</v>
      </c>
      <c r="P141">
        <f t="shared" si="49"/>
        <v>2635.3093277451158</v>
      </c>
      <c r="Q141">
        <f t="shared" si="50"/>
        <v>1521.4965497715759</v>
      </c>
      <c r="R141">
        <f t="shared" si="51"/>
        <v>59.999999999999815</v>
      </c>
      <c r="S141">
        <f t="shared" si="43"/>
        <v>474.65169104889634</v>
      </c>
      <c r="T141">
        <f t="shared" si="44"/>
        <v>274.04028159839146</v>
      </c>
      <c r="U141">
        <f t="shared" si="45"/>
        <v>14.314925704517046</v>
      </c>
      <c r="V141">
        <f t="shared" si="46"/>
        <v>8.2647262089324123</v>
      </c>
    </row>
    <row r="142" spans="4:22" x14ac:dyDescent="0.3">
      <c r="D142">
        <f t="shared" si="52"/>
        <v>7.9999999999999893</v>
      </c>
      <c r="E142">
        <f t="shared" si="48"/>
        <v>1.2457227394889978</v>
      </c>
      <c r="F142">
        <v>50</v>
      </c>
      <c r="H142">
        <f t="shared" si="36"/>
        <v>0.93938210304244529</v>
      </c>
      <c r="I142">
        <f t="shared" si="37"/>
        <v>270.71149897830713</v>
      </c>
      <c r="J142">
        <f t="shared" si="38"/>
        <v>329.80582209761519</v>
      </c>
      <c r="K142">
        <f t="shared" si="39"/>
        <v>549.73904063524265</v>
      </c>
      <c r="L142">
        <f t="shared" si="40"/>
        <v>1.6668566890020884</v>
      </c>
      <c r="M142">
        <v>0</v>
      </c>
      <c r="N142">
        <f t="shared" si="41"/>
        <v>16.418745578654615</v>
      </c>
      <c r="O142">
        <f t="shared" si="42"/>
        <v>1.6736743709128048</v>
      </c>
      <c r="P142">
        <f t="shared" si="49"/>
        <v>2682.8463110296707</v>
      </c>
      <c r="Q142">
        <f t="shared" si="50"/>
        <v>1548.9420398673765</v>
      </c>
      <c r="R142">
        <f t="shared" si="51"/>
        <v>59.999999999999986</v>
      </c>
      <c r="S142">
        <f t="shared" si="43"/>
        <v>476.08797464220589</v>
      </c>
      <c r="T142">
        <f t="shared" si="44"/>
        <v>274.86952031762138</v>
      </c>
      <c r="U142">
        <f t="shared" si="45"/>
        <v>14.219050769388328</v>
      </c>
      <c r="V142">
        <f t="shared" si="46"/>
        <v>8.2093727893273094</v>
      </c>
    </row>
    <row r="143" spans="4:22" x14ac:dyDescent="0.3">
      <c r="D143">
        <f t="shared" si="52"/>
        <v>8.099999999999989</v>
      </c>
      <c r="E143">
        <f t="shared" si="48"/>
        <v>1.2401845528623388</v>
      </c>
      <c r="F143">
        <v>50</v>
      </c>
      <c r="H143">
        <f t="shared" si="36"/>
        <v>0.93481018025633256</v>
      </c>
      <c r="I143">
        <f t="shared" si="37"/>
        <v>270.40157811767199</v>
      </c>
      <c r="J143">
        <f t="shared" si="38"/>
        <v>329.61698088490618</v>
      </c>
      <c r="K143">
        <f t="shared" si="39"/>
        <v>551.38645053506866</v>
      </c>
      <c r="L143">
        <f t="shared" si="40"/>
        <v>1.6728096017832246</v>
      </c>
      <c r="M143">
        <v>0</v>
      </c>
      <c r="N143">
        <f t="shared" si="41"/>
        <v>16.307981846121432</v>
      </c>
      <c r="O143">
        <f t="shared" si="42"/>
        <v>1.6623834705526435</v>
      </c>
      <c r="P143">
        <f t="shared" si="49"/>
        <v>2730.5264434350761</v>
      </c>
      <c r="Q143">
        <f t="shared" si="50"/>
        <v>1576.4701771466341</v>
      </c>
      <c r="R143">
        <f t="shared" si="51"/>
        <v>60.000000000000163</v>
      </c>
      <c r="S143">
        <f t="shared" si="43"/>
        <v>477.51467346590124</v>
      </c>
      <c r="T143">
        <f t="shared" si="44"/>
        <v>275.69322526753439</v>
      </c>
      <c r="U143">
        <f t="shared" si="45"/>
        <v>14.123126563196609</v>
      </c>
      <c r="V143">
        <f t="shared" si="46"/>
        <v>8.1539909230607179</v>
      </c>
    </row>
    <row r="144" spans="4:22" x14ac:dyDescent="0.3">
      <c r="D144">
        <f t="shared" si="52"/>
        <v>8.1999999999999886</v>
      </c>
      <c r="E144">
        <f t="shared" si="48"/>
        <v>1.2346438206703654</v>
      </c>
      <c r="F144">
        <v>50</v>
      </c>
      <c r="H144">
        <f t="shared" si="36"/>
        <v>0.93024174205888044</v>
      </c>
      <c r="I144">
        <f t="shared" si="37"/>
        <v>270.09073301953748</v>
      </c>
      <c r="J144">
        <f t="shared" si="38"/>
        <v>329.42746777894848</v>
      </c>
      <c r="K144">
        <f t="shared" si="39"/>
        <v>553.02278690630749</v>
      </c>
      <c r="L144">
        <f t="shared" si="40"/>
        <v>1.6787391489691907</v>
      </c>
      <c r="M144">
        <v>0</v>
      </c>
      <c r="N144">
        <f t="shared" si="41"/>
        <v>16.197167202281964</v>
      </c>
      <c r="O144">
        <f t="shared" si="42"/>
        <v>1.6510873804568771</v>
      </c>
      <c r="P144">
        <f t="shared" si="49"/>
        <v>2778.3487662249977</v>
      </c>
      <c r="Q144">
        <f t="shared" si="50"/>
        <v>1604.0804080826683</v>
      </c>
      <c r="R144">
        <f t="shared" si="51"/>
        <v>60.000000000000171</v>
      </c>
      <c r="S144">
        <f t="shared" si="43"/>
        <v>478.93178233253047</v>
      </c>
      <c r="T144">
        <f t="shared" si="44"/>
        <v>276.5113934531538</v>
      </c>
      <c r="U144">
        <f t="shared" si="45"/>
        <v>14.027158266520303</v>
      </c>
      <c r="V144">
        <f t="shared" si="46"/>
        <v>8.0985836011409837</v>
      </c>
    </row>
    <row r="145" spans="4:22" x14ac:dyDescent="0.3">
      <c r="D145">
        <f t="shared" si="52"/>
        <v>8.2999999999999883</v>
      </c>
      <c r="E145">
        <f t="shared" si="48"/>
        <v>1.2291008404666628</v>
      </c>
      <c r="F145">
        <v>50</v>
      </c>
      <c r="H145">
        <f t="shared" si="36"/>
        <v>0.92567698783370123</v>
      </c>
      <c r="I145">
        <f t="shared" si="37"/>
        <v>269.77896991889287</v>
      </c>
      <c r="J145">
        <f t="shared" si="38"/>
        <v>329.23728542407093</v>
      </c>
      <c r="K145">
        <f t="shared" si="39"/>
        <v>554.6480443587277</v>
      </c>
      <c r="L145">
        <f t="shared" si="40"/>
        <v>1.6846452966112833</v>
      </c>
      <c r="M145">
        <v>0</v>
      </c>
      <c r="N145">
        <f t="shared" si="41"/>
        <v>16.08630759820791</v>
      </c>
      <c r="O145">
        <f t="shared" si="42"/>
        <v>1.6397867072587062</v>
      </c>
      <c r="P145">
        <f t="shared" si="49"/>
        <v>2826.3123201703247</v>
      </c>
      <c r="Q145">
        <f t="shared" si="50"/>
        <v>1631.7721788642941</v>
      </c>
      <c r="R145">
        <f t="shared" si="51"/>
        <v>59.999999999999922</v>
      </c>
      <c r="S145">
        <f t="shared" si="43"/>
        <v>480.33929657401637</v>
      </c>
      <c r="T145">
        <f t="shared" si="44"/>
        <v>277.32402217936391</v>
      </c>
      <c r="U145">
        <f t="shared" si="45"/>
        <v>13.931151033138688</v>
      </c>
      <c r="V145">
        <f t="shared" si="46"/>
        <v>8.0431537991039566</v>
      </c>
    </row>
    <row r="146" spans="4:22" x14ac:dyDescent="0.3">
      <c r="D146">
        <f t="shared" si="52"/>
        <v>8.3999999999999879</v>
      </c>
      <c r="E146">
        <f t="shared" si="48"/>
        <v>1.2235559082309495</v>
      </c>
      <c r="F146">
        <v>50</v>
      </c>
      <c r="H146">
        <f t="shared" si="36"/>
        <v>0.92111611535461257</v>
      </c>
      <c r="I146">
        <f t="shared" si="37"/>
        <v>269.46629505359363</v>
      </c>
      <c r="J146">
        <f t="shared" si="38"/>
        <v>329.04643646837133</v>
      </c>
      <c r="K146">
        <f t="shared" si="39"/>
        <v>556.26221809875221</v>
      </c>
      <c r="L146">
        <f t="shared" si="40"/>
        <v>1.6905280120005839</v>
      </c>
      <c r="M146">
        <v>0</v>
      </c>
      <c r="N146">
        <f t="shared" si="41"/>
        <v>15.975408953493645</v>
      </c>
      <c r="O146">
        <f t="shared" si="42"/>
        <v>1.6284820543826344</v>
      </c>
      <c r="P146">
        <f t="shared" si="49"/>
        <v>2874.4161456009751</v>
      </c>
      <c r="Q146">
        <f t="shared" si="50"/>
        <v>1659.544935425731</v>
      </c>
      <c r="R146">
        <f t="shared" si="51"/>
        <v>59.999999999999957</v>
      </c>
      <c r="S146">
        <f t="shared" si="43"/>
        <v>481.73721203899936</v>
      </c>
      <c r="T146">
        <f t="shared" si="44"/>
        <v>278.13110904937616</v>
      </c>
      <c r="U146">
        <f t="shared" si="45"/>
        <v>13.835109989570869</v>
      </c>
      <c r="V146">
        <f t="shared" si="46"/>
        <v>7.9877044767468242</v>
      </c>
    </row>
    <row r="147" spans="4:22" x14ac:dyDescent="0.3">
      <c r="D147">
        <f>D146+0.1</f>
        <v>8.4999999999999876</v>
      </c>
      <c r="E147">
        <f t="shared" si="48"/>
        <v>1.2180093183429237</v>
      </c>
      <c r="F147">
        <v>50</v>
      </c>
      <c r="H147">
        <f t="shared" si="36"/>
        <v>0.9165593207749656</v>
      </c>
      <c r="I147">
        <f t="shared" si="37"/>
        <v>269.15271466402669</v>
      </c>
      <c r="J147">
        <f t="shared" si="38"/>
        <v>328.85492356357679</v>
      </c>
      <c r="K147">
        <f t="shared" si="39"/>
        <v>557.86530392633733</v>
      </c>
      <c r="L147">
        <f t="shared" si="40"/>
        <v>1.6963872636636577</v>
      </c>
      <c r="M147">
        <v>0</v>
      </c>
      <c r="N147">
        <f t="shared" si="41"/>
        <v>15.864477155733132</v>
      </c>
      <c r="O147">
        <f t="shared" si="42"/>
        <v>1.6171740219911448</v>
      </c>
      <c r="P147">
        <f t="shared" si="49"/>
        <v>2922.6592824574318</v>
      </c>
      <c r="Q147">
        <f t="shared" si="50"/>
        <v>1687.398123476358</v>
      </c>
      <c r="R147">
        <f t="shared" si="51"/>
        <v>60.000000000000121</v>
      </c>
      <c r="S147">
        <f t="shared" si="43"/>
        <v>483.12552509013483</v>
      </c>
      <c r="T147">
        <f t="shared" si="44"/>
        <v>278.93265196316872</v>
      </c>
      <c r="U147">
        <f t="shared" si="45"/>
        <v>13.739040234622788</v>
      </c>
      <c r="V147">
        <f t="shared" si="46"/>
        <v>7.9322385778665678</v>
      </c>
    </row>
    <row r="148" spans="4:22" x14ac:dyDescent="0.3">
      <c r="D148">
        <f t="shared" ref="D148:D211" si="53">D147+0.1</f>
        <v>8.5999999999999872</v>
      </c>
      <c r="E148">
        <f t="shared" si="48"/>
        <v>1.2124613635565871</v>
      </c>
      <c r="F148">
        <v>50</v>
      </c>
      <c r="H148">
        <f t="shared" si="36"/>
        <v>0.91200679861732281</v>
      </c>
      <c r="I148">
        <f t="shared" si="37"/>
        <v>268.83823499277696</v>
      </c>
      <c r="J148">
        <f t="shared" si="38"/>
        <v>328.66274936490413</v>
      </c>
      <c r="K148">
        <f t="shared" si="39"/>
        <v>559.45729823179863</v>
      </c>
      <c r="L148">
        <f t="shared" si="40"/>
        <v>1.7022230213581351</v>
      </c>
      <c r="M148">
        <v>0</v>
      </c>
      <c r="N148">
        <f t="shared" si="41"/>
        <v>15.753518060006398</v>
      </c>
      <c r="O148">
        <f t="shared" si="42"/>
        <v>1.6058632069323544</v>
      </c>
      <c r="P148">
        <f t="shared" si="49"/>
        <v>2971.0407703420055</v>
      </c>
      <c r="Q148">
        <f t="shared" si="50"/>
        <v>1715.3311885303112</v>
      </c>
      <c r="R148">
        <f t="shared" si="51"/>
        <v>60.00000000000005</v>
      </c>
      <c r="S148">
        <f t="shared" si="43"/>
        <v>484.50423260134448</v>
      </c>
      <c r="T148">
        <f t="shared" si="44"/>
        <v>279.72864911589937</v>
      </c>
      <c r="U148">
        <f t="shared" si="45"/>
        <v>13.642946838942487</v>
      </c>
      <c r="V148">
        <f t="shared" si="46"/>
        <v>7.8767590300032007</v>
      </c>
    </row>
    <row r="149" spans="4:22" x14ac:dyDescent="0.3">
      <c r="D149">
        <f t="shared" si="53"/>
        <v>8.6999999999999869</v>
      </c>
      <c r="E149">
        <f t="shared" si="48"/>
        <v>1.2069123349750246</v>
      </c>
      <c r="F149">
        <v>50</v>
      </c>
      <c r="H149">
        <f t="shared" si="36"/>
        <v>0.90745874176346819</v>
      </c>
      <c r="I149">
        <f t="shared" si="37"/>
        <v>268.52286228429614</v>
      </c>
      <c r="J149">
        <f t="shared" si="38"/>
        <v>328.46991653092095</v>
      </c>
      <c r="K149">
        <f t="shared" si="39"/>
        <v>561.03819799258565</v>
      </c>
      <c r="L149">
        <f t="shared" si="40"/>
        <v>1.7080352560681811</v>
      </c>
      <c r="M149">
        <v>0</v>
      </c>
      <c r="N149">
        <f t="shared" si="41"/>
        <v>15.642537488375149</v>
      </c>
      <c r="O149">
        <f t="shared" si="42"/>
        <v>1.5945502026885983</v>
      </c>
      <c r="P149">
        <f t="shared" si="49"/>
        <v>3019.5596485698238</v>
      </c>
      <c r="Q149">
        <f t="shared" si="50"/>
        <v>1743.3435759359209</v>
      </c>
      <c r="R149">
        <f t="shared" si="51"/>
        <v>59.999999999999943</v>
      </c>
      <c r="S149">
        <f t="shared" si="43"/>
        <v>485.87333195502282</v>
      </c>
      <c r="T149">
        <f t="shared" si="44"/>
        <v>280.51909899629288</v>
      </c>
      <c r="U149">
        <f t="shared" si="45"/>
        <v>13.546834844583307</v>
      </c>
      <c r="V149">
        <f t="shared" si="46"/>
        <v>7.8212687441875763</v>
      </c>
    </row>
    <row r="150" spans="4:22" x14ac:dyDescent="0.3">
      <c r="D150">
        <f t="shared" si="53"/>
        <v>8.7999999999999865</v>
      </c>
      <c r="E150">
        <f t="shared" si="48"/>
        <v>1.2013625220256723</v>
      </c>
      <c r="F150">
        <v>50</v>
      </c>
      <c r="H150">
        <f t="shared" si="36"/>
        <v>0.90291534144476659</v>
      </c>
      <c r="I150">
        <f t="shared" si="37"/>
        <v>268.20660278457302</v>
      </c>
      <c r="J150">
        <f t="shared" si="38"/>
        <v>328.27642772340727</v>
      </c>
      <c r="K150">
        <f t="shared" si="39"/>
        <v>562.60800077000476</v>
      </c>
      <c r="L150">
        <f t="shared" si="40"/>
        <v>1.7138239399998467</v>
      </c>
      <c r="M150">
        <v>0</v>
      </c>
      <c r="N150">
        <f t="shared" si="41"/>
        <v>15.531541229388102</v>
      </c>
      <c r="O150">
        <f t="shared" si="42"/>
        <v>1.5832355993260041</v>
      </c>
      <c r="P150">
        <f t="shared" si="49"/>
        <v>3068.2149562195345</v>
      </c>
      <c r="Q150">
        <f t="shared" si="50"/>
        <v>1771.4347309049856</v>
      </c>
      <c r="R150">
        <f t="shared" si="51"/>
        <v>59.999999999999815</v>
      </c>
      <c r="S150">
        <f t="shared" si="43"/>
        <v>487.23282103919911</v>
      </c>
      <c r="T150">
        <f t="shared" si="44"/>
        <v>281.30400038500244</v>
      </c>
      <c r="U150">
        <f t="shared" si="45"/>
        <v>13.450709264575487</v>
      </c>
      <c r="V150">
        <f t="shared" si="46"/>
        <v>7.7657706146940528</v>
      </c>
    </row>
    <row r="151" spans="4:22" x14ac:dyDescent="0.3">
      <c r="D151">
        <f t="shared" si="53"/>
        <v>8.8999999999999861</v>
      </c>
      <c r="E151">
        <f t="shared" si="48"/>
        <v>1.1958122124360502</v>
      </c>
      <c r="F151">
        <v>50</v>
      </c>
      <c r="H151">
        <f t="shared" si="36"/>
        <v>0.89837678723286007</v>
      </c>
      <c r="I151">
        <f t="shared" si="37"/>
        <v>267.88946274080575</v>
      </c>
      <c r="J151">
        <f t="shared" si="38"/>
        <v>328.08228560721739</v>
      </c>
      <c r="K151">
        <f t="shared" si="39"/>
        <v>564.16670470589293</v>
      </c>
      <c r="L151">
        <f t="shared" si="40"/>
        <v>1.7195890465763142</v>
      </c>
      <c r="M151">
        <v>0</v>
      </c>
      <c r="N151">
        <f t="shared" si="41"/>
        <v>15.420535037595663</v>
      </c>
      <c r="O151">
        <f t="shared" si="42"/>
        <v>1.5719199834450217</v>
      </c>
      <c r="P151">
        <f t="shared" si="49"/>
        <v>3117.0057321837271</v>
      </c>
      <c r="Q151">
        <f t="shared" si="50"/>
        <v>1799.6040985418829</v>
      </c>
      <c r="R151">
        <f t="shared" si="51"/>
        <v>60.000000000000021</v>
      </c>
      <c r="S151">
        <f t="shared" si="43"/>
        <v>488.58269824465708</v>
      </c>
      <c r="T151">
        <f t="shared" si="44"/>
        <v>282.08335235294652</v>
      </c>
      <c r="U151">
        <f t="shared" si="45"/>
        <v>13.354575082505868</v>
      </c>
      <c r="V151">
        <f t="shared" si="46"/>
        <v>7.7102675187978331</v>
      </c>
    </row>
    <row r="152" spans="4:22" x14ac:dyDescent="0.3">
      <c r="D152">
        <f t="shared" si="53"/>
        <v>8.9999999999999858</v>
      </c>
      <c r="E152">
        <f t="shared" si="48"/>
        <v>1.1902616922099729</v>
      </c>
      <c r="F152">
        <v>50</v>
      </c>
      <c r="H152">
        <f t="shared" si="36"/>
        <v>0.89384326703070083</v>
      </c>
      <c r="I152">
        <f t="shared" si="37"/>
        <v>267.57144840107611</v>
      </c>
      <c r="J152">
        <f t="shared" si="38"/>
        <v>327.88749285014273</v>
      </c>
      <c r="K152">
        <f t="shared" si="39"/>
        <v>565.71430851924208</v>
      </c>
      <c r="L152">
        <f t="shared" si="40"/>
        <v>1.7253305504330274</v>
      </c>
      <c r="M152">
        <v>0</v>
      </c>
      <c r="N152">
        <f t="shared" si="41"/>
        <v>15.309524633074114</v>
      </c>
      <c r="O152">
        <f t="shared" si="42"/>
        <v>1.5606039381319177</v>
      </c>
      <c r="P152">
        <f t="shared" si="49"/>
        <v>3165.9310152190606</v>
      </c>
      <c r="Q152">
        <f t="shared" si="50"/>
        <v>1827.8511238725112</v>
      </c>
      <c r="R152">
        <f t="shared" si="51"/>
        <v>60.000000000000107</v>
      </c>
      <c r="S152">
        <f t="shared" si="43"/>
        <v>489.92296246201107</v>
      </c>
      <c r="T152">
        <f t="shared" si="44"/>
        <v>282.8571542596211</v>
      </c>
      <c r="U152">
        <f t="shared" si="45"/>
        <v>13.258437252105818</v>
      </c>
      <c r="V152">
        <f t="shared" si="46"/>
        <v>7.6547623165370586</v>
      </c>
    </row>
    <row r="153" spans="4:22" x14ac:dyDescent="0.3">
      <c r="D153">
        <f t="shared" si="53"/>
        <v>9.0999999999999854</v>
      </c>
      <c r="E153">
        <f t="shared" si="48"/>
        <v>1.1847112456042381</v>
      </c>
      <c r="F153">
        <v>50</v>
      </c>
      <c r="H153">
        <f t="shared" si="36"/>
        <v>0.88931496706392421</v>
      </c>
      <c r="I153">
        <f t="shared" si="37"/>
        <v>267.25256601402532</v>
      </c>
      <c r="J153">
        <f t="shared" si="38"/>
        <v>327.69205212277484</v>
      </c>
      <c r="K153">
        <f t="shared" si="39"/>
        <v>567.2508115027756</v>
      </c>
      <c r="L153">
        <f t="shared" si="40"/>
        <v>1.7310484274127174</v>
      </c>
      <c r="M153">
        <v>0</v>
      </c>
      <c r="N153">
        <f t="shared" si="41"/>
        <v>15.198515700959423</v>
      </c>
      <c r="O153">
        <f t="shared" si="42"/>
        <v>1.5492880429112561</v>
      </c>
      <c r="P153">
        <f t="shared" si="49"/>
        <v>3214.989843996098</v>
      </c>
      <c r="Q153">
        <f t="shared" si="50"/>
        <v>1856.1752518730616</v>
      </c>
      <c r="R153">
        <f t="shared" si="51"/>
        <v>59.999999999999893</v>
      </c>
      <c r="S153">
        <f t="shared" si="43"/>
        <v>491.25361307874169</v>
      </c>
      <c r="T153">
        <f t="shared" si="44"/>
        <v>283.62540575138786</v>
      </c>
      <c r="U153">
        <f t="shared" si="45"/>
        <v>13.162300696847513</v>
      </c>
      <c r="V153">
        <f t="shared" si="46"/>
        <v>7.599257850479713</v>
      </c>
    </row>
    <row r="154" spans="4:22" x14ac:dyDescent="0.3">
      <c r="D154">
        <f t="shared" si="53"/>
        <v>9.1999999999999851</v>
      </c>
      <c r="E154">
        <f t="shared" si="48"/>
        <v>1.1791611551057903</v>
      </c>
      <c r="F154">
        <v>50</v>
      </c>
      <c r="H154">
        <f t="shared" si="36"/>
        <v>0.88479207187255426</v>
      </c>
      <c r="I154">
        <f t="shared" si="37"/>
        <v>266.9328218285325</v>
      </c>
      <c r="J154">
        <f t="shared" si="38"/>
        <v>327.49596609836948</v>
      </c>
      <c r="K154">
        <f t="shared" si="39"/>
        <v>568.77621351947732</v>
      </c>
      <c r="L154">
        <f t="shared" si="40"/>
        <v>1.7367426545603155</v>
      </c>
      <c r="M154">
        <v>0</v>
      </c>
      <c r="N154">
        <f t="shared" si="41"/>
        <v>15.087513890990465</v>
      </c>
      <c r="O154">
        <f t="shared" si="42"/>
        <v>1.5379728736993337</v>
      </c>
      <c r="P154">
        <f t="shared" si="49"/>
        <v>3264.1812571488445</v>
      </c>
      <c r="Q154">
        <f t="shared" si="50"/>
        <v>1884.5759274986178</v>
      </c>
      <c r="R154">
        <f t="shared" si="51"/>
        <v>60.000000000000036</v>
      </c>
      <c r="S154">
        <f t="shared" si="43"/>
        <v>492.57464997618939</v>
      </c>
      <c r="T154">
        <f t="shared" si="44"/>
        <v>284.38810675973872</v>
      </c>
      <c r="U154">
        <f t="shared" si="45"/>
        <v>13.066170309548344</v>
      </c>
      <c r="V154">
        <f t="shared" si="46"/>
        <v>7.5437569454952342</v>
      </c>
    </row>
    <row r="155" spans="4:22" x14ac:dyDescent="0.3">
      <c r="D155">
        <f t="shared" si="53"/>
        <v>9.2999999999999847</v>
      </c>
      <c r="E155">
        <f t="shared" si="48"/>
        <v>1.1736117014093663</v>
      </c>
      <c r="F155">
        <v>50</v>
      </c>
      <c r="H155">
        <f t="shared" si="36"/>
        <v>0.8802747643030473</v>
      </c>
      <c r="I155">
        <f t="shared" si="37"/>
        <v>266.61222209339411</v>
      </c>
      <c r="J155">
        <f t="shared" si="38"/>
        <v>327.29923745271049</v>
      </c>
      <c r="K155">
        <f t="shared" si="39"/>
        <v>570.29051499907484</v>
      </c>
      <c r="L155">
        <f t="shared" si="40"/>
        <v>1.7424132101177678</v>
      </c>
      <c r="M155">
        <v>0</v>
      </c>
      <c r="N155">
        <f t="shared" si="41"/>
        <v>14.976524817061984</v>
      </c>
      <c r="O155">
        <f t="shared" si="42"/>
        <v>1.526659002758612</v>
      </c>
      <c r="P155">
        <f t="shared" si="49"/>
        <v>3313.5042933239793</v>
      </c>
      <c r="Q155">
        <f t="shared" si="50"/>
        <v>1913.0525957115815</v>
      </c>
      <c r="R155">
        <f t="shared" si="51"/>
        <v>60.000000000000057</v>
      </c>
      <c r="S155">
        <f t="shared" si="43"/>
        <v>493.88607352650922</v>
      </c>
      <c r="T155">
        <f t="shared" si="44"/>
        <v>285.14525749953748</v>
      </c>
      <c r="U155">
        <f t="shared" si="45"/>
        <v>12.970050951983771</v>
      </c>
      <c r="V155">
        <f t="shared" si="46"/>
        <v>7.4882624085309937</v>
      </c>
    </row>
    <row r="156" spans="4:22" x14ac:dyDescent="0.3">
      <c r="D156">
        <f t="shared" si="53"/>
        <v>9.3999999999999844</v>
      </c>
      <c r="E156">
        <f t="shared" si="48"/>
        <v>1.168063163395616</v>
      </c>
      <c r="F156">
        <v>50</v>
      </c>
      <c r="H156">
        <f t="shared" si="36"/>
        <v>0.8757632255006621</v>
      </c>
      <c r="I156">
        <f t="shared" si="37"/>
        <v>266.29077305700639</v>
      </c>
      <c r="J156">
        <f t="shared" si="38"/>
        <v>327.10186886397508</v>
      </c>
      <c r="K156">
        <f t="shared" si="39"/>
        <v>571.79371693447752</v>
      </c>
      <c r="L156">
        <f t="shared" si="40"/>
        <v>1.7480600735187399</v>
      </c>
      <c r="M156">
        <v>0</v>
      </c>
      <c r="N156">
        <f t="shared" si="41"/>
        <v>14.865554056786975</v>
      </c>
      <c r="O156">
        <f t="shared" si="42"/>
        <v>1.5153469986531065</v>
      </c>
      <c r="P156">
        <f t="shared" si="49"/>
        <v>3362.9579912297841</v>
      </c>
      <c r="Q156">
        <f t="shared" si="50"/>
        <v>1941.6047015099202</v>
      </c>
      <c r="R156">
        <f t="shared" si="51"/>
        <v>60.000000000000085</v>
      </c>
      <c r="S156">
        <f t="shared" si="43"/>
        <v>495.18788458958585</v>
      </c>
      <c r="T156">
        <f t="shared" si="44"/>
        <v>285.89685846723881</v>
      </c>
      <c r="U156">
        <f t="shared" si="45"/>
        <v>12.87394745450834</v>
      </c>
      <c r="V156">
        <f t="shared" si="46"/>
        <v>7.4327770283934891</v>
      </c>
    </row>
    <row r="157" spans="4:22" x14ac:dyDescent="0.3">
      <c r="D157">
        <f t="shared" si="53"/>
        <v>9.499999999999984</v>
      </c>
      <c r="E157">
        <f t="shared" si="48"/>
        <v>1.1625158181097091</v>
      </c>
      <c r="F157">
        <v>50</v>
      </c>
      <c r="H157">
        <f t="shared" si="36"/>
        <v>0.87125763490216845</v>
      </c>
      <c r="I157">
        <f t="shared" si="37"/>
        <v>265.96848096704906</v>
      </c>
      <c r="J157">
        <f t="shared" si="38"/>
        <v>326.90386301259934</v>
      </c>
      <c r="K157">
        <f t="shared" si="39"/>
        <v>573.28582087816994</v>
      </c>
      <c r="L157">
        <f t="shared" si="40"/>
        <v>1.7536832253832213</v>
      </c>
      <c r="M157">
        <v>0</v>
      </c>
      <c r="N157">
        <f t="shared" si="41"/>
        <v>14.754607151068837</v>
      </c>
      <c r="O157">
        <f t="shared" si="42"/>
        <v>1.5040374262047744</v>
      </c>
      <c r="P157">
        <f t="shared" si="49"/>
        <v>3412.5413896847585</v>
      </c>
      <c r="Q157">
        <f t="shared" si="50"/>
        <v>1970.2316899552363</v>
      </c>
      <c r="R157">
        <f t="shared" si="51"/>
        <v>59.999999999999908</v>
      </c>
      <c r="S157">
        <f t="shared" si="43"/>
        <v>496.48008450991045</v>
      </c>
      <c r="T157">
        <f t="shared" si="44"/>
        <v>286.64291043908503</v>
      </c>
      <c r="U157">
        <f t="shared" si="45"/>
        <v>12.777864615685155</v>
      </c>
      <c r="V157">
        <f t="shared" si="46"/>
        <v>7.3773035755344205</v>
      </c>
    </row>
    <row r="158" spans="4:22" x14ac:dyDescent="0.3">
      <c r="D158">
        <f t="shared" si="53"/>
        <v>9.5999999999999837</v>
      </c>
      <c r="E158">
        <f t="shared" si="48"/>
        <v>1.156969940740415</v>
      </c>
      <c r="F158">
        <v>50</v>
      </c>
      <c r="H158">
        <f t="shared" si="36"/>
        <v>0.86675817022887724</v>
      </c>
      <c r="I158">
        <f t="shared" si="37"/>
        <v>265.64535207017144</v>
      </c>
      <c r="J158">
        <f t="shared" si="38"/>
        <v>326.70522258114408</v>
      </c>
      <c r="K158">
        <f t="shared" si="39"/>
        <v>574.76682893856275</v>
      </c>
      <c r="L158">
        <f t="shared" si="40"/>
        <v>1.7592826475120316</v>
      </c>
      <c r="M158">
        <v>0</v>
      </c>
      <c r="N158">
        <f t="shared" si="41"/>
        <v>14.643689603682958</v>
      </c>
      <c r="O158">
        <f t="shared" si="42"/>
        <v>1.4927308464508622</v>
      </c>
      <c r="P158">
        <f t="shared" si="49"/>
        <v>3462.253527665925</v>
      </c>
      <c r="Q158">
        <f t="shared" si="50"/>
        <v>1998.9330062006545</v>
      </c>
      <c r="R158">
        <f t="shared" si="51"/>
        <v>60.000000000000099</v>
      </c>
      <c r="S158">
        <f t="shared" si="43"/>
        <v>497.76267511342013</v>
      </c>
      <c r="T158">
        <f t="shared" si="44"/>
        <v>287.38341446928143</v>
      </c>
      <c r="U158">
        <f t="shared" si="45"/>
        <v>12.681807201923519</v>
      </c>
      <c r="V158">
        <f t="shared" si="46"/>
        <v>7.3218448018414808</v>
      </c>
    </row>
    <row r="159" spans="4:22" x14ac:dyDescent="0.3">
      <c r="D159">
        <f t="shared" si="53"/>
        <v>9.6999999999999833</v>
      </c>
      <c r="E159">
        <f t="shared" si="48"/>
        <v>1.1514258045996721</v>
      </c>
      <c r="F159">
        <v>50</v>
      </c>
      <c r="H159">
        <f t="shared" si="36"/>
        <v>0.86226500748000368</v>
      </c>
      <c r="I159">
        <f t="shared" si="37"/>
        <v>265.32139261168072</v>
      </c>
      <c r="J159">
        <f t="shared" si="38"/>
        <v>326.50595025416203</v>
      </c>
      <c r="K159">
        <f t="shared" si="39"/>
        <v>576.23674377630039</v>
      </c>
      <c r="L159">
        <f t="shared" si="40"/>
        <v>1.7648583228812229</v>
      </c>
      <c r="M159">
        <v>0</v>
      </c>
      <c r="N159">
        <f t="shared" si="41"/>
        <v>14.532806880868099</v>
      </c>
      <c r="O159">
        <f t="shared" si="42"/>
        <v>1.4814278166022528</v>
      </c>
      <c r="P159">
        <f t="shared" si="49"/>
        <v>3512.0934443568108</v>
      </c>
      <c r="Q159">
        <f t="shared" si="50"/>
        <v>2027.7080955185261</v>
      </c>
      <c r="R159">
        <f t="shared" si="51"/>
        <v>59.999999999999858</v>
      </c>
      <c r="S159">
        <f t="shared" si="43"/>
        <v>499.0356587043006</v>
      </c>
      <c r="T159">
        <f t="shared" si="44"/>
        <v>288.11837188815025</v>
      </c>
      <c r="U159">
        <f t="shared" si="45"/>
        <v>12.585779947125063</v>
      </c>
      <c r="V159">
        <f t="shared" si="46"/>
        <v>7.2664034404340514</v>
      </c>
    </row>
    <row r="160" spans="4:22" x14ac:dyDescent="0.3">
      <c r="D160">
        <f t="shared" si="53"/>
        <v>9.7999999999999829</v>
      </c>
      <c r="E160">
        <f t="shared" si="48"/>
        <v>1.1458836811026285</v>
      </c>
      <c r="F160">
        <v>50</v>
      </c>
      <c r="H160">
        <f t="shared" si="36"/>
        <v>0.85777832092635198</v>
      </c>
      <c r="I160">
        <f t="shared" si="37"/>
        <v>264.99660883523177</v>
      </c>
      <c r="J160">
        <f t="shared" si="38"/>
        <v>326.30604871806486</v>
      </c>
      <c r="K160">
        <f t="shared" si="39"/>
        <v>577.69556860052796</v>
      </c>
      <c r="L160">
        <f t="shared" si="40"/>
        <v>1.7704102356363882</v>
      </c>
      <c r="M160">
        <v>0</v>
      </c>
      <c r="N160">
        <f t="shared" si="41"/>
        <v>14.421964410927227</v>
      </c>
      <c r="O160">
        <f t="shared" si="42"/>
        <v>1.4701288900027754</v>
      </c>
      <c r="P160">
        <f t="shared" si="49"/>
        <v>3562.0601791951135</v>
      </c>
      <c r="Q160">
        <f t="shared" si="50"/>
        <v>2056.5564033279466</v>
      </c>
      <c r="R160">
        <f t="shared" si="51"/>
        <v>60.000000000000227</v>
      </c>
      <c r="S160">
        <f t="shared" si="43"/>
        <v>500.29903806175309</v>
      </c>
      <c r="T160">
        <f t="shared" si="44"/>
        <v>288.84778430026404</v>
      </c>
      <c r="U160">
        <f t="shared" si="45"/>
        <v>12.489787552338056</v>
      </c>
      <c r="V160">
        <f t="shared" si="46"/>
        <v>7.2109822054636155</v>
      </c>
    </row>
    <row r="161" spans="4:22" x14ac:dyDescent="0.3">
      <c r="D161">
        <f t="shared" si="53"/>
        <v>9.8999999999999826</v>
      </c>
      <c r="E161">
        <f t="shared" si="48"/>
        <v>1.1403438397481731</v>
      </c>
      <c r="F161">
        <v>50</v>
      </c>
      <c r="H161">
        <f t="shared" si="36"/>
        <v>0.85329828310432621</v>
      </c>
      <c r="I161">
        <f t="shared" si="37"/>
        <v>264.67100698251971</v>
      </c>
      <c r="J161">
        <f t="shared" si="38"/>
        <v>326.1055206609916</v>
      </c>
      <c r="K161">
        <f t="shared" si="39"/>
        <v>579.14330716511768</v>
      </c>
      <c r="L161">
        <f t="shared" si="40"/>
        <v>1.7759383710868719</v>
      </c>
      <c r="M161">
        <v>0</v>
      </c>
      <c r="N161">
        <f t="shared" si="41"/>
        <v>14.31116758383812</v>
      </c>
      <c r="O161">
        <f t="shared" si="42"/>
        <v>1.4588346160895127</v>
      </c>
      <c r="P161">
        <f t="shared" si="49"/>
        <v>3612.1527719200371</v>
      </c>
      <c r="Q161">
        <f t="shared" si="50"/>
        <v>2085.4773752220876</v>
      </c>
      <c r="R161">
        <f t="shared" si="51"/>
        <v>59.999999999999893</v>
      </c>
      <c r="S161">
        <f t="shared" si="43"/>
        <v>501.55281643672618</v>
      </c>
      <c r="T161">
        <f t="shared" si="44"/>
        <v>289.57165358255889</v>
      </c>
      <c r="U161">
        <f t="shared" si="45"/>
        <v>12.393834685420176</v>
      </c>
      <c r="V161">
        <f t="shared" si="46"/>
        <v>7.1555837919190619</v>
      </c>
    </row>
    <row r="162" spans="4:22" x14ac:dyDescent="0.3">
      <c r="D162">
        <f t="shared" si="53"/>
        <v>9.9999999999999822</v>
      </c>
      <c r="E162">
        <f t="shared" si="48"/>
        <v>1.1348065480999414</v>
      </c>
      <c r="F162">
        <v>50</v>
      </c>
      <c r="H162">
        <f t="shared" si="36"/>
        <v>0.84882506481026143</v>
      </c>
      <c r="I162">
        <f t="shared" si="37"/>
        <v>264.34459329297448</v>
      </c>
      <c r="J162">
        <f t="shared" si="38"/>
        <v>325.90436877267712</v>
      </c>
      <c r="K162">
        <f t="shared" si="39"/>
        <v>580.57996376485596</v>
      </c>
      <c r="L162">
        <f t="shared" si="40"/>
        <v>1.7814427156998889</v>
      </c>
      <c r="M162">
        <v>0</v>
      </c>
      <c r="N162">
        <f t="shared" si="41"/>
        <v>14.200421750873486</v>
      </c>
      <c r="O162">
        <f t="shared" si="42"/>
        <v>1.447545540354076</v>
      </c>
      <c r="P162">
        <f t="shared" si="49"/>
        <v>3662.370262619304</v>
      </c>
      <c r="Q162">
        <f t="shared" si="50"/>
        <v>2114.4704569953369</v>
      </c>
      <c r="R162">
        <f t="shared" si="51"/>
        <v>59.999999999999943</v>
      </c>
      <c r="S162">
        <f t="shared" si="43"/>
        <v>502.79699754861412</v>
      </c>
      <c r="T162">
        <f t="shared" si="44"/>
        <v>290.28998188242804</v>
      </c>
      <c r="U162">
        <f t="shared" si="45"/>
        <v>12.297925980709536</v>
      </c>
      <c r="V162">
        <f t="shared" si="46"/>
        <v>7.100210875436745</v>
      </c>
    </row>
    <row r="163" spans="4:22" x14ac:dyDescent="0.3">
      <c r="D163">
        <f t="shared" si="53"/>
        <v>10.099999999999982</v>
      </c>
      <c r="E163">
        <f t="shared" si="48"/>
        <v>1.1292720717678069</v>
      </c>
      <c r="F163">
        <v>50</v>
      </c>
      <c r="H163">
        <f t="shared" si="36"/>
        <v>0.84435883509507503</v>
      </c>
      <c r="I163">
        <f t="shared" si="37"/>
        <v>264.01737400345706</v>
      </c>
      <c r="J163">
        <f t="shared" si="38"/>
        <v>325.70259574432168</v>
      </c>
      <c r="K163">
        <f t="shared" si="39"/>
        <v>582.00554323159156</v>
      </c>
      <c r="L163">
        <f t="shared" si="40"/>
        <v>1.7869232570945461</v>
      </c>
      <c r="M163">
        <v>0</v>
      </c>
      <c r="N163">
        <f t="shared" si="41"/>
        <v>14.089732224230795</v>
      </c>
      <c r="O163">
        <f t="shared" si="42"/>
        <v>1.4362622043048721</v>
      </c>
      <c r="P163">
        <f t="shared" si="49"/>
        <v>3712.7116917758303</v>
      </c>
      <c r="Q163">
        <f t="shared" si="50"/>
        <v>2143.5350946702479</v>
      </c>
      <c r="R163">
        <f t="shared" si="51"/>
        <v>60.000000000000021</v>
      </c>
      <c r="S163">
        <f t="shared" si="43"/>
        <v>504.03158558192064</v>
      </c>
      <c r="T163">
        <f t="shared" si="44"/>
        <v>291.00277161579584</v>
      </c>
      <c r="U163">
        <f t="shared" si="45"/>
        <v>12.202066038704091</v>
      </c>
      <c r="V163">
        <f t="shared" si="46"/>
        <v>7.0448661121153995</v>
      </c>
    </row>
    <row r="164" spans="4:22" x14ac:dyDescent="0.3">
      <c r="D164">
        <f t="shared" si="53"/>
        <v>10.199999999999982</v>
      </c>
      <c r="E164">
        <f t="shared" si="48"/>
        <v>1.1237406743898464</v>
      </c>
      <c r="F164">
        <v>50</v>
      </c>
      <c r="H164">
        <f t="shared" si="36"/>
        <v>0.83989976125923316</v>
      </c>
      <c r="I164">
        <f t="shared" si="37"/>
        <v>263.6893553479585</v>
      </c>
      <c r="J164">
        <f t="shared" si="38"/>
        <v>325.50020426846083</v>
      </c>
      <c r="K164">
        <f t="shared" si="39"/>
        <v>583.42005093034675</v>
      </c>
      <c r="L164">
        <f t="shared" si="40"/>
        <v>1.7923799840357793</v>
      </c>
      <c r="M164">
        <v>0</v>
      </c>
      <c r="N164">
        <f t="shared" si="41"/>
        <v>13.979104276671585</v>
      </c>
      <c r="O164">
        <f t="shared" si="42"/>
        <v>1.4249851454303348</v>
      </c>
      <c r="P164">
        <f t="shared" si="49"/>
        <v>3763.1761003140709</v>
      </c>
      <c r="Q164">
        <f t="shared" si="50"/>
        <v>2172.6707345242962</v>
      </c>
      <c r="R164">
        <f t="shared" si="51"/>
        <v>60.000000000000099</v>
      </c>
      <c r="S164">
        <f t="shared" si="43"/>
        <v>505.25658518289129</v>
      </c>
      <c r="T164">
        <f t="shared" si="44"/>
        <v>291.71002546517343</v>
      </c>
      <c r="U164">
        <f t="shared" si="45"/>
        <v>12.106259425749281</v>
      </c>
      <c r="V164">
        <f t="shared" si="46"/>
        <v>6.9895521383357941</v>
      </c>
    </row>
    <row r="165" spans="4:22" x14ac:dyDescent="0.3">
      <c r="D165">
        <f t="shared" si="53"/>
        <v>10.299999999999981</v>
      </c>
      <c r="E165">
        <f t="shared" si="48"/>
        <v>1.1182126176147933</v>
      </c>
      <c r="F165">
        <v>50</v>
      </c>
      <c r="H165">
        <f t="shared" si="36"/>
        <v>0.83544800884803605</v>
      </c>
      <c r="I165">
        <f t="shared" si="37"/>
        <v>263.36054355730084</v>
      </c>
      <c r="J165">
        <f t="shared" si="38"/>
        <v>325.29719703883626</v>
      </c>
      <c r="K165">
        <f t="shared" si="39"/>
        <v>584.82349275539184</v>
      </c>
      <c r="L165">
        <f t="shared" si="40"/>
        <v>1.7978128864281961</v>
      </c>
      <c r="M165">
        <v>0</v>
      </c>
      <c r="N165">
        <f t="shared" si="41"/>
        <v>13.868543141170523</v>
      </c>
      <c r="O165">
        <f t="shared" si="42"/>
        <v>1.4137148971631521</v>
      </c>
      <c r="P165">
        <f t="shared" si="49"/>
        <v>3813.762529646021</v>
      </c>
      <c r="Q165">
        <f t="shared" si="50"/>
        <v>2201.8768231164395</v>
      </c>
      <c r="R165">
        <f t="shared" si="51"/>
        <v>60.000000000000071</v>
      </c>
      <c r="S165">
        <f t="shared" si="43"/>
        <v>506.4720014561139</v>
      </c>
      <c r="T165">
        <f t="shared" si="44"/>
        <v>292.41174637769598</v>
      </c>
      <c r="U165">
        <f t="shared" si="45"/>
        <v>12.010510673734109</v>
      </c>
      <c r="V165">
        <f t="shared" si="46"/>
        <v>6.9342715705852633</v>
      </c>
    </row>
    <row r="166" spans="4:22" x14ac:dyDescent="0.3">
      <c r="D166">
        <f t="shared" si="53"/>
        <v>10.399999999999981</v>
      </c>
      <c r="E166">
        <f t="shared" si="48"/>
        <v>1.112688161084967</v>
      </c>
      <c r="F166">
        <v>50</v>
      </c>
      <c r="H166">
        <f t="shared" si="36"/>
        <v>0.83100374164721469</v>
      </c>
      <c r="I166">
        <f t="shared" si="37"/>
        <v>263.03094485884026</v>
      </c>
      <c r="J166">
        <f t="shared" si="38"/>
        <v>325.0935767502674</v>
      </c>
      <c r="K166">
        <f t="shared" si="39"/>
        <v>586.21587512628389</v>
      </c>
      <c r="L166">
        <f t="shared" si="40"/>
        <v>1.8032219553098312</v>
      </c>
      <c r="M166">
        <v>0</v>
      </c>
      <c r="N166">
        <f t="shared" si="41"/>
        <v>13.758054010573998</v>
      </c>
      <c r="O166">
        <f t="shared" si="42"/>
        <v>1.4024519888454636</v>
      </c>
      <c r="P166">
        <f t="shared" si="49"/>
        <v>3864.4700217168811</v>
      </c>
      <c r="Q166">
        <f t="shared" si="50"/>
        <v>2231.1528073134814</v>
      </c>
      <c r="R166">
        <f t="shared" si="51"/>
        <v>59.999999999999986</v>
      </c>
      <c r="S166">
        <f t="shared" si="43"/>
        <v>507.67783996108807</v>
      </c>
      <c r="T166">
        <f t="shared" si="44"/>
        <v>293.107937563142</v>
      </c>
      <c r="U166">
        <f t="shared" si="45"/>
        <v>11.914824279795461</v>
      </c>
      <c r="V166">
        <f t="shared" si="46"/>
        <v>6.8790270052870008</v>
      </c>
    </row>
    <row r="167" spans="4:22" x14ac:dyDescent="0.3">
      <c r="D167">
        <f t="shared" si="53"/>
        <v>10.49999999999998</v>
      </c>
      <c r="E167">
        <f t="shared" si="48"/>
        <v>1.1071675624196782</v>
      </c>
      <c r="F167">
        <v>50</v>
      </c>
      <c r="H167">
        <f t="shared" si="36"/>
        <v>0.82656712167883639</v>
      </c>
      <c r="I167">
        <f t="shared" si="37"/>
        <v>262.70056547617253</v>
      </c>
      <c r="J167">
        <f t="shared" si="38"/>
        <v>324.88934609852339</v>
      </c>
      <c r="K167">
        <f t="shared" si="39"/>
        <v>587.59720498387117</v>
      </c>
      <c r="L167">
        <f t="shared" si="40"/>
        <v>1.8086071828458206</v>
      </c>
      <c r="M167">
        <v>0</v>
      </c>
      <c r="N167">
        <f t="shared" si="41"/>
        <v>13.647642037268222</v>
      </c>
      <c r="O167">
        <f t="shared" si="42"/>
        <v>1.3911969456950277</v>
      </c>
      <c r="P167">
        <f t="shared" si="49"/>
        <v>3915.2976190503737</v>
      </c>
      <c r="Q167">
        <f t="shared" si="50"/>
        <v>2260.4981343162353</v>
      </c>
      <c r="R167">
        <f t="shared" si="51"/>
        <v>59.999999999999922</v>
      </c>
      <c r="S167">
        <f t="shared" si="43"/>
        <v>508.87410670876454</v>
      </c>
      <c r="T167">
        <f t="shared" si="44"/>
        <v>293.79860249193564</v>
      </c>
      <c r="U167">
        <f t="shared" si="45"/>
        <v>11.819204706030689</v>
      </c>
      <c r="V167">
        <f t="shared" si="46"/>
        <v>6.8238210186341126</v>
      </c>
    </row>
    <row r="168" spans="4:22" x14ac:dyDescent="0.3">
      <c r="D168">
        <f t="shared" si="53"/>
        <v>10.59999999999998</v>
      </c>
      <c r="E168">
        <f t="shared" si="48"/>
        <v>1.1016510771991144</v>
      </c>
      <c r="F168">
        <v>50</v>
      </c>
      <c r="H168">
        <f t="shared" si="36"/>
        <v>0.82213830919752018</v>
      </c>
      <c r="I168">
        <f t="shared" si="37"/>
        <v>262.36941162884085</v>
      </c>
      <c r="J168">
        <f t="shared" si="38"/>
        <v>324.68450778019616</v>
      </c>
      <c r="K168">
        <f t="shared" si="39"/>
        <v>588.96748978626329</v>
      </c>
      <c r="L168">
        <f t="shared" si="40"/>
        <v>1.8139685623219834</v>
      </c>
      <c r="M168">
        <v>0</v>
      </c>
      <c r="N168">
        <f t="shared" si="41"/>
        <v>13.537312332856944</v>
      </c>
      <c r="O168">
        <f t="shared" si="42"/>
        <v>1.3799502887723694</v>
      </c>
      <c r="P168">
        <f t="shared" si="49"/>
        <v>3966.2443647937143</v>
      </c>
      <c r="Q168">
        <f t="shared" si="50"/>
        <v>2289.9122516854886</v>
      </c>
      <c r="R168">
        <f t="shared" si="51"/>
        <v>59.999999999999893</v>
      </c>
      <c r="S168">
        <f t="shared" si="43"/>
        <v>510.06080815805586</v>
      </c>
      <c r="T168">
        <f t="shared" si="44"/>
        <v>294.4837448931317</v>
      </c>
      <c r="U168">
        <f t="shared" si="45"/>
        <v>11.723656379218495</v>
      </c>
      <c r="V168">
        <f t="shared" si="46"/>
        <v>6.7686561664284737</v>
      </c>
    </row>
    <row r="169" spans="4:22" x14ac:dyDescent="0.3">
      <c r="D169">
        <f t="shared" si="53"/>
        <v>10.69999999999998</v>
      </c>
      <c r="E169">
        <f t="shared" si="48"/>
        <v>1.0961389589487061</v>
      </c>
      <c r="F169">
        <v>50</v>
      </c>
      <c r="H169">
        <f t="shared" si="36"/>
        <v>0.81771746268696088</v>
      </c>
      <c r="I169">
        <f t="shared" si="37"/>
        <v>262.03748953204547</v>
      </c>
      <c r="J169">
        <f t="shared" si="38"/>
        <v>324.4790644925738</v>
      </c>
      <c r="K169">
        <f t="shared" si="39"/>
        <v>590.32673750476954</v>
      </c>
      <c r="L169">
        <f t="shared" si="40"/>
        <v>1.8193060881383307</v>
      </c>
      <c r="M169">
        <v>0</v>
      </c>
      <c r="N169">
        <f t="shared" si="41"/>
        <v>13.427069967848777</v>
      </c>
      <c r="O169">
        <f t="shared" si="42"/>
        <v>1.3687125349489069</v>
      </c>
      <c r="P169">
        <f t="shared" si="49"/>
        <v>4017.3093027622331</v>
      </c>
      <c r="Q169">
        <f t="shared" si="50"/>
        <v>2319.3946073677644</v>
      </c>
      <c r="R169">
        <f t="shared" si="51"/>
        <v>60.000000000000085</v>
      </c>
      <c r="S169">
        <f t="shared" si="43"/>
        <v>511.23795121231831</v>
      </c>
      <c r="T169">
        <f t="shared" si="44"/>
        <v>295.16336875238483</v>
      </c>
      <c r="U169">
        <f t="shared" si="45"/>
        <v>11.628183690548147</v>
      </c>
      <c r="V169">
        <f t="shared" si="46"/>
        <v>6.7135349839243901</v>
      </c>
    </row>
    <row r="170" spans="4:22" x14ac:dyDescent="0.3">
      <c r="D170">
        <f t="shared" si="53"/>
        <v>10.799999999999979</v>
      </c>
      <c r="E170">
        <f t="shared" si="48"/>
        <v>1.0906314591239628</v>
      </c>
      <c r="F170">
        <v>50</v>
      </c>
      <c r="H170">
        <f t="shared" si="36"/>
        <v>0.81330473885675203</v>
      </c>
      <c r="I170">
        <f t="shared" si="37"/>
        <v>261.70480539635633</v>
      </c>
      <c r="J170">
        <f t="shared" si="38"/>
        <v>324.27301893351529</v>
      </c>
      <c r="K170">
        <f t="shared" si="39"/>
        <v>591.67495661980479</v>
      </c>
      <c r="L170">
        <f t="shared" si="40"/>
        <v>1.8246197558024835</v>
      </c>
      <c r="M170">
        <v>0</v>
      </c>
      <c r="N170">
        <f t="shared" si="41"/>
        <v>13.316919971353911</v>
      </c>
      <c r="O170">
        <f t="shared" si="42"/>
        <v>1.3574841968760358</v>
      </c>
      <c r="P170">
        <f t="shared" si="49"/>
        <v>4068.4914774836393</v>
      </c>
      <c r="Q170">
        <f t="shared" si="50"/>
        <v>2348.9446497208787</v>
      </c>
      <c r="R170">
        <f t="shared" si="51"/>
        <v>59.999999999999993</v>
      </c>
      <c r="S170">
        <f t="shared" si="43"/>
        <v>512.40554321580669</v>
      </c>
      <c r="T170">
        <f t="shared" si="44"/>
        <v>295.83747830990245</v>
      </c>
      <c r="U170">
        <f t="shared" si="45"/>
        <v>11.532790995356825</v>
      </c>
      <c r="V170">
        <f t="shared" si="46"/>
        <v>6.6584599856769575</v>
      </c>
    </row>
    <row r="171" spans="4:22" x14ac:dyDescent="0.3">
      <c r="D171">
        <f t="shared" si="53"/>
        <v>10.899999999999979</v>
      </c>
      <c r="E171">
        <f t="shared" si="48"/>
        <v>1.0851288270957857</v>
      </c>
      <c r="F171">
        <v>50</v>
      </c>
      <c r="H171">
        <f t="shared" si="36"/>
        <v>0.8089002926395118</v>
      </c>
      <c r="I171">
        <f t="shared" si="37"/>
        <v>261.37136542742741</v>
      </c>
      <c r="J171">
        <f t="shared" si="38"/>
        <v>324.06637380132531</v>
      </c>
      <c r="K171">
        <f t="shared" si="39"/>
        <v>593.01215611676491</v>
      </c>
      <c r="L171">
        <f t="shared" si="40"/>
        <v>1.8299095619230201</v>
      </c>
      <c r="M171">
        <v>0</v>
      </c>
      <c r="N171">
        <f t="shared" si="41"/>
        <v>13.206867330790372</v>
      </c>
      <c r="O171">
        <f t="shared" si="42"/>
        <v>1.3462657829551856</v>
      </c>
      <c r="P171">
        <f t="shared" si="49"/>
        <v>4119.7899342419341</v>
      </c>
      <c r="Q171">
        <f t="shared" si="50"/>
        <v>2378.5618275392931</v>
      </c>
      <c r="R171">
        <f t="shared" si="51"/>
        <v>59.999999999999623</v>
      </c>
      <c r="S171">
        <f t="shared" si="43"/>
        <v>513.56359195010191</v>
      </c>
      <c r="T171">
        <f t="shared" si="44"/>
        <v>296.50607805838251</v>
      </c>
      <c r="U171">
        <f t="shared" si="45"/>
        <v>11.437482612875243</v>
      </c>
      <c r="V171">
        <f t="shared" si="46"/>
        <v>6.6034336653951877</v>
      </c>
    </row>
    <row r="172" spans="4:22" x14ac:dyDescent="0.3">
      <c r="D172">
        <f t="shared" si="53"/>
        <v>10.999999999999979</v>
      </c>
      <c r="E172">
        <f t="shared" si="48"/>
        <v>1.0796313101362545</v>
      </c>
      <c r="F172">
        <v>50</v>
      </c>
      <c r="H172">
        <f t="shared" si="36"/>
        <v>0.80450427718830864</v>
      </c>
      <c r="I172">
        <f t="shared" si="37"/>
        <v>261.03717582571369</v>
      </c>
      <c r="J172">
        <f t="shared" si="38"/>
        <v>323.85913179463034</v>
      </c>
      <c r="K172">
        <f t="shared" si="39"/>
        <v>594.33834548187212</v>
      </c>
      <c r="L172">
        <f t="shared" si="40"/>
        <v>1.8351755042027393</v>
      </c>
      <c r="M172">
        <v>0</v>
      </c>
      <c r="N172">
        <f t="shared" si="41"/>
        <v>13.096916991599748</v>
      </c>
      <c r="O172">
        <f t="shared" si="42"/>
        <v>1.3350577973088429</v>
      </c>
      <c r="P172">
        <f t="shared" si="49"/>
        <v>4171.2037191209647</v>
      </c>
      <c r="Q172">
        <f t="shared" si="50"/>
        <v>2408.2455900792588</v>
      </c>
      <c r="R172">
        <f t="shared" si="51"/>
        <v>60.00000000000005</v>
      </c>
      <c r="S172">
        <f t="shared" si="43"/>
        <v>514.71210563051352</v>
      </c>
      <c r="T172">
        <f t="shared" si="44"/>
        <v>297.16917274093612</v>
      </c>
      <c r="U172">
        <f t="shared" si="45"/>
        <v>11.342262825981447</v>
      </c>
      <c r="V172">
        <f t="shared" si="46"/>
        <v>6.5484584957998759</v>
      </c>
    </row>
    <row r="173" spans="4:22" x14ac:dyDescent="0.3">
      <c r="D173">
        <f t="shared" si="53"/>
        <v>11.099999999999978</v>
      </c>
      <c r="E173">
        <f t="shared" si="48"/>
        <v>1.0741391534048879</v>
      </c>
      <c r="F173">
        <v>50</v>
      </c>
      <c r="H173">
        <f t="shared" si="36"/>
        <v>0.80011684387438242</v>
      </c>
      <c r="I173">
        <f t="shared" si="37"/>
        <v>260.70224278619048</v>
      </c>
      <c r="J173">
        <f t="shared" si="38"/>
        <v>323.65129561225513</v>
      </c>
      <c r="K173">
        <f t="shared" si="39"/>
        <v>595.65353469799163</v>
      </c>
      <c r="L173">
        <f t="shared" si="40"/>
        <v>1.8404175814318511</v>
      </c>
      <c r="M173">
        <v>0</v>
      </c>
      <c r="N173">
        <f t="shared" si="41"/>
        <v>12.987073856972414</v>
      </c>
      <c r="O173">
        <f t="shared" si="42"/>
        <v>1.3238607397525395</v>
      </c>
      <c r="P173">
        <f t="shared" si="49"/>
        <v>4222.7318790476129</v>
      </c>
      <c r="Q173">
        <f t="shared" si="50"/>
        <v>2437.9953870837553</v>
      </c>
      <c r="R173">
        <f t="shared" si="51"/>
        <v>59.999999999999943</v>
      </c>
      <c r="S173">
        <f t="shared" si="43"/>
        <v>515.85109290245634</v>
      </c>
      <c r="T173">
        <f t="shared" si="44"/>
        <v>297.82676734899587</v>
      </c>
      <c r="U173">
        <f t="shared" si="45"/>
        <v>11.24713588096286</v>
      </c>
      <c r="V173">
        <f t="shared" si="46"/>
        <v>6.4935369284862086</v>
      </c>
    </row>
    <row r="174" spans="4:22" x14ac:dyDescent="0.3">
      <c r="D174">
        <f t="shared" si="53"/>
        <v>11.199999999999978</v>
      </c>
      <c r="E174">
        <f t="shared" si="48"/>
        <v>1.0686525999353675</v>
      </c>
      <c r="F174">
        <v>50</v>
      </c>
      <c r="H174">
        <f t="shared" si="36"/>
        <v>0.79573814228515716</v>
      </c>
      <c r="I174">
        <f t="shared" si="37"/>
        <v>260.3665724980749</v>
      </c>
      <c r="J174">
        <f t="shared" si="38"/>
        <v>323.44286795310001</v>
      </c>
      <c r="K174">
        <f t="shared" si="39"/>
        <v>596.95773424042022</v>
      </c>
      <c r="L174">
        <f t="shared" si="40"/>
        <v>1.8456357934810934</v>
      </c>
      <c r="M174">
        <v>0</v>
      </c>
      <c r="N174">
        <f t="shared" si="41"/>
        <v>12.877342787582009</v>
      </c>
      <c r="O174">
        <f t="shared" si="42"/>
        <v>1.3126751057677888</v>
      </c>
      <c r="P174">
        <f t="shared" si="49"/>
        <v>4274.3734618346261</v>
      </c>
      <c r="Q174">
        <f t="shared" si="50"/>
        <v>2467.8106688072153</v>
      </c>
      <c r="R174">
        <f t="shared" si="51"/>
        <v>60.000000000000391</v>
      </c>
      <c r="S174">
        <f t="shared" si="43"/>
        <v>516.98056283780352</v>
      </c>
      <c r="T174">
        <f t="shared" si="44"/>
        <v>298.47886712021017</v>
      </c>
      <c r="U174">
        <f t="shared" si="45"/>
        <v>11.152105987286337</v>
      </c>
      <c r="V174">
        <f t="shared" si="46"/>
        <v>6.4386713937910063</v>
      </c>
    </row>
    <row r="175" spans="4:22" x14ac:dyDescent="0.3">
      <c r="D175">
        <f t="shared" si="53"/>
        <v>11.299999999999978</v>
      </c>
      <c r="E175">
        <f t="shared" si="48"/>
        <v>1.0631718906227394</v>
      </c>
      <c r="F175">
        <v>50</v>
      </c>
      <c r="H175">
        <f t="shared" ref="H175:H213" si="54">$H$20*(1-(P175/44300))^4.256</f>
        <v>0.79136832022254655</v>
      </c>
      <c r="I175">
        <f t="shared" si="37"/>
        <v>260.03017114454997</v>
      </c>
      <c r="J175">
        <f t="shared" si="38"/>
        <v>323.23385151601951</v>
      </c>
      <c r="K175">
        <f t="shared" si="39"/>
        <v>598.25095507264791</v>
      </c>
      <c r="L175">
        <f t="shared" si="40"/>
        <v>1.8508301412947725</v>
      </c>
      <c r="M175">
        <v>0</v>
      </c>
      <c r="N175">
        <f t="shared" si="41"/>
        <v>12.767728601329447</v>
      </c>
      <c r="O175">
        <f t="shared" si="42"/>
        <v>1.3015013864759883</v>
      </c>
      <c r="P175">
        <f t="shared" si="49"/>
        <v>4326.1275162230768</v>
      </c>
      <c r="Q175">
        <f t="shared" si="50"/>
        <v>2497.6908860400417</v>
      </c>
      <c r="R175">
        <f t="shared" si="51"/>
        <v>60.00000000000005</v>
      </c>
      <c r="S175">
        <f t="shared" si="43"/>
        <v>518.10052493121589</v>
      </c>
      <c r="T175">
        <f t="shared" si="44"/>
        <v>299.12547753632401</v>
      </c>
      <c r="U175">
        <f t="shared" si="45"/>
        <v>11.057177317376459</v>
      </c>
      <c r="V175">
        <f t="shared" si="46"/>
        <v>6.3838643006647251</v>
      </c>
    </row>
    <row r="176" spans="4:22" x14ac:dyDescent="0.3">
      <c r="D176">
        <f t="shared" si="53"/>
        <v>11.399999999999977</v>
      </c>
      <c r="E176">
        <f t="shared" si="48"/>
        <v>1.0576972642110747</v>
      </c>
      <c r="F176">
        <v>50</v>
      </c>
      <c r="H176">
        <f t="shared" si="54"/>
        <v>0.78700752370154614</v>
      </c>
      <c r="I176">
        <f t="shared" si="37"/>
        <v>259.69304490249101</v>
      </c>
      <c r="J176">
        <f t="shared" si="38"/>
        <v>323.02424899970111</v>
      </c>
      <c r="K176">
        <f t="shared" si="39"/>
        <v>599.53320864209343</v>
      </c>
      <c r="L176">
        <f t="shared" si="40"/>
        <v>1.8560006268837363</v>
      </c>
      <c r="M176">
        <v>0</v>
      </c>
      <c r="N176">
        <f t="shared" si="41"/>
        <v>12.658236073096152</v>
      </c>
      <c r="O176">
        <f t="shared" si="42"/>
        <v>1.2903400686132671</v>
      </c>
      <c r="P176">
        <f t="shared" si="49"/>
        <v>4377.9930919244598</v>
      </c>
      <c r="Q176">
        <f t="shared" si="50"/>
        <v>2527.63549013291</v>
      </c>
      <c r="R176">
        <f t="shared" si="51"/>
        <v>60.000000000000085</v>
      </c>
      <c r="S176">
        <f t="shared" si="43"/>
        <v>519.210989096449</v>
      </c>
      <c r="T176">
        <f t="shared" si="44"/>
        <v>299.76660432104677</v>
      </c>
      <c r="U176">
        <f t="shared" si="45"/>
        <v>10.962354006401842</v>
      </c>
      <c r="V176">
        <f t="shared" si="46"/>
        <v>6.3291180365480777</v>
      </c>
    </row>
    <row r="177" spans="4:22" x14ac:dyDescent="0.3">
      <c r="D177">
        <f t="shared" si="53"/>
        <v>11.499999999999977</v>
      </c>
      <c r="E177">
        <f t="shared" si="48"/>
        <v>1.0522289572815975</v>
      </c>
      <c r="F177">
        <v>50</v>
      </c>
      <c r="H177">
        <f t="shared" si="54"/>
        <v>0.78265589694911064</v>
      </c>
      <c r="I177">
        <f t="shared" ref="I177:I213" si="55">$I$20 - 6.5*P177/1000</f>
        <v>259.3551999421943</v>
      </c>
      <c r="J177">
        <f t="shared" ref="J177:J213" si="56">(I177*287*1.4)^0.5</f>
        <v>322.81406310254465</v>
      </c>
      <c r="K177">
        <f t="shared" ref="K177:K212" si="57">K176+(N175+N176)*0.5*(D176-D175)</f>
        <v>600.8045068758147</v>
      </c>
      <c r="L177">
        <f t="shared" ref="L177:L213" si="58">K177/J177</f>
        <v>1.8611472533182793</v>
      </c>
      <c r="M177">
        <v>0</v>
      </c>
      <c r="N177">
        <f t="shared" ref="N177:N212" si="59">(E177*1000 - F177*$G$17*SIN($L$12) - M177)/F177</f>
        <v>12.548869934506609</v>
      </c>
      <c r="O177">
        <f t="shared" ref="O177:O213" si="60">N177/$G$17</f>
        <v>1.2791916345062802</v>
      </c>
      <c r="P177">
        <f t="shared" si="49"/>
        <v>4429.9692396624141</v>
      </c>
      <c r="Q177">
        <f t="shared" si="50"/>
        <v>2557.6439330208577</v>
      </c>
      <c r="R177">
        <f t="shared" si="51"/>
        <v>59.999999999999986</v>
      </c>
      <c r="S177">
        <f t="shared" ref="S177:S212" si="61">K177*SIN($L$12)</f>
        <v>520.31196566263793</v>
      </c>
      <c r="T177">
        <f t="shared" ref="T177:T212" si="62">K177*COS($L$12)</f>
        <v>300.4022534379074</v>
      </c>
      <c r="U177">
        <f t="shared" ref="U177:U212" si="63">N177*SIN($L$12)</f>
        <v>10.867640152069487</v>
      </c>
      <c r="V177">
        <f t="shared" ref="V177:V212" si="64">N177*COS($L$12)</f>
        <v>6.2744349672533062</v>
      </c>
    </row>
    <row r="178" spans="4:22" x14ac:dyDescent="0.3">
      <c r="D178">
        <f t="shared" si="53"/>
        <v>11.599999999999977</v>
      </c>
      <c r="E178">
        <f t="shared" ref="E178:E212" si="65">H178*($B$112*L177+$B$113)/1000</f>
        <v>1.0467672042412801</v>
      </c>
      <c r="F178">
        <v>50</v>
      </c>
      <c r="H178">
        <f t="shared" si="54"/>
        <v>0.77831358240331605</v>
      </c>
      <c r="I178">
        <f t="shared" si="55"/>
        <v>259.01664242710848</v>
      </c>
      <c r="J178">
        <f t="shared" si="56"/>
        <v>322.60329652254359</v>
      </c>
      <c r="K178">
        <f t="shared" si="57"/>
        <v>602.06486217619488</v>
      </c>
      <c r="L178">
        <f t="shared" si="58"/>
        <v>1.8662700247209731</v>
      </c>
      <c r="M178">
        <v>0</v>
      </c>
      <c r="N178">
        <f t="shared" si="59"/>
        <v>12.439634873700259</v>
      </c>
      <c r="O178">
        <f t="shared" si="60"/>
        <v>1.2680565620489559</v>
      </c>
      <c r="P178">
        <f t="shared" ref="P178:P213" si="66">0.5*(S177+S178)*(D177-D176)+P177</f>
        <v>4482.0550112140736</v>
      </c>
      <c r="Q178">
        <f t="shared" ref="Q178:Q213" si="67">0.5*(T177+T178)*(D177-D176)+Q177</f>
        <v>2587.7156672471579</v>
      </c>
      <c r="R178">
        <f t="shared" ref="R178:R213" si="68">DEGREES(ATAN((P178-P177)/(Q178-Q177)))</f>
        <v>59.999999999999865</v>
      </c>
      <c r="S178">
        <f t="shared" si="61"/>
        <v>521.40346537056155</v>
      </c>
      <c r="T178">
        <f t="shared" si="62"/>
        <v>301.0324310880975</v>
      </c>
      <c r="U178">
        <f t="shared" si="63"/>
        <v>10.77303981442725</v>
      </c>
      <c r="V178">
        <f t="shared" si="64"/>
        <v>6.2198174368501311</v>
      </c>
    </row>
    <row r="179" spans="4:22" x14ac:dyDescent="0.3">
      <c r="D179">
        <f t="shared" si="53"/>
        <v>11.699999999999976</v>
      </c>
      <c r="E179">
        <f t="shared" si="65"/>
        <v>1.0413122373118895</v>
      </c>
      <c r="F179">
        <v>50</v>
      </c>
      <c r="H179">
        <f t="shared" si="54"/>
        <v>0.773980720712796</v>
      </c>
      <c r="I179">
        <f t="shared" si="55"/>
        <v>258.67737851356816</v>
      </c>
      <c r="J179">
        <f t="shared" si="56"/>
        <v>322.3919519571661</v>
      </c>
      <c r="K179">
        <f t="shared" si="57"/>
        <v>603.31428741660523</v>
      </c>
      <c r="L179">
        <f t="shared" si="58"/>
        <v>1.8713689462594378</v>
      </c>
      <c r="M179">
        <v>0</v>
      </c>
      <c r="N179">
        <f t="shared" si="59"/>
        <v>12.330535535112446</v>
      </c>
      <c r="O179">
        <f t="shared" si="60"/>
        <v>1.2569353246801678</v>
      </c>
      <c r="P179">
        <f t="shared" si="66"/>
        <v>4534.2494594510463</v>
      </c>
      <c r="Q179">
        <f t="shared" si="67"/>
        <v>2617.8501459869776</v>
      </c>
      <c r="R179">
        <f t="shared" si="68"/>
        <v>60.000000000000327</v>
      </c>
      <c r="S179">
        <f t="shared" si="61"/>
        <v>522.48549936888639</v>
      </c>
      <c r="T179">
        <f t="shared" si="62"/>
        <v>301.65714370830267</v>
      </c>
      <c r="U179">
        <f t="shared" si="63"/>
        <v>10.678557015674125</v>
      </c>
      <c r="V179">
        <f t="shared" si="64"/>
        <v>6.1652677675562249</v>
      </c>
    </row>
    <row r="180" spans="4:22" x14ac:dyDescent="0.3">
      <c r="D180">
        <f t="shared" si="53"/>
        <v>11.799999999999976</v>
      </c>
      <c r="E180">
        <f t="shared" si="65"/>
        <v>1.0358642865195022</v>
      </c>
      <c r="F180">
        <v>50</v>
      </c>
      <c r="H180">
        <f t="shared" si="54"/>
        <v>0.76965745073646152</v>
      </c>
      <c r="I180">
        <f t="shared" si="55"/>
        <v>258.33741435052991</v>
      </c>
      <c r="J180">
        <f t="shared" si="56"/>
        <v>322.18003210323718</v>
      </c>
      <c r="K180">
        <f t="shared" si="57"/>
        <v>604.55279593704586</v>
      </c>
      <c r="L180">
        <f t="shared" si="58"/>
        <v>1.8764440241390474</v>
      </c>
      <c r="M180">
        <v>0</v>
      </c>
      <c r="N180">
        <f t="shared" si="59"/>
        <v>12.221576519264701</v>
      </c>
      <c r="O180">
        <f t="shared" si="60"/>
        <v>1.2458283913623549</v>
      </c>
      <c r="P180">
        <f t="shared" si="66"/>
        <v>4586.5516383800095</v>
      </c>
      <c r="Q180">
        <f t="shared" si="67"/>
        <v>2648.0468230708188</v>
      </c>
      <c r="R180">
        <f t="shared" si="68"/>
        <v>59.999999999999744</v>
      </c>
      <c r="S180">
        <f t="shared" si="61"/>
        <v>523.5580792103915</v>
      </c>
      <c r="T180">
        <f t="shared" si="62"/>
        <v>302.27639796852299</v>
      </c>
      <c r="U180">
        <f t="shared" si="63"/>
        <v>10.584195739978627</v>
      </c>
      <c r="V180">
        <f t="shared" si="64"/>
        <v>6.1107882596323524</v>
      </c>
    </row>
    <row r="181" spans="4:22" x14ac:dyDescent="0.3">
      <c r="D181">
        <f t="shared" si="53"/>
        <v>11.899999999999975</v>
      </c>
      <c r="E181">
        <f t="shared" si="65"/>
        <v>1.0304235796844685</v>
      </c>
      <c r="F181">
        <v>50</v>
      </c>
      <c r="H181">
        <f t="shared" si="54"/>
        <v>0.7653439095434893</v>
      </c>
      <c r="I181">
        <f t="shared" si="55"/>
        <v>257.9967560793109</v>
      </c>
      <c r="J181">
        <f t="shared" si="56"/>
        <v>321.96753965682183</v>
      </c>
      <c r="K181">
        <f t="shared" si="57"/>
        <v>605.78040153976474</v>
      </c>
      <c r="L181">
        <f t="shared" si="58"/>
        <v>1.8814952655955717</v>
      </c>
      <c r="M181">
        <v>0</v>
      </c>
      <c r="N181">
        <f t="shared" si="59"/>
        <v>12.112762382564027</v>
      </c>
      <c r="O181">
        <f t="shared" si="60"/>
        <v>1.2347362265610629</v>
      </c>
      <c r="P181">
        <f t="shared" si="66"/>
        <v>4638.960603182938</v>
      </c>
      <c r="Q181">
        <f t="shared" si="67"/>
        <v>2678.3051530077391</v>
      </c>
      <c r="R181">
        <f t="shared" si="68"/>
        <v>60.000000000000085</v>
      </c>
      <c r="S181">
        <f t="shared" si="61"/>
        <v>524.62121684817407</v>
      </c>
      <c r="T181">
        <f t="shared" si="62"/>
        <v>302.89020076988243</v>
      </c>
      <c r="U181">
        <f t="shared" si="63"/>
        <v>10.48995993330497</v>
      </c>
      <c r="V181">
        <f t="shared" si="64"/>
        <v>6.0563811912820151</v>
      </c>
    </row>
    <row r="182" spans="4:22" x14ac:dyDescent="0.3">
      <c r="D182">
        <f t="shared" si="53"/>
        <v>11.999999999999975</v>
      </c>
      <c r="E182">
        <f t="shared" si="65"/>
        <v>1.0249903424118327</v>
      </c>
      <c r="F182">
        <v>50</v>
      </c>
      <c r="H182">
        <f t="shared" si="54"/>
        <v>0.76104023241358332</v>
      </c>
      <c r="I182">
        <f t="shared" si="55"/>
        <v>257.65540983332988</v>
      </c>
      <c r="J182">
        <f t="shared" si="56"/>
        <v>321.75447731310896</v>
      </c>
      <c r="K182">
        <f t="shared" si="57"/>
        <v>606.99711848485617</v>
      </c>
      <c r="L182">
        <f t="shared" si="58"/>
        <v>1.8865226788877565</v>
      </c>
      <c r="M182">
        <v>0</v>
      </c>
      <c r="N182">
        <f t="shared" si="59"/>
        <v>12.004097637111311</v>
      </c>
      <c r="O182">
        <f t="shared" si="60"/>
        <v>1.223659290225414</v>
      </c>
      <c r="P182">
        <f t="shared" si="66"/>
        <v>4691.4754102569386</v>
      </c>
      <c r="Q182">
        <f t="shared" si="67"/>
        <v>2708.6245910083544</v>
      </c>
      <c r="R182">
        <f t="shared" si="68"/>
        <v>60.000000000000199</v>
      </c>
      <c r="S182">
        <f t="shared" si="61"/>
        <v>525.67492463183828</v>
      </c>
      <c r="T182">
        <f t="shared" si="62"/>
        <v>303.49855924242814</v>
      </c>
      <c r="U182">
        <f t="shared" si="63"/>
        <v>10.395853503247148</v>
      </c>
      <c r="V182">
        <f t="shared" si="64"/>
        <v>6.0020488185556573</v>
      </c>
    </row>
    <row r="183" spans="4:22" x14ac:dyDescent="0.3">
      <c r="D183">
        <f t="shared" si="53"/>
        <v>12.099999999999975</v>
      </c>
      <c r="E183">
        <f t="shared" si="65"/>
        <v>1.0195647980822045</v>
      </c>
      <c r="F183">
        <v>50</v>
      </c>
      <c r="H183">
        <f t="shared" si="54"/>
        <v>0.75674655283750292</v>
      </c>
      <c r="I183">
        <f t="shared" si="55"/>
        <v>257.31338173785082</v>
      </c>
      <c r="J183">
        <f t="shared" si="56"/>
        <v>321.54084776629617</v>
      </c>
      <c r="K183">
        <f t="shared" si="57"/>
        <v>608.20296148583998</v>
      </c>
      <c r="L183">
        <f t="shared" si="58"/>
        <v>1.8915262732898463</v>
      </c>
      <c r="M183">
        <v>0</v>
      </c>
      <c r="N183">
        <f t="shared" si="59"/>
        <v>11.895586750518746</v>
      </c>
      <c r="O183">
        <f t="shared" si="60"/>
        <v>1.2125980377694949</v>
      </c>
      <c r="P183">
        <f t="shared" si="66"/>
        <v>4744.0951172537134</v>
      </c>
      <c r="Q183">
        <f t="shared" si="67"/>
        <v>2739.0045930076217</v>
      </c>
      <c r="R183">
        <f t="shared" si="68"/>
        <v>59.999999999999893</v>
      </c>
      <c r="S183">
        <f t="shared" si="61"/>
        <v>526.71921530366592</v>
      </c>
      <c r="T183">
        <f t="shared" si="62"/>
        <v>304.10148074292005</v>
      </c>
      <c r="U183">
        <f t="shared" si="63"/>
        <v>10.301880318870815</v>
      </c>
      <c r="V183">
        <f t="shared" si="64"/>
        <v>5.9477933752593737</v>
      </c>
    </row>
    <row r="184" spans="4:22" x14ac:dyDescent="0.3">
      <c r="D184">
        <f t="shared" si="53"/>
        <v>12.199999999999974</v>
      </c>
      <c r="E184">
        <f t="shared" si="65"/>
        <v>1.0141471678430787</v>
      </c>
      <c r="F184">
        <v>50</v>
      </c>
      <c r="H184">
        <f t="shared" si="54"/>
        <v>0.75246300251785725</v>
      </c>
      <c r="I184">
        <f t="shared" si="55"/>
        <v>256.97067790972886</v>
      </c>
      <c r="J184">
        <f t="shared" si="56"/>
        <v>321.32665370947529</v>
      </c>
      <c r="K184">
        <f t="shared" si="57"/>
        <v>609.39794570522145</v>
      </c>
      <c r="L184">
        <f t="shared" si="58"/>
        <v>1.8965060590840475</v>
      </c>
      <c r="M184">
        <v>0</v>
      </c>
      <c r="N184">
        <f t="shared" si="59"/>
        <v>11.787234145736232</v>
      </c>
      <c r="O184">
        <f t="shared" si="60"/>
        <v>1.2015529200546617</v>
      </c>
      <c r="P184">
        <f t="shared" si="66"/>
        <v>4796.8187831186351</v>
      </c>
      <c r="Q184">
        <f t="shared" si="67"/>
        <v>2769.4446156873983</v>
      </c>
      <c r="R184">
        <f t="shared" si="68"/>
        <v>59.999999999999879</v>
      </c>
      <c r="S184">
        <f t="shared" si="61"/>
        <v>527.75410199477176</v>
      </c>
      <c r="T184">
        <f t="shared" si="62"/>
        <v>304.69897285261078</v>
      </c>
      <c r="U184">
        <f t="shared" si="63"/>
        <v>10.208044210562942</v>
      </c>
      <c r="V184">
        <f t="shared" si="64"/>
        <v>5.8936170728681168</v>
      </c>
    </row>
    <row r="185" spans="4:22" x14ac:dyDescent="0.3">
      <c r="D185">
        <f t="shared" si="53"/>
        <v>12.299999999999974</v>
      </c>
      <c r="E185">
        <f t="shared" si="65"/>
        <v>1.0087376706006004</v>
      </c>
      <c r="F185">
        <v>50</v>
      </c>
      <c r="H185">
        <f t="shared" si="54"/>
        <v>0.74818971137016033</v>
      </c>
      <c r="I185">
        <f t="shared" si="55"/>
        <v>256.62730445715863</v>
      </c>
      <c r="J185">
        <f t="shared" si="56"/>
        <v>321.11189783451863</v>
      </c>
      <c r="K185">
        <f t="shared" si="57"/>
        <v>610.58208675003414</v>
      </c>
      <c r="L185">
        <f t="shared" si="58"/>
        <v>1.9014620475529396</v>
      </c>
      <c r="M185">
        <v>0</v>
      </c>
      <c r="N185">
        <f t="shared" si="59"/>
        <v>11.679044200886665</v>
      </c>
      <c r="O185">
        <f t="shared" si="60"/>
        <v>1.1905243833727486</v>
      </c>
      <c r="P185">
        <f t="shared" si="66"/>
        <v>4849.6454681294354</v>
      </c>
      <c r="Q185">
        <f t="shared" si="67"/>
        <v>2799.9441164987797</v>
      </c>
      <c r="R185">
        <f t="shared" si="68"/>
        <v>59.99999999999968</v>
      </c>
      <c r="S185">
        <f t="shared" si="61"/>
        <v>528.77959822124342</v>
      </c>
      <c r="T185">
        <f t="shared" si="62"/>
        <v>305.29104337501713</v>
      </c>
      <c r="U185">
        <f t="shared" si="63"/>
        <v>10.11434896988918</v>
      </c>
      <c r="V185">
        <f t="shared" si="64"/>
        <v>5.8395221004433333</v>
      </c>
    </row>
    <row r="186" spans="4:22" x14ac:dyDescent="0.3">
      <c r="D186">
        <f t="shared" si="53"/>
        <v>12.399999999999974</v>
      </c>
      <c r="E186">
        <f t="shared" si="65"/>
        <v>1.0033365230117752</v>
      </c>
      <c r="F186">
        <v>50</v>
      </c>
      <c r="H186">
        <f t="shared" si="54"/>
        <v>0.74392680752414608</v>
      </c>
      <c r="I186">
        <f t="shared" si="55"/>
        <v>256.28326747942566</v>
      </c>
      <c r="J186">
        <f t="shared" si="56"/>
        <v>320.89658283196661</v>
      </c>
      <c r="K186">
        <f t="shared" si="57"/>
        <v>611.75540066736528</v>
      </c>
      <c r="L186">
        <f t="shared" si="58"/>
        <v>1.9063942509718252</v>
      </c>
      <c r="M186">
        <v>0</v>
      </c>
      <c r="N186">
        <f t="shared" si="59"/>
        <v>11.57102124911016</v>
      </c>
      <c r="O186">
        <f t="shared" si="60"/>
        <v>1.1795128694301895</v>
      </c>
      <c r="P186">
        <f t="shared" si="66"/>
        <v>4902.5742339345106</v>
      </c>
      <c r="Q186">
        <f t="shared" si="67"/>
        <v>2830.5025536842145</v>
      </c>
      <c r="R186">
        <f t="shared" si="68"/>
        <v>60.000000000000107</v>
      </c>
      <c r="S186">
        <f t="shared" si="61"/>
        <v>529.79571788026601</v>
      </c>
      <c r="T186">
        <f t="shared" si="62"/>
        <v>305.8777003336827</v>
      </c>
      <c r="U186">
        <f t="shared" si="63"/>
        <v>10.020798349458945</v>
      </c>
      <c r="V186">
        <f t="shared" si="64"/>
        <v>5.7855106245550809</v>
      </c>
    </row>
    <row r="187" spans="4:22" x14ac:dyDescent="0.3">
      <c r="D187">
        <f t="shared" si="53"/>
        <v>12.499999999999973</v>
      </c>
      <c r="E187">
        <f t="shared" si="65"/>
        <v>0.99794393947711468</v>
      </c>
      <c r="F187">
        <v>50</v>
      </c>
      <c r="H187">
        <f t="shared" si="54"/>
        <v>0.73967441732533634</v>
      </c>
      <c r="I187">
        <f t="shared" si="55"/>
        <v>255.93857306665956</v>
      </c>
      <c r="J187">
        <f t="shared" si="56"/>
        <v>320.68071139091575</v>
      </c>
      <c r="K187">
        <f t="shared" si="57"/>
        <v>612.91790393986514</v>
      </c>
      <c r="L187">
        <f t="shared" si="58"/>
        <v>1.9113026826010338</v>
      </c>
      <c r="M187">
        <v>0</v>
      </c>
      <c r="N187">
        <f t="shared" si="59"/>
        <v>11.463169578416951</v>
      </c>
      <c r="O187">
        <f t="shared" si="60"/>
        <v>1.1685188153330224</v>
      </c>
      <c r="P187">
        <f t="shared" si="66"/>
        <v>4955.6041435908355</v>
      </c>
      <c r="Q187">
        <f t="shared" si="67"/>
        <v>2861.119386299395</v>
      </c>
      <c r="R187">
        <f t="shared" si="68"/>
        <v>60.000000000000121</v>
      </c>
      <c r="S187">
        <f t="shared" si="61"/>
        <v>530.80247524623348</v>
      </c>
      <c r="T187">
        <f t="shared" si="62"/>
        <v>306.45895196993263</v>
      </c>
      <c r="U187">
        <f t="shared" si="63"/>
        <v>9.9273960627980316</v>
      </c>
      <c r="V187">
        <f t="shared" si="64"/>
        <v>5.7315847892084761</v>
      </c>
    </row>
    <row r="188" spans="4:22" x14ac:dyDescent="0.3">
      <c r="D188">
        <f t="shared" si="53"/>
        <v>12.599999999999973</v>
      </c>
      <c r="E188">
        <f t="shared" si="65"/>
        <v>0.99256013213372452</v>
      </c>
      <c r="F188">
        <v>50</v>
      </c>
      <c r="H188">
        <f t="shared" si="54"/>
        <v>0.73543266533686458</v>
      </c>
      <c r="I188">
        <f t="shared" si="55"/>
        <v>255.5932272995903</v>
      </c>
      <c r="J188">
        <f t="shared" si="56"/>
        <v>320.46428619890764</v>
      </c>
      <c r="K188">
        <f t="shared" si="57"/>
        <v>614.0696134812415</v>
      </c>
      <c r="L188">
        <f t="shared" si="58"/>
        <v>1.9161873566781704</v>
      </c>
      <c r="M188">
        <v>0</v>
      </c>
      <c r="N188">
        <f t="shared" si="59"/>
        <v>11.355493431549148</v>
      </c>
      <c r="O188">
        <f t="shared" si="60"/>
        <v>1.157542653572798</v>
      </c>
      <c r="P188">
        <f t="shared" si="66"/>
        <v>5008.7342616014894</v>
      </c>
      <c r="Q188">
        <f t="shared" si="67"/>
        <v>2891.7940742349224</v>
      </c>
      <c r="R188">
        <f t="shared" si="68"/>
        <v>60.000000000000199</v>
      </c>
      <c r="S188">
        <f t="shared" si="61"/>
        <v>531.79988496684632</v>
      </c>
      <c r="T188">
        <f t="shared" si="62"/>
        <v>307.03480674062081</v>
      </c>
      <c r="U188">
        <f t="shared" si="63"/>
        <v>9.8341457842288911</v>
      </c>
      <c r="V188">
        <f t="shared" si="64"/>
        <v>5.6777467157745747</v>
      </c>
    </row>
    <row r="189" spans="4:22" x14ac:dyDescent="0.3">
      <c r="D189">
        <f t="shared" si="53"/>
        <v>12.699999999999973</v>
      </c>
      <c r="E189">
        <f t="shared" si="65"/>
        <v>0.98718531084882388</v>
      </c>
      <c r="F189">
        <v>50</v>
      </c>
      <c r="H189">
        <f t="shared" si="54"/>
        <v>0.73120167434154781</v>
      </c>
      <c r="I189">
        <f t="shared" si="55"/>
        <v>255.24723624930684</v>
      </c>
      <c r="J189">
        <f t="shared" si="56"/>
        <v>320.24730994181903</v>
      </c>
      <c r="K189">
        <f t="shared" si="57"/>
        <v>615.21054663173982</v>
      </c>
      <c r="L189">
        <f t="shared" si="58"/>
        <v>1.9210482884103173</v>
      </c>
      <c r="M189">
        <v>0</v>
      </c>
      <c r="N189">
        <f t="shared" si="59"/>
        <v>11.247997005851134</v>
      </c>
      <c r="O189">
        <f t="shared" si="60"/>
        <v>1.1465848120133675</v>
      </c>
      <c r="P189">
        <f t="shared" si="66"/>
        <v>5061.963653952791</v>
      </c>
      <c r="Q189">
        <f t="shared" si="67"/>
        <v>2922.5260782377468</v>
      </c>
      <c r="R189">
        <f t="shared" si="68"/>
        <v>59.999999999999844</v>
      </c>
      <c r="S189">
        <f t="shared" si="61"/>
        <v>532.78796205919764</v>
      </c>
      <c r="T189">
        <f t="shared" si="62"/>
        <v>307.60527331586997</v>
      </c>
      <c r="U189">
        <f t="shared" si="63"/>
        <v>9.7410511487583857</v>
      </c>
      <c r="V189">
        <f t="shared" si="64"/>
        <v>5.6239985029255681</v>
      </c>
    </row>
    <row r="190" spans="4:22" x14ac:dyDescent="0.3">
      <c r="D190">
        <f t="shared" si="53"/>
        <v>12.799999999999972</v>
      </c>
      <c r="E190">
        <f t="shared" si="65"/>
        <v>0.98181968321369439</v>
      </c>
      <c r="F190">
        <v>50</v>
      </c>
      <c r="H190">
        <f t="shared" si="54"/>
        <v>0.72698156534420322</v>
      </c>
      <c r="I190">
        <f t="shared" si="55"/>
        <v>254.90060597701819</v>
      </c>
      <c r="J190">
        <f t="shared" si="56"/>
        <v>320.02978530375248</v>
      </c>
      <c r="K190">
        <f t="shared" si="57"/>
        <v>616.34072115360982</v>
      </c>
      <c r="L190">
        <f t="shared" si="58"/>
        <v>1.925885493966186</v>
      </c>
      <c r="M190">
        <v>0</v>
      </c>
      <c r="N190">
        <f t="shared" si="59"/>
        <v>11.140684453148545</v>
      </c>
      <c r="O190">
        <f t="shared" si="60"/>
        <v>1.1356457138785467</v>
      </c>
      <c r="P190">
        <f t="shared" si="66"/>
        <v>5115.2913881510431</v>
      </c>
      <c r="Q190">
        <f t="shared" si="67"/>
        <v>2953.3148599323804</v>
      </c>
      <c r="R190">
        <f t="shared" si="68"/>
        <v>60.00000000000005</v>
      </c>
      <c r="S190">
        <f t="shared" si="61"/>
        <v>533.76672190584702</v>
      </c>
      <c r="T190">
        <f t="shared" si="62"/>
        <v>308.17036057680497</v>
      </c>
      <c r="U190">
        <f t="shared" si="63"/>
        <v>9.6481157519729859</v>
      </c>
      <c r="V190">
        <f t="shared" si="64"/>
        <v>5.5703422265742732</v>
      </c>
    </row>
    <row r="191" spans="4:22" x14ac:dyDescent="0.3">
      <c r="D191">
        <f t="shared" si="53"/>
        <v>12.899999999999972</v>
      </c>
      <c r="E191">
        <f t="shared" si="65"/>
        <v>0.97646345453805961</v>
      </c>
      <c r="F191">
        <v>50</v>
      </c>
      <c r="H191">
        <f t="shared" si="54"/>
        <v>0.72277245757420971</v>
      </c>
      <c r="I191">
        <f t="shared" si="55"/>
        <v>254.55334253381727</v>
      </c>
      <c r="J191">
        <f t="shared" si="56"/>
        <v>319.81171496692826</v>
      </c>
      <c r="K191">
        <f t="shared" si="57"/>
        <v>617.46015522655978</v>
      </c>
      <c r="L191">
        <f t="shared" si="58"/>
        <v>1.9306989904682239</v>
      </c>
      <c r="M191">
        <v>0</v>
      </c>
      <c r="N191">
        <f t="shared" si="59"/>
        <v>11.033559879635851</v>
      </c>
      <c r="O191">
        <f t="shared" si="60"/>
        <v>1.1247257777406574</v>
      </c>
      <c r="P191">
        <f t="shared" si="66"/>
        <v>5168.7165332588793</v>
      </c>
      <c r="Q191">
        <f t="shared" si="67"/>
        <v>2984.1598818418847</v>
      </c>
      <c r="R191">
        <f t="shared" si="68"/>
        <v>59.99999999999978</v>
      </c>
      <c r="S191">
        <f t="shared" si="61"/>
        <v>534.73618025088354</v>
      </c>
      <c r="T191">
        <f t="shared" si="62"/>
        <v>308.73007761327995</v>
      </c>
      <c r="U191">
        <f t="shared" si="63"/>
        <v>9.5553431499414199</v>
      </c>
      <c r="V191">
        <f t="shared" si="64"/>
        <v>5.5167799398179262</v>
      </c>
    </row>
    <row r="192" spans="4:22" x14ac:dyDescent="0.3">
      <c r="D192">
        <f t="shared" si="53"/>
        <v>12.999999999999972</v>
      </c>
      <c r="E192">
        <f t="shared" si="65"/>
        <v>0.97111682784488784</v>
      </c>
      <c r="F192">
        <v>50</v>
      </c>
      <c r="H192">
        <f t="shared" si="54"/>
        <v>0.71857446848830908</v>
      </c>
      <c r="I192">
        <f t="shared" si="55"/>
        <v>254.20545196044702</v>
      </c>
      <c r="J192">
        <f t="shared" si="56"/>
        <v>319.59310161157669</v>
      </c>
      <c r="K192">
        <f t="shared" si="57"/>
        <v>618.568867443199</v>
      </c>
      <c r="L192">
        <f t="shared" si="58"/>
        <v>1.9354887959846767</v>
      </c>
      <c r="M192">
        <v>0</v>
      </c>
      <c r="N192">
        <f t="shared" si="59"/>
        <v>10.926627345772415</v>
      </c>
      <c r="O192">
        <f t="shared" si="60"/>
        <v>1.11382541750993</v>
      </c>
      <c r="P192">
        <f t="shared" si="66"/>
        <v>5222.2381599312221</v>
      </c>
      <c r="Q192">
        <f t="shared" si="67"/>
        <v>3015.0606074086286</v>
      </c>
      <c r="R192">
        <f t="shared" si="68"/>
        <v>59.999999999999929</v>
      </c>
      <c r="S192">
        <f t="shared" si="61"/>
        <v>535.69635319597933</v>
      </c>
      <c r="T192">
        <f t="shared" si="62"/>
        <v>309.28443372159956</v>
      </c>
      <c r="U192">
        <f t="shared" si="63"/>
        <v>9.4627368591246448</v>
      </c>
      <c r="V192">
        <f t="shared" si="64"/>
        <v>5.4633136728862084</v>
      </c>
    </row>
    <row r="193" spans="4:22" x14ac:dyDescent="0.3">
      <c r="D193">
        <f t="shared" si="53"/>
        <v>13.099999999999971</v>
      </c>
      <c r="E193">
        <f t="shared" si="65"/>
        <v>0.96578000386561413</v>
      </c>
      <c r="F193">
        <v>50</v>
      </c>
      <c r="H193">
        <f t="shared" si="54"/>
        <v>0.71438771377364196</v>
      </c>
      <c r="I193">
        <f t="shared" si="55"/>
        <v>253.85694028706951</v>
      </c>
      <c r="J193">
        <f t="shared" si="56"/>
        <v>319.37394791583193</v>
      </c>
      <c r="K193">
        <f t="shared" si="57"/>
        <v>619.66687680446944</v>
      </c>
      <c r="L193">
        <f t="shared" si="58"/>
        <v>1.9402549295216056</v>
      </c>
      <c r="M193">
        <v>0</v>
      </c>
      <c r="N193">
        <f t="shared" si="59"/>
        <v>10.81989086618694</v>
      </c>
      <c r="O193">
        <f t="shared" si="60"/>
        <v>1.1029450424247644</v>
      </c>
      <c r="P193">
        <f t="shared" si="66"/>
        <v>5275.855340450842</v>
      </c>
      <c r="Q193">
        <f t="shared" si="67"/>
        <v>3046.0165010148203</v>
      </c>
      <c r="R193">
        <f t="shared" si="68"/>
        <v>59.99999999999973</v>
      </c>
      <c r="S193">
        <f t="shared" si="61"/>
        <v>536.64725719643263</v>
      </c>
      <c r="T193">
        <f t="shared" si="62"/>
        <v>309.83343840223478</v>
      </c>
      <c r="U193">
        <f t="shared" si="63"/>
        <v>9.3703003562931038</v>
      </c>
      <c r="V193">
        <f t="shared" si="64"/>
        <v>5.4099454330934709</v>
      </c>
    </row>
    <row r="194" spans="4:22" x14ac:dyDescent="0.3">
      <c r="D194">
        <f t="shared" si="53"/>
        <v>13.199999999999971</v>
      </c>
      <c r="E194">
        <f t="shared" si="65"/>
        <v>0.96045318103578148</v>
      </c>
      <c r="F194">
        <v>50</v>
      </c>
      <c r="H194">
        <f t="shared" si="54"/>
        <v>0.71021230735101903</v>
      </c>
      <c r="I194">
        <f t="shared" si="55"/>
        <v>253.50781353303708</v>
      </c>
      <c r="J194">
        <f t="shared" si="56"/>
        <v>319.15425655562592</v>
      </c>
      <c r="K194">
        <f t="shared" si="57"/>
        <v>620.75420271506744</v>
      </c>
      <c r="L194">
        <f t="shared" si="58"/>
        <v>1.9449974110148682</v>
      </c>
      <c r="M194">
        <v>0</v>
      </c>
      <c r="N194">
        <f t="shared" si="59"/>
        <v>10.713354409590286</v>
      </c>
      <c r="O194">
        <f t="shared" si="60"/>
        <v>1.0920850570428426</v>
      </c>
      <c r="P194">
        <f t="shared" si="66"/>
        <v>5329.5671487635236</v>
      </c>
      <c r="Q194">
        <f t="shared" si="67"/>
        <v>3077.0270280028085</v>
      </c>
      <c r="R194">
        <f t="shared" si="68"/>
        <v>60.000000000000057</v>
      </c>
      <c r="S194">
        <f t="shared" si="61"/>
        <v>537.58890905720352</v>
      </c>
      <c r="T194">
        <f t="shared" si="62"/>
        <v>310.37710135753377</v>
      </c>
      <c r="U194">
        <f t="shared" si="63"/>
        <v>9.2780370784512236</v>
      </c>
      <c r="V194">
        <f t="shared" si="64"/>
        <v>5.3566772047951439</v>
      </c>
    </row>
    <row r="195" spans="4:22" x14ac:dyDescent="0.3">
      <c r="D195">
        <f t="shared" si="53"/>
        <v>13.299999999999971</v>
      </c>
      <c r="E195">
        <f t="shared" si="65"/>
        <v>0.95513655549109633</v>
      </c>
      <c r="F195">
        <v>50</v>
      </c>
      <c r="H195">
        <f t="shared" si="54"/>
        <v>0.70604836137842208</v>
      </c>
      <c r="I195">
        <f t="shared" si="55"/>
        <v>253.15807770666657</v>
      </c>
      <c r="J195">
        <f t="shared" si="56"/>
        <v>318.93403020458419</v>
      </c>
      <c r="K195">
        <f t="shared" si="57"/>
        <v>621.83086497885631</v>
      </c>
      <c r="L195">
        <f t="shared" si="58"/>
        <v>1.949716261322052</v>
      </c>
      <c r="M195">
        <v>0</v>
      </c>
      <c r="N195">
        <f t="shared" si="59"/>
        <v>10.607021898696585</v>
      </c>
      <c r="O195">
        <f t="shared" si="60"/>
        <v>1.0812458612330871</v>
      </c>
      <c r="P195">
        <f t="shared" si="66"/>
        <v>5383.3726605128304</v>
      </c>
      <c r="Q195">
        <f t="shared" si="67"/>
        <v>3108.0916546951566</v>
      </c>
      <c r="R195">
        <f t="shared" si="68"/>
        <v>59.999999999999751</v>
      </c>
      <c r="S195">
        <f t="shared" si="61"/>
        <v>538.52132592894077</v>
      </c>
      <c r="T195">
        <f t="shared" si="62"/>
        <v>310.91543248942821</v>
      </c>
      <c r="U195">
        <f t="shared" si="63"/>
        <v>9.1859504227690927</v>
      </c>
      <c r="V195">
        <f t="shared" si="64"/>
        <v>5.3035109493482935</v>
      </c>
    </row>
    <row r="196" spans="4:22" x14ac:dyDescent="0.3">
      <c r="D196">
        <f t="shared" si="53"/>
        <v>13.39999999999997</v>
      </c>
      <c r="E196">
        <f t="shared" si="65"/>
        <v>0.94983032106389342</v>
      </c>
      <c r="F196">
        <v>50</v>
      </c>
      <c r="H196">
        <f t="shared" si="54"/>
        <v>0.70189598625472982</v>
      </c>
      <c r="I196">
        <f t="shared" si="55"/>
        <v>252.80773880501587</v>
      </c>
      <c r="J196">
        <f t="shared" si="56"/>
        <v>318.71327153392178</v>
      </c>
      <c r="K196">
        <f t="shared" si="57"/>
        <v>622.89688379427071</v>
      </c>
      <c r="L196">
        <f t="shared" si="58"/>
        <v>1.9544115022143769</v>
      </c>
      <c r="M196">
        <v>0</v>
      </c>
      <c r="N196">
        <f t="shared" si="59"/>
        <v>10.500897210152525</v>
      </c>
      <c r="O196">
        <f t="shared" si="60"/>
        <v>1.070427850168453</v>
      </c>
      <c r="P196">
        <f t="shared" si="66"/>
        <v>5437.2709530744769</v>
      </c>
      <c r="Q196">
        <f t="shared" si="67"/>
        <v>3139.2098484144849</v>
      </c>
      <c r="R196">
        <f t="shared" si="68"/>
        <v>59.999999999999652</v>
      </c>
      <c r="S196">
        <f t="shared" si="61"/>
        <v>539.44452530400179</v>
      </c>
      <c r="T196">
        <f t="shared" si="62"/>
        <v>311.44844189713541</v>
      </c>
      <c r="U196">
        <f t="shared" si="63"/>
        <v>9.0940437465212245</v>
      </c>
      <c r="V196">
        <f t="shared" si="64"/>
        <v>5.2504486050762633</v>
      </c>
    </row>
    <row r="197" spans="4:22" x14ac:dyDescent="0.3">
      <c r="D197">
        <f t="shared" si="53"/>
        <v>13.49999999999997</v>
      </c>
      <c r="E197">
        <f t="shared" si="65"/>
        <v>0.94453466928000562</v>
      </c>
      <c r="F197">
        <v>50</v>
      </c>
      <c r="H197">
        <f t="shared" si="54"/>
        <v>0.69775529062366914</v>
      </c>
      <c r="I197">
        <f t="shared" si="55"/>
        <v>252.45680281366305</v>
      </c>
      <c r="J197">
        <f t="shared" si="56"/>
        <v>318.49198321234053</v>
      </c>
      <c r="K197">
        <f t="shared" si="57"/>
        <v>623.95227974971317</v>
      </c>
      <c r="L197">
        <f t="shared" si="58"/>
        <v>1.9590831563685558</v>
      </c>
      <c r="M197">
        <v>0</v>
      </c>
      <c r="N197">
        <f t="shared" si="59"/>
        <v>10.394984174474768</v>
      </c>
      <c r="O197">
        <f t="shared" si="60"/>
        <v>1.0596314143195482</v>
      </c>
      <c r="P197">
        <f t="shared" si="66"/>
        <v>5491.2611055902998</v>
      </c>
      <c r="Q197">
        <f t="shared" si="67"/>
        <v>3170.3810775030843</v>
      </c>
      <c r="R197">
        <f t="shared" si="68"/>
        <v>59.999999999999972</v>
      </c>
      <c r="S197">
        <f t="shared" si="61"/>
        <v>540.35852501246632</v>
      </c>
      <c r="T197">
        <f t="shared" si="62"/>
        <v>311.97613987485664</v>
      </c>
      <c r="U197">
        <f t="shared" si="63"/>
        <v>9.0023203670323593</v>
      </c>
      <c r="V197">
        <f t="shared" si="64"/>
        <v>5.1974920872373849</v>
      </c>
    </row>
    <row r="198" spans="4:22" x14ac:dyDescent="0.3">
      <c r="D198">
        <f t="shared" si="53"/>
        <v>13.599999999999969</v>
      </c>
      <c r="E198">
        <f t="shared" si="65"/>
        <v>0.93924978935604064</v>
      </c>
      <c r="F198">
        <v>50</v>
      </c>
      <c r="H198">
        <f t="shared" si="54"/>
        <v>0.69362638137798616</v>
      </c>
      <c r="I198">
        <f t="shared" si="55"/>
        <v>252.10527570648807</v>
      </c>
      <c r="J198">
        <f t="shared" si="56"/>
        <v>318.27016790592688</v>
      </c>
      <c r="K198">
        <f t="shared" si="57"/>
        <v>624.9970738189445</v>
      </c>
      <c r="L198">
        <f t="shared" si="58"/>
        <v>1.9637312473586239</v>
      </c>
      <c r="M198">
        <v>0</v>
      </c>
      <c r="N198">
        <f t="shared" si="59"/>
        <v>10.289286575995471</v>
      </c>
      <c r="O198">
        <f t="shared" si="60"/>
        <v>1.0488569394490794</v>
      </c>
      <c r="P198">
        <f t="shared" si="66"/>
        <v>5545.3421990018305</v>
      </c>
      <c r="Q198">
        <f t="shared" si="67"/>
        <v>3201.6048113423008</v>
      </c>
      <c r="R198">
        <f t="shared" si="68"/>
        <v>60.000000000000036</v>
      </c>
      <c r="S198">
        <f t="shared" si="61"/>
        <v>541.26334321814397</v>
      </c>
      <c r="T198">
        <f t="shared" si="62"/>
        <v>312.49853690947231</v>
      </c>
      <c r="U198">
        <f t="shared" si="63"/>
        <v>8.9107835616302804</v>
      </c>
      <c r="V198">
        <f t="shared" si="64"/>
        <v>5.1446432879977362</v>
      </c>
    </row>
    <row r="199" spans="4:22" x14ac:dyDescent="0.3">
      <c r="D199">
        <f t="shared" si="53"/>
        <v>13.699999999999969</v>
      </c>
      <c r="E199">
        <f t="shared" si="65"/>
        <v>0.93397586819705392</v>
      </c>
      <c r="F199">
        <v>50</v>
      </c>
      <c r="H199">
        <f t="shared" si="54"/>
        <v>0.68950936366383364</v>
      </c>
      <c r="I199">
        <f t="shared" si="55"/>
        <v>251.75316344545746</v>
      </c>
      <c r="J199">
        <f t="shared" si="56"/>
        <v>318.04782827805127</v>
      </c>
      <c r="K199">
        <f t="shared" si="57"/>
        <v>626.03128735646806</v>
      </c>
      <c r="L199">
        <f t="shared" si="58"/>
        <v>1.9683557996477317</v>
      </c>
      <c r="M199">
        <v>0</v>
      </c>
      <c r="N199">
        <f t="shared" si="59"/>
        <v>10.183808152815736</v>
      </c>
      <c r="O199">
        <f t="shared" si="60"/>
        <v>1.0381048066071086</v>
      </c>
      <c r="P199">
        <f t="shared" si="66"/>
        <v>5599.5133160834666</v>
      </c>
      <c r="Q199">
        <f t="shared" si="67"/>
        <v>3232.8805203716861</v>
      </c>
      <c r="R199">
        <f t="shared" si="68"/>
        <v>60.000000000000021</v>
      </c>
      <c r="S199">
        <f t="shared" si="61"/>
        <v>542.15899841457713</v>
      </c>
      <c r="T199">
        <f t="shared" si="62"/>
        <v>313.01564367823408</v>
      </c>
      <c r="U199">
        <f t="shared" si="63"/>
        <v>8.8194365676055053</v>
      </c>
      <c r="V199">
        <f t="shared" si="64"/>
        <v>5.0919040764078689</v>
      </c>
    </row>
    <row r="200" spans="4:22" x14ac:dyDescent="0.3">
      <c r="D200">
        <f t="shared" si="53"/>
        <v>13.799999999999969</v>
      </c>
      <c r="E200">
        <f t="shared" si="65"/>
        <v>0.92871309039461625</v>
      </c>
      <c r="F200">
        <v>50</v>
      </c>
      <c r="H200">
        <f t="shared" si="54"/>
        <v>0.68540434088537094</v>
      </c>
      <c r="I200">
        <f t="shared" si="55"/>
        <v>251.40047198041088</v>
      </c>
      <c r="J200">
        <f t="shared" si="56"/>
        <v>317.82496698926769</v>
      </c>
      <c r="K200">
        <f t="shared" si="57"/>
        <v>627.05494209290862</v>
      </c>
      <c r="L200">
        <f t="shared" si="58"/>
        <v>1.9729568385799061</v>
      </c>
      <c r="M200">
        <v>0</v>
      </c>
      <c r="N200">
        <f t="shared" si="59"/>
        <v>10.078552596766983</v>
      </c>
      <c r="O200">
        <f t="shared" si="60"/>
        <v>1.0273753921271134</v>
      </c>
      <c r="P200">
        <f t="shared" si="66"/>
        <v>5653.7735414752469</v>
      </c>
      <c r="Q200">
        <f t="shared" si="67"/>
        <v>3264.2076761079202</v>
      </c>
      <c r="R200">
        <f t="shared" si="68"/>
        <v>60.000000000000021</v>
      </c>
      <c r="S200">
        <f t="shared" si="61"/>
        <v>543.0455094210389</v>
      </c>
      <c r="T200">
        <f t="shared" si="62"/>
        <v>313.52747104645437</v>
      </c>
      <c r="U200">
        <f t="shared" si="63"/>
        <v>8.7282825821778278</v>
      </c>
      <c r="V200">
        <f t="shared" si="64"/>
        <v>5.0392762983834922</v>
      </c>
    </row>
    <row r="201" spans="4:22" x14ac:dyDescent="0.3">
      <c r="D201">
        <f t="shared" si="53"/>
        <v>13.899999999999968</v>
      </c>
      <c r="E201">
        <f t="shared" si="65"/>
        <v>0.92346163822527583</v>
      </c>
      <c r="F201">
        <v>50</v>
      </c>
      <c r="H201">
        <f t="shared" si="54"/>
        <v>0.68131141470957679</v>
      </c>
      <c r="I201">
        <f t="shared" si="55"/>
        <v>251.04720724885101</v>
      </c>
      <c r="J201">
        <f t="shared" si="56"/>
        <v>317.6015866972146</v>
      </c>
      <c r="K201">
        <f t="shared" si="57"/>
        <v>628.06806013038772</v>
      </c>
      <c r="L201">
        <f t="shared" si="58"/>
        <v>1.9775343903717844</v>
      </c>
      <c r="M201">
        <v>0</v>
      </c>
      <c r="N201">
        <f t="shared" si="59"/>
        <v>9.9735235533801738</v>
      </c>
      <c r="O201">
        <f t="shared" si="60"/>
        <v>1.0166690676228516</v>
      </c>
      <c r="P201">
        <f t="shared" si="66"/>
        <v>5708.1219617152246</v>
      </c>
      <c r="Q201">
        <f t="shared" si="67"/>
        <v>3295.5857511635027</v>
      </c>
      <c r="R201">
        <f t="shared" si="68"/>
        <v>59.999999999999652</v>
      </c>
      <c r="S201">
        <f t="shared" si="61"/>
        <v>543.9228953785281</v>
      </c>
      <c r="T201">
        <f t="shared" si="62"/>
        <v>314.03403006519392</v>
      </c>
      <c r="U201">
        <f t="shared" si="63"/>
        <v>8.6373247624696745</v>
      </c>
      <c r="V201">
        <f t="shared" si="64"/>
        <v>4.9867617766900878</v>
      </c>
    </row>
    <row r="202" spans="4:22" x14ac:dyDescent="0.3">
      <c r="D202">
        <f t="shared" si="53"/>
        <v>13.999999999999968</v>
      </c>
      <c r="E202">
        <f t="shared" si="65"/>
        <v>0.91822169164940259</v>
      </c>
      <c r="F202">
        <v>50</v>
      </c>
      <c r="H202">
        <f t="shared" si="54"/>
        <v>0.67723068507126483</v>
      </c>
      <c r="I202">
        <f t="shared" si="55"/>
        <v>250.69337517573564</v>
      </c>
      <c r="J202">
        <f t="shared" si="56"/>
        <v>317.377690056517</v>
      </c>
      <c r="K202">
        <f t="shared" si="57"/>
        <v>629.07066393789512</v>
      </c>
      <c r="L202">
        <f t="shared" si="58"/>
        <v>1.9820884821043137</v>
      </c>
      <c r="M202">
        <v>0</v>
      </c>
      <c r="N202">
        <f t="shared" si="59"/>
        <v>9.8687246218627092</v>
      </c>
      <c r="O202">
        <f t="shared" si="60"/>
        <v>1.0059861999860049</v>
      </c>
      <c r="P202">
        <f t="shared" si="66"/>
        <v>5762.557665271439</v>
      </c>
      <c r="Q202">
        <f t="shared" si="67"/>
        <v>3327.0142192652097</v>
      </c>
      <c r="R202">
        <f t="shared" si="68"/>
        <v>59.999999999999972</v>
      </c>
      <c r="S202">
        <f t="shared" si="61"/>
        <v>544.79117574576048</v>
      </c>
      <c r="T202">
        <f t="shared" si="62"/>
        <v>314.53533196894762</v>
      </c>
      <c r="U202">
        <f t="shared" si="63"/>
        <v>8.5465662254860835</v>
      </c>
      <c r="V202">
        <f t="shared" si="64"/>
        <v>4.9343623109313555</v>
      </c>
    </row>
    <row r="203" spans="4:22" x14ac:dyDescent="0.3">
      <c r="D203">
        <f t="shared" si="53"/>
        <v>14.099999999999968</v>
      </c>
      <c r="E203">
        <f t="shared" si="65"/>
        <v>0.91299342831042218</v>
      </c>
      <c r="F203">
        <v>50</v>
      </c>
      <c r="H203">
        <f t="shared" si="54"/>
        <v>0.673162250178307</v>
      </c>
      <c r="I203">
        <f t="shared" si="55"/>
        <v>250.33898167327231</v>
      </c>
      <c r="J203">
        <f t="shared" si="56"/>
        <v>317.15327971868874</v>
      </c>
      <c r="K203">
        <f t="shared" si="57"/>
        <v>630.0627763466573</v>
      </c>
      <c r="L203">
        <f t="shared" si="58"/>
        <v>1.9866191417144279</v>
      </c>
      <c r="M203">
        <v>0</v>
      </c>
      <c r="N203">
        <f t="shared" si="59"/>
        <v>9.7641593550831001</v>
      </c>
      <c r="O203">
        <f t="shared" si="60"/>
        <v>0.99532715138461769</v>
      </c>
      <c r="P203">
        <f t="shared" si="66"/>
        <v>5817.0797425734845</v>
      </c>
      <c r="Q203">
        <f t="shared" si="67"/>
        <v>3358.4925552723234</v>
      </c>
      <c r="R203">
        <f t="shared" si="68"/>
        <v>59.999999999999879</v>
      </c>
      <c r="S203">
        <f t="shared" si="61"/>
        <v>545.65037029515827</v>
      </c>
      <c r="T203">
        <f t="shared" si="62"/>
        <v>315.03138817332871</v>
      </c>
      <c r="U203">
        <f t="shared" si="63"/>
        <v>8.4560100481014455</v>
      </c>
      <c r="V203">
        <f t="shared" si="64"/>
        <v>4.8820796775415509</v>
      </c>
    </row>
    <row r="204" spans="4:22" x14ac:dyDescent="0.3">
      <c r="D204">
        <f t="shared" si="53"/>
        <v>14.199999999999967</v>
      </c>
      <c r="E204">
        <f t="shared" si="65"/>
        <v>0.90777702353442269</v>
      </c>
      <c r="F204">
        <v>50</v>
      </c>
      <c r="H204">
        <f t="shared" si="54"/>
        <v>0.66910620651705244</v>
      </c>
      <c r="I204">
        <f t="shared" si="55"/>
        <v>249.98403264071604</v>
      </c>
      <c r="J204">
        <f t="shared" si="56"/>
        <v>316.92835833203645</v>
      </c>
      <c r="K204">
        <f t="shared" si="57"/>
        <v>631.04442054550464</v>
      </c>
      <c r="L204">
        <f t="shared" si="58"/>
        <v>1.991126397986696</v>
      </c>
      <c r="M204">
        <v>0</v>
      </c>
      <c r="N204">
        <f t="shared" si="59"/>
        <v>9.6598312595631111</v>
      </c>
      <c r="O204">
        <f t="shared" si="60"/>
        <v>0.98469227926229463</v>
      </c>
      <c r="P204">
        <f t="shared" si="66"/>
        <v>5871.6872860436843</v>
      </c>
      <c r="Q204">
        <f t="shared" si="67"/>
        <v>3390.0202351946273</v>
      </c>
      <c r="R204">
        <f t="shared" si="68"/>
        <v>60.000000000000149</v>
      </c>
      <c r="S204">
        <f t="shared" si="61"/>
        <v>546.50049910883774</v>
      </c>
      <c r="T204">
        <f t="shared" si="62"/>
        <v>315.52221027275237</v>
      </c>
      <c r="U204">
        <f t="shared" si="63"/>
        <v>8.3656592670526848</v>
      </c>
      <c r="V204">
        <f t="shared" si="64"/>
        <v>4.8299156297815564</v>
      </c>
    </row>
    <row r="205" spans="4:22" x14ac:dyDescent="0.3">
      <c r="D205">
        <f t="shared" si="53"/>
        <v>14.299999999999967</v>
      </c>
      <c r="E205">
        <f t="shared" si="65"/>
        <v>0.90257265033014145</v>
      </c>
      <c r="F205">
        <v>50</v>
      </c>
      <c r="H205">
        <f t="shared" si="54"/>
        <v>0.66506264885794686</v>
      </c>
      <c r="I205">
        <f t="shared" si="55"/>
        <v>249.62853396416892</v>
      </c>
      <c r="J205">
        <f t="shared" si="56"/>
        <v>316.70292854156412</v>
      </c>
      <c r="K205">
        <f t="shared" si="57"/>
        <v>632.01562007623693</v>
      </c>
      <c r="L205">
        <f t="shared" si="58"/>
        <v>1.9956102805449465</v>
      </c>
      <c r="M205">
        <v>0</v>
      </c>
      <c r="N205">
        <f t="shared" si="59"/>
        <v>9.5557437954774862</v>
      </c>
      <c r="O205">
        <f t="shared" si="60"/>
        <v>0.97408193633817386</v>
      </c>
      <c r="P205">
        <f t="shared" si="66"/>
        <v>5926.3793901278559</v>
      </c>
      <c r="Q205">
        <f t="shared" si="67"/>
        <v>3421.5967362101705</v>
      </c>
      <c r="R205">
        <f t="shared" si="68"/>
        <v>60.000000000000213</v>
      </c>
      <c r="S205">
        <f t="shared" si="61"/>
        <v>547.34158257459546</v>
      </c>
      <c r="T205">
        <f t="shared" si="62"/>
        <v>316.00781003811852</v>
      </c>
      <c r="U205">
        <f t="shared" si="63"/>
        <v>8.2755168789390332</v>
      </c>
      <c r="V205">
        <f t="shared" si="64"/>
        <v>4.777871897738744</v>
      </c>
    </row>
    <row r="206" spans="4:22" x14ac:dyDescent="0.3">
      <c r="D206">
        <f t="shared" si="53"/>
        <v>14.399999999999967</v>
      </c>
      <c r="E206">
        <f t="shared" si="65"/>
        <v>0.89738047938931809</v>
      </c>
      <c r="F206">
        <v>50</v>
      </c>
      <c r="H206">
        <f t="shared" si="54"/>
        <v>0.66103167026134202</v>
      </c>
      <c r="I206">
        <f t="shared" si="55"/>
        <v>249.27249151638307</v>
      </c>
      <c r="J206">
        <f t="shared" si="56"/>
        <v>316.47699298887858</v>
      </c>
      <c r="K206">
        <f t="shared" si="57"/>
        <v>632.97639882898898</v>
      </c>
      <c r="L206">
        <f t="shared" si="58"/>
        <v>2.0000708198438697</v>
      </c>
      <c r="M206">
        <v>0</v>
      </c>
      <c r="N206">
        <f t="shared" si="59"/>
        <v>9.451900376661019</v>
      </c>
      <c r="O206">
        <f t="shared" si="60"/>
        <v>0.9634964706076472</v>
      </c>
      <c r="P206">
        <f t="shared" si="66"/>
        <v>5981.15515132568</v>
      </c>
      <c r="Q206">
        <f t="shared" si="67"/>
        <v>3453.2215366828009</v>
      </c>
      <c r="R206">
        <f t="shared" si="68"/>
        <v>60.000000000000036</v>
      </c>
      <c r="S206">
        <f t="shared" si="61"/>
        <v>548.17364138189498</v>
      </c>
      <c r="T206">
        <f t="shared" si="62"/>
        <v>316.48819941449455</v>
      </c>
      <c r="U206">
        <f t="shared" si="63"/>
        <v>8.1855858402281463</v>
      </c>
      <c r="V206">
        <f t="shared" si="64"/>
        <v>4.7259501883305104</v>
      </c>
    </row>
    <row r="207" spans="4:22" x14ac:dyDescent="0.3">
      <c r="D207">
        <f t="shared" si="53"/>
        <v>14.499999999999966</v>
      </c>
      <c r="E207">
        <f t="shared" si="65"/>
        <v>0.89220067908741996</v>
      </c>
      <c r="F207">
        <v>50</v>
      </c>
      <c r="H207">
        <f t="shared" si="54"/>
        <v>0.65701336208349814</v>
      </c>
      <c r="I207">
        <f t="shared" si="55"/>
        <v>248.91591115656564</v>
      </c>
      <c r="J207">
        <f t="shared" si="56"/>
        <v>316.25055431209614</v>
      </c>
      <c r="K207">
        <f t="shared" si="57"/>
        <v>633.9267810375959</v>
      </c>
      <c r="L207">
        <f t="shared" si="58"/>
        <v>2.0045080471605963</v>
      </c>
      <c r="M207">
        <v>0</v>
      </c>
      <c r="N207">
        <f t="shared" si="59"/>
        <v>9.3483043706230564</v>
      </c>
      <c r="O207">
        <f t="shared" si="60"/>
        <v>0.95293622534383848</v>
      </c>
      <c r="P207">
        <f t="shared" si="66"/>
        <v>6036.0136682206676</v>
      </c>
      <c r="Q207">
        <f t="shared" si="67"/>
        <v>3484.8941161794655</v>
      </c>
      <c r="R207">
        <f t="shared" si="68"/>
        <v>60.000000000000057</v>
      </c>
      <c r="S207">
        <f t="shared" si="61"/>
        <v>548.99669651785337</v>
      </c>
      <c r="T207">
        <f t="shared" si="62"/>
        <v>316.96339051879801</v>
      </c>
      <c r="U207">
        <f t="shared" si="63"/>
        <v>8.095869067268664</v>
      </c>
      <c r="V207">
        <f t="shared" si="64"/>
        <v>4.6741521853115291</v>
      </c>
    </row>
    <row r="208" spans="4:22" x14ac:dyDescent="0.3">
      <c r="D208">
        <f t="shared" si="53"/>
        <v>14.599999999999966</v>
      </c>
      <c r="E208">
        <f t="shared" si="65"/>
        <v>0.88703341548472203</v>
      </c>
      <c r="F208">
        <v>50</v>
      </c>
      <c r="H208">
        <f t="shared" si="54"/>
        <v>0.65300781398276819</v>
      </c>
      <c r="I208">
        <f t="shared" si="55"/>
        <v>248.55879873018679</v>
      </c>
      <c r="J208">
        <f t="shared" si="56"/>
        <v>316.02361514574989</v>
      </c>
      <c r="K208">
        <f t="shared" si="57"/>
        <v>634.86679127496006</v>
      </c>
      <c r="L208">
        <f t="shared" si="58"/>
        <v>2.0089219945862586</v>
      </c>
      <c r="M208">
        <v>0</v>
      </c>
      <c r="N208">
        <f t="shared" si="59"/>
        <v>9.2449590985690975</v>
      </c>
      <c r="O208">
        <f t="shared" si="60"/>
        <v>0.94240153909980606</v>
      </c>
      <c r="P208">
        <f t="shared" si="66"/>
        <v>6090.9540415097217</v>
      </c>
      <c r="Q208">
        <f t="shared" si="67"/>
        <v>3516.6139554872793</v>
      </c>
      <c r="R208">
        <f t="shared" si="68"/>
        <v>60.000000000000107</v>
      </c>
      <c r="S208">
        <f t="shared" si="61"/>
        <v>549.81076926322817</v>
      </c>
      <c r="T208">
        <f t="shared" si="62"/>
        <v>317.43339563748009</v>
      </c>
      <c r="U208">
        <f t="shared" si="63"/>
        <v>8.0063694363089226</v>
      </c>
      <c r="V208">
        <f t="shared" si="64"/>
        <v>4.6224795492845496</v>
      </c>
    </row>
    <row r="209" spans="4:22" x14ac:dyDescent="0.3">
      <c r="D209">
        <f t="shared" si="53"/>
        <v>14.699999999999966</v>
      </c>
      <c r="E209">
        <f t="shared" si="65"/>
        <v>0.88187885232775431</v>
      </c>
      <c r="F209">
        <v>50</v>
      </c>
      <c r="H209">
        <f t="shared" si="54"/>
        <v>0.64901511392597222</v>
      </c>
      <c r="I209">
        <f t="shared" si="55"/>
        <v>248.20116006878999</v>
      </c>
      <c r="J209">
        <f t="shared" si="56"/>
        <v>315.7961781206983</v>
      </c>
      <c r="K209">
        <f t="shared" si="57"/>
        <v>635.79645444841969</v>
      </c>
      <c r="L209">
        <f t="shared" si="58"/>
        <v>2.013312695017532</v>
      </c>
      <c r="M209">
        <v>0</v>
      </c>
      <c r="N209">
        <f t="shared" si="59"/>
        <v>9.1418678354297427</v>
      </c>
      <c r="O209">
        <f t="shared" si="60"/>
        <v>0.93189274571149261</v>
      </c>
      <c r="P209">
        <f t="shared" si="66"/>
        <v>6145.9753740323031</v>
      </c>
      <c r="Q209">
        <f t="shared" si="67"/>
        <v>3548.3805366303636</v>
      </c>
      <c r="R209">
        <f t="shared" si="68"/>
        <v>59.999999999999972</v>
      </c>
      <c r="S209">
        <f t="shared" si="61"/>
        <v>550.61588118840712</v>
      </c>
      <c r="T209">
        <f t="shared" si="62"/>
        <v>317.8982272242099</v>
      </c>
      <c r="U209">
        <f t="shared" si="63"/>
        <v>7.9170897835220142</v>
      </c>
      <c r="V209">
        <f t="shared" si="64"/>
        <v>4.5709339177148722</v>
      </c>
    </row>
    <row r="210" spans="4:22" x14ac:dyDescent="0.3">
      <c r="D210">
        <f t="shared" si="53"/>
        <v>14.799999999999965</v>
      </c>
      <c r="E210">
        <f t="shared" si="65"/>
        <v>0.87673715105109185</v>
      </c>
      <c r="F210">
        <v>50</v>
      </c>
      <c r="H210">
        <f t="shared" si="54"/>
        <v>0.64503534819494246</v>
      </c>
      <c r="I210">
        <f t="shared" si="55"/>
        <v>247.8430009898052</v>
      </c>
      <c r="J210">
        <f t="shared" si="56"/>
        <v>315.56824586403451</v>
      </c>
      <c r="K210">
        <f t="shared" si="57"/>
        <v>636.71579579511967</v>
      </c>
      <c r="L210">
        <f t="shared" si="58"/>
        <v>2.0176801821481574</v>
      </c>
      <c r="M210">
        <v>0</v>
      </c>
      <c r="N210">
        <f t="shared" si="59"/>
        <v>9.0390338098964929</v>
      </c>
      <c r="O210">
        <f t="shared" si="60"/>
        <v>0.9214101743013754</v>
      </c>
      <c r="P210">
        <f t="shared" si="66"/>
        <v>6201.0767707991936</v>
      </c>
      <c r="Q210">
        <f t="shared" si="67"/>
        <v>3580.1933428864522</v>
      </c>
      <c r="R210">
        <f t="shared" si="68"/>
        <v>59.999999999999993</v>
      </c>
      <c r="S210">
        <f t="shared" si="61"/>
        <v>551.41205414939861</v>
      </c>
      <c r="T210">
        <f t="shared" si="62"/>
        <v>318.35789789755989</v>
      </c>
      <c r="U210">
        <f t="shared" si="63"/>
        <v>7.8280329050368023</v>
      </c>
      <c r="V210">
        <f t="shared" si="64"/>
        <v>4.5195169049482473</v>
      </c>
    </row>
    <row r="211" spans="4:22" x14ac:dyDescent="0.3">
      <c r="D211">
        <f t="shared" si="53"/>
        <v>14.899999999999965</v>
      </c>
      <c r="E211">
        <f t="shared" si="65"/>
        <v>0.87160847077950376</v>
      </c>
      <c r="F211">
        <v>50</v>
      </c>
      <c r="H211">
        <f t="shared" si="54"/>
        <v>0.64106860139325239</v>
      </c>
      <c r="I211">
        <f t="shared" si="55"/>
        <v>247.48432729636443</v>
      </c>
      <c r="J211">
        <f t="shared" si="56"/>
        <v>315.33982099899663</v>
      </c>
      <c r="K211">
        <f t="shared" si="57"/>
        <v>637.62484087738596</v>
      </c>
      <c r="L211">
        <f t="shared" si="58"/>
        <v>2.022024490460451</v>
      </c>
      <c r="M211">
        <v>0</v>
      </c>
      <c r="N211">
        <f t="shared" si="59"/>
        <v>8.9364602044647334</v>
      </c>
      <c r="O211">
        <f t="shared" si="60"/>
        <v>0.91095414928284735</v>
      </c>
      <c r="P211">
        <f t="shared" si="66"/>
        <v>6256.2573390208545</v>
      </c>
      <c r="Q211">
        <f t="shared" si="67"/>
        <v>3612.0518588032646</v>
      </c>
      <c r="R211">
        <f t="shared" si="68"/>
        <v>60.000000000000036</v>
      </c>
      <c r="S211">
        <f t="shared" si="61"/>
        <v>552.19931028382655</v>
      </c>
      <c r="T211">
        <f t="shared" si="62"/>
        <v>318.81242043869304</v>
      </c>
      <c r="U211">
        <f t="shared" si="63"/>
        <v>7.7392015569751376</v>
      </c>
      <c r="V211">
        <f t="shared" si="64"/>
        <v>4.4682301022323676</v>
      </c>
    </row>
    <row r="212" spans="4:22" x14ac:dyDescent="0.3">
      <c r="D212">
        <f t="shared" ref="D212:D275" si="69">D211+0.1</f>
        <v>14.999999999999964</v>
      </c>
      <c r="E212">
        <f t="shared" si="65"/>
        <v>0.86649296833044298</v>
      </c>
      <c r="F212">
        <v>50</v>
      </c>
      <c r="H212">
        <f t="shared" si="54"/>
        <v>0.637114956453116</v>
      </c>
      <c r="I212">
        <f t="shared" si="55"/>
        <v>247.12514477711994</v>
      </c>
      <c r="J212">
        <f t="shared" si="56"/>
        <v>315.1109061448791</v>
      </c>
      <c r="K212">
        <f t="shared" si="57"/>
        <v>638.523615578104</v>
      </c>
      <c r="L212">
        <f t="shared" si="58"/>
        <v>2.0263456552167982</v>
      </c>
      <c r="M212">
        <v>0</v>
      </c>
      <c r="N212">
        <f t="shared" si="59"/>
        <v>8.8341501554835169</v>
      </c>
      <c r="O212">
        <f t="shared" si="60"/>
        <v>0.90052499036529221</v>
      </c>
      <c r="P212">
        <f t="shared" si="66"/>
        <v>6311.5161881353915</v>
      </c>
      <c r="Q212">
        <f t="shared" si="67"/>
        <v>3643.9555702146517</v>
      </c>
      <c r="R212">
        <f t="shared" si="68"/>
        <v>59.999999999999808</v>
      </c>
      <c r="S212">
        <f t="shared" si="61"/>
        <v>552.97767200692715</v>
      </c>
      <c r="T212">
        <f t="shared" si="62"/>
        <v>319.26180778905206</v>
      </c>
      <c r="U212">
        <f t="shared" si="63"/>
        <v>7.6505984554949737</v>
      </c>
      <c r="V212">
        <f t="shared" si="64"/>
        <v>4.4170750777417593</v>
      </c>
    </row>
    <row r="213" spans="4:22" x14ac:dyDescent="0.3">
      <c r="D213">
        <f t="shared" si="69"/>
        <v>15.099999999999964</v>
      </c>
      <c r="E213">
        <v>0</v>
      </c>
      <c r="F213">
        <v>50</v>
      </c>
      <c r="H213">
        <f t="shared" si="54"/>
        <v>0.63317449464245357</v>
      </c>
      <c r="I213">
        <f t="shared" si="55"/>
        <v>246.76545920606523</v>
      </c>
      <c r="J213">
        <f t="shared" si="56"/>
        <v>314.88150391694495</v>
      </c>
      <c r="K213">
        <f t="shared" ref="K213" si="70">(S213^2+T213^2)^0.5</f>
        <v>639.41214609610142</v>
      </c>
      <c r="L213">
        <f t="shared" si="58"/>
        <v>2.0306437124511341</v>
      </c>
      <c r="M213" cm="1">
        <f t="array" ref="M213">CubicInterpolation($B$4:$B$14,$G$4:$G$14,L213)*H213</f>
        <v>2449.8129578233998</v>
      </c>
      <c r="N213">
        <f t="shared" ref="N213" si="71">-((U213^2+V213^2)^0.5)</f>
        <v>-57.700827132549442</v>
      </c>
      <c r="O213">
        <f t="shared" si="60"/>
        <v>-5.8818376281905644</v>
      </c>
      <c r="P213">
        <f t="shared" si="66"/>
        <v>6366.8524298361153</v>
      </c>
      <c r="Q213">
        <f t="shared" si="67"/>
        <v>3675.9039642565067</v>
      </c>
      <c r="R213">
        <f t="shared" si="68"/>
        <v>60.000000000000099</v>
      </c>
      <c r="S213">
        <f t="shared" ref="S213" si="72">S212+(U211+U212)*0.5*(D212-D211)</f>
        <v>553.74716200755063</v>
      </c>
      <c r="T213">
        <f t="shared" ref="T213" si="73">T212+(V211+V212)*0.5*(D212-D211)</f>
        <v>319.70607304805077</v>
      </c>
      <c r="U213">
        <f t="shared" ref="U213" si="74">(-$G$17*F213-SIN(RADIANS((R213)))*M213)/F213</f>
        <v>-52.242005119907233</v>
      </c>
      <c r="V213">
        <f t="shared" ref="V213" si="75">(-COS(RADIANS(R213))*M213)/F213</f>
        <v>-24.498129578233925</v>
      </c>
    </row>
    <row r="214" spans="4:22" x14ac:dyDescent="0.3">
      <c r="D214">
        <f t="shared" si="69"/>
        <v>15.199999999999964</v>
      </c>
      <c r="E214">
        <v>0</v>
      </c>
      <c r="F214">
        <v>50</v>
      </c>
      <c r="H214">
        <f t="shared" ref="H214:H277" si="76">$H$20*(1-(P214/44300))^4.256</f>
        <v>0.62925786651413884</v>
      </c>
      <c r="I214">
        <f t="shared" ref="I214:I277" si="77">$I$20 - 6.5*P214/1000</f>
        <v>246.40624816111861</v>
      </c>
      <c r="J214">
        <f t="shared" ref="J214:J277" si="78">(I214*287*1.4)^0.5</f>
        <v>314.65223741638556</v>
      </c>
      <c r="K214">
        <f t="shared" ref="K214:K277" si="79">(S214^2+T214^2)^0.5</f>
        <v>636.97930239861921</v>
      </c>
      <c r="L214">
        <f t="shared" ref="L214:L277" si="80">K214/J214</f>
        <v>2.0243914603273323</v>
      </c>
      <c r="M214" cm="1">
        <f t="array" ref="M214">CubicInterpolation($B$4:$B$14,$G$4:$G$14,L214)*H214</f>
        <v>2442.5761678390381</v>
      </c>
      <c r="N214">
        <f t="shared" ref="N214:N277" si="81">-((U214^2+V214^2)^0.5)</f>
        <v>-57.55581648628003</v>
      </c>
      <c r="O214">
        <f t="shared" ref="O214:O277" si="82">N214/$G$17</f>
        <v>-5.8670557070621845</v>
      </c>
      <c r="P214">
        <f t="shared" ref="P214:P277" si="83">0.5*(S213+S214)*(D213-D212)+P213</f>
        <v>6422.1156675202092</v>
      </c>
      <c r="Q214">
        <f t="shared" ref="Q214:Q277" si="84">0.5*(T213+T214)*(D213-D212)+Q213</f>
        <v>3707.8243689250603</v>
      </c>
      <c r="R214">
        <f t="shared" ref="R214:R277" si="85">DEGREES(ATAN((P214-P213)/(Q214-Q213)))</f>
        <v>59.988991002494679</v>
      </c>
      <c r="S214">
        <f t="shared" ref="S214:S277" si="86">S213+(U212+U213)*0.5*(D213-D212)</f>
        <v>551.51759167432999</v>
      </c>
      <c r="T214">
        <f t="shared" ref="T214:T277" si="87">T213+(V212+V213)*0.5*(D213-D212)</f>
        <v>318.70202032302615</v>
      </c>
      <c r="U214">
        <f t="shared" ref="U214:U277" si="88">(-$G$17*F214-SIN(RADIANS((R214)))*M214)/F214</f>
        <v>-52.111966214283733</v>
      </c>
      <c r="V214">
        <f t="shared" ref="V214:V277" si="89">(-COS(RADIANS(R214))*M214)/F214</f>
        <v>-24.433890166809178</v>
      </c>
    </row>
    <row r="215" spans="4:22" x14ac:dyDescent="0.3">
      <c r="D215">
        <f t="shared" si="69"/>
        <v>15.299999999999963</v>
      </c>
      <c r="E215">
        <v>0</v>
      </c>
      <c r="F215">
        <v>50</v>
      </c>
      <c r="H215">
        <f t="shared" si="76"/>
        <v>0.62538600319322302</v>
      </c>
      <c r="I215">
        <f t="shared" si="77"/>
        <v>246.04945747856448</v>
      </c>
      <c r="J215">
        <f t="shared" si="78"/>
        <v>314.42435022575336</v>
      </c>
      <c r="K215">
        <f t="shared" si="79"/>
        <v>631.23772342014217</v>
      </c>
      <c r="L215">
        <f t="shared" si="80"/>
        <v>2.0075980850939827</v>
      </c>
      <c r="M215" cm="1">
        <f t="array" ref="M215">CubicInterpolation($B$4:$B$14,$G$4:$G$14,L215)*H215</f>
        <v>2446.7101081276901</v>
      </c>
      <c r="N215">
        <f t="shared" si="81"/>
        <v>-57.635773154690526</v>
      </c>
      <c r="O215">
        <f t="shared" si="82"/>
        <v>-5.8752062339134072</v>
      </c>
      <c r="P215">
        <f t="shared" si="83"/>
        <v>6477.0065417593069</v>
      </c>
      <c r="Q215">
        <f t="shared" si="84"/>
        <v>3739.5722409080004</v>
      </c>
      <c r="R215">
        <f t="shared" si="85"/>
        <v>59.955701368053539</v>
      </c>
      <c r="S215">
        <f t="shared" si="86"/>
        <v>546.29989310762051</v>
      </c>
      <c r="T215">
        <f t="shared" si="87"/>
        <v>316.25541933577398</v>
      </c>
      <c r="U215">
        <f t="shared" si="88"/>
        <v>-52.169332612296628</v>
      </c>
      <c r="V215">
        <f t="shared" si="89"/>
        <v>-24.499858814419905</v>
      </c>
    </row>
    <row r="216" spans="4:22" x14ac:dyDescent="0.3">
      <c r="D216">
        <f t="shared" si="69"/>
        <v>15.399999999999963</v>
      </c>
      <c r="E216">
        <v>0</v>
      </c>
      <c r="F216">
        <v>50</v>
      </c>
      <c r="H216">
        <f t="shared" si="76"/>
        <v>0.62156892475405001</v>
      </c>
      <c r="I216">
        <f t="shared" si="77"/>
        <v>245.69605711915045</v>
      </c>
      <c r="J216">
        <f t="shared" si="78"/>
        <v>314.19846554443046</v>
      </c>
      <c r="K216">
        <f t="shared" si="79"/>
        <v>625.49963521232223</v>
      </c>
      <c r="L216">
        <f t="shared" si="80"/>
        <v>1.99077877140005</v>
      </c>
      <c r="M216" cm="1">
        <f t="array" ref="M216">CubicInterpolation($B$4:$B$14,$G$4:$G$14,L216)*H216</f>
        <v>2448.0486073101065</v>
      </c>
      <c r="N216">
        <f t="shared" si="81"/>
        <v>-57.659168045784021</v>
      </c>
      <c r="O216">
        <f t="shared" si="82"/>
        <v>-5.8775910342287476</v>
      </c>
      <c r="P216">
        <f t="shared" si="83"/>
        <v>6531.3758278230025</v>
      </c>
      <c r="Q216">
        <f t="shared" si="84"/>
        <v>3771.0754484691247</v>
      </c>
      <c r="R216">
        <f t="shared" si="85"/>
        <v>59.910701057780159</v>
      </c>
      <c r="S216">
        <f t="shared" si="86"/>
        <v>541.08582816629155</v>
      </c>
      <c r="T216">
        <f t="shared" si="87"/>
        <v>313.80873188671251</v>
      </c>
      <c r="U216">
        <f t="shared" si="88"/>
        <v>-52.17323986905101</v>
      </c>
      <c r="V216">
        <f t="shared" si="89"/>
        <v>-24.546541534367467</v>
      </c>
    </row>
    <row r="217" spans="4:22" x14ac:dyDescent="0.3">
      <c r="D217">
        <f t="shared" si="69"/>
        <v>15.499999999999963</v>
      </c>
      <c r="E217">
        <v>0</v>
      </c>
      <c r="F217">
        <v>50</v>
      </c>
      <c r="H217">
        <f t="shared" si="76"/>
        <v>0.61780605663951005</v>
      </c>
      <c r="I217">
        <f t="shared" si="77"/>
        <v>245.34604689764518</v>
      </c>
      <c r="J217">
        <f t="shared" si="78"/>
        <v>313.97458757592761</v>
      </c>
      <c r="K217">
        <f t="shared" si="79"/>
        <v>619.75646697810498</v>
      </c>
      <c r="L217">
        <f t="shared" si="80"/>
        <v>1.9739064609113659</v>
      </c>
      <c r="M217" cm="1">
        <f t="array" ref="M217">CubicInterpolation($B$4:$B$14,$G$4:$G$14,L217)*H217</f>
        <v>2446.7242427766701</v>
      </c>
      <c r="N217">
        <f t="shared" si="81"/>
        <v>-57.629452231747472</v>
      </c>
      <c r="O217">
        <f t="shared" si="82"/>
        <v>-5.8745618992607005</v>
      </c>
      <c r="P217">
        <f t="shared" si="83"/>
        <v>6585.2235542084281</v>
      </c>
      <c r="Q217">
        <f t="shared" si="84"/>
        <v>3802.3337056569239</v>
      </c>
      <c r="R217">
        <f t="shared" si="85"/>
        <v>59.865111826875335</v>
      </c>
      <c r="S217">
        <f t="shared" si="86"/>
        <v>535.86869954222414</v>
      </c>
      <c r="T217">
        <f t="shared" si="87"/>
        <v>311.35641186927313</v>
      </c>
      <c r="U217">
        <f t="shared" si="88"/>
        <v>-52.130787790766398</v>
      </c>
      <c r="V217">
        <f t="shared" si="89"/>
        <v>-24.566943823873274</v>
      </c>
    </row>
    <row r="218" spans="4:22" x14ac:dyDescent="0.3">
      <c r="D218">
        <f t="shared" si="69"/>
        <v>15.599999999999962</v>
      </c>
      <c r="E218">
        <v>0</v>
      </c>
      <c r="F218">
        <v>50</v>
      </c>
      <c r="H218">
        <f t="shared" si="76"/>
        <v>0.61409683858584863</v>
      </c>
      <c r="I218">
        <f t="shared" si="77"/>
        <v>244.99942718339221</v>
      </c>
      <c r="J218">
        <f t="shared" si="78"/>
        <v>313.75272085240465</v>
      </c>
      <c r="K218">
        <f t="shared" si="79"/>
        <v>614.01368128022716</v>
      </c>
      <c r="L218">
        <f t="shared" si="80"/>
        <v>1.9569987460573166</v>
      </c>
      <c r="M218" cm="1">
        <f t="array" ref="M218">CubicInterpolation($B$4:$B$14,$G$4:$G$14,L218)*H218</f>
        <v>2442.8250728292528</v>
      </c>
      <c r="N218">
        <f t="shared" si="81"/>
        <v>-57.548387896244407</v>
      </c>
      <c r="O218">
        <f t="shared" si="82"/>
        <v>-5.8662984603714987</v>
      </c>
      <c r="P218">
        <f t="shared" si="83"/>
        <v>6638.5496640935007</v>
      </c>
      <c r="Q218">
        <f t="shared" si="84"/>
        <v>3833.3465631304557</v>
      </c>
      <c r="R218">
        <f t="shared" si="85"/>
        <v>59.819008373751842</v>
      </c>
      <c r="S218">
        <f t="shared" si="86"/>
        <v>530.65349815923332</v>
      </c>
      <c r="T218">
        <f t="shared" si="87"/>
        <v>308.90073760136113</v>
      </c>
      <c r="U218">
        <f t="shared" si="88"/>
        <v>-52.043594030545982</v>
      </c>
      <c r="V218">
        <f t="shared" si="89"/>
        <v>-24.561784744605351</v>
      </c>
    </row>
    <row r="219" spans="4:22" x14ac:dyDescent="0.3">
      <c r="D219">
        <f t="shared" si="69"/>
        <v>15.699999999999962</v>
      </c>
      <c r="E219">
        <v>0</v>
      </c>
      <c r="F219">
        <v>50</v>
      </c>
      <c r="H219">
        <f t="shared" si="76"/>
        <v>0.61044068553145348</v>
      </c>
      <c r="I219">
        <f t="shared" si="77"/>
        <v>244.65619524329333</v>
      </c>
      <c r="J219">
        <f t="shared" si="78"/>
        <v>313.53286789227576</v>
      </c>
      <c r="K219">
        <f t="shared" si="79"/>
        <v>608.27652064777692</v>
      </c>
      <c r="L219">
        <f t="shared" si="80"/>
        <v>1.9400725823002702</v>
      </c>
      <c r="M219" cm="1">
        <f t="array" ref="M219">CubicInterpolation($B$4:$B$14,$G$4:$G$14,L219)*H219</f>
        <v>2436.4488257610446</v>
      </c>
      <c r="N219">
        <f t="shared" si="81"/>
        <v>-57.41792636305135</v>
      </c>
      <c r="O219">
        <f t="shared" si="82"/>
        <v>-5.8529996292610953</v>
      </c>
      <c r="P219">
        <f t="shared" si="83"/>
        <v>6691.3545779548704</v>
      </c>
      <c r="Q219">
        <f t="shared" si="84"/>
        <v>3864.1138150691704</v>
      </c>
      <c r="R219">
        <f t="shared" si="85"/>
        <v>59.77240365332208</v>
      </c>
      <c r="S219">
        <f t="shared" si="86"/>
        <v>525.44477906816769</v>
      </c>
      <c r="T219">
        <f t="shared" si="87"/>
        <v>306.44430117293723</v>
      </c>
      <c r="U219">
        <f t="shared" si="88"/>
        <v>-51.913415678483105</v>
      </c>
      <c r="V219">
        <f t="shared" si="89"/>
        <v>-24.53192899928198</v>
      </c>
    </row>
    <row r="220" spans="4:22" x14ac:dyDescent="0.3">
      <c r="D220">
        <f t="shared" si="69"/>
        <v>15.799999999999962</v>
      </c>
      <c r="E220">
        <v>0</v>
      </c>
      <c r="F220">
        <v>50</v>
      </c>
      <c r="H220">
        <f t="shared" si="76"/>
        <v>0.6068369903553863</v>
      </c>
      <c r="I220">
        <f t="shared" si="77"/>
        <v>244.31634543830677</v>
      </c>
      <c r="J220">
        <f t="shared" si="78"/>
        <v>313.31502931891356</v>
      </c>
      <c r="K220">
        <f t="shared" si="79"/>
        <v>602.55004192425349</v>
      </c>
      <c r="L220">
        <f t="shared" si="80"/>
        <v>1.9231443931498629</v>
      </c>
      <c r="M220" cm="1">
        <f t="array" ref="M220">CubicInterpolation($B$4:$B$14,$G$4:$G$14,L220)*H220</f>
        <v>2427.7014124595203</v>
      </c>
      <c r="N220">
        <f t="shared" si="81"/>
        <v>-57.240181235553727</v>
      </c>
      <c r="O220">
        <f t="shared" si="82"/>
        <v>-5.8348808598933459</v>
      </c>
      <c r="P220">
        <f t="shared" si="83"/>
        <v>6743.6391633374142</v>
      </c>
      <c r="Q220">
        <f t="shared" si="84"/>
        <v>3894.6355109021042</v>
      </c>
      <c r="R220">
        <f t="shared" si="85"/>
        <v>59.725288754832192</v>
      </c>
      <c r="S220">
        <f t="shared" si="86"/>
        <v>520.24692858271624</v>
      </c>
      <c r="T220">
        <f t="shared" si="87"/>
        <v>303.98961548574289</v>
      </c>
      <c r="U220">
        <f t="shared" si="88"/>
        <v>-51.742140094590084</v>
      </c>
      <c r="V220">
        <f t="shared" si="89"/>
        <v>-24.478343210087782</v>
      </c>
    </row>
    <row r="221" spans="4:22" x14ac:dyDescent="0.3">
      <c r="D221">
        <f t="shared" si="69"/>
        <v>15.899999999999961</v>
      </c>
      <c r="E221">
        <v>0</v>
      </c>
      <c r="F221">
        <v>50</v>
      </c>
      <c r="H221">
        <f t="shared" si="76"/>
        <v>0.6032851256637668</v>
      </c>
      <c r="I221">
        <f t="shared" si="77"/>
        <v>243.97986933750934</v>
      </c>
      <c r="J221">
        <f t="shared" si="78"/>
        <v>313.09920392714389</v>
      </c>
      <c r="K221">
        <f t="shared" si="79"/>
        <v>596.83909841175443</v>
      </c>
      <c r="L221">
        <f t="shared" si="80"/>
        <v>1.9062300092932685</v>
      </c>
      <c r="M221" cm="1">
        <f t="array" ref="M221">CubicInterpolation($B$4:$B$14,$G$4:$G$14,L221)*H221</f>
        <v>2416.6956111305176</v>
      </c>
      <c r="N221">
        <f t="shared" si="81"/>
        <v>-57.017403661072777</v>
      </c>
      <c r="O221">
        <f t="shared" si="82"/>
        <v>-5.8121716270206703</v>
      </c>
      <c r="P221">
        <f t="shared" si="83"/>
        <v>6795.4047173062527</v>
      </c>
      <c r="Q221">
        <f t="shared" si="84"/>
        <v>3924.9119467701548</v>
      </c>
      <c r="R221">
        <f t="shared" si="85"/>
        <v>59.677654653882264</v>
      </c>
      <c r="S221">
        <f t="shared" si="86"/>
        <v>515.06415079406258</v>
      </c>
      <c r="T221">
        <f t="shared" si="87"/>
        <v>301.53910187527441</v>
      </c>
      <c r="U221">
        <f t="shared" si="88"/>
        <v>-51.531771126743777</v>
      </c>
      <c r="V221">
        <f t="shared" si="89"/>
        <v>-24.402067223713065</v>
      </c>
    </row>
    <row r="222" spans="4:22" x14ac:dyDescent="0.3">
      <c r="D222">
        <f t="shared" si="69"/>
        <v>15.999999999999961</v>
      </c>
      <c r="E222">
        <v>0</v>
      </c>
      <c r="F222">
        <v>50</v>
      </c>
      <c r="H222">
        <f t="shared" si="76"/>
        <v>0.59978444560654598</v>
      </c>
      <c r="I222">
        <f t="shared" si="77"/>
        <v>243.64675584055055</v>
      </c>
      <c r="J222">
        <f t="shared" si="78"/>
        <v>312.88538875558447</v>
      </c>
      <c r="K222">
        <f t="shared" si="79"/>
        <v>591.14832481935002</v>
      </c>
      <c r="L222">
        <f t="shared" si="80"/>
        <v>1.8893446164759555</v>
      </c>
      <c r="M222" cm="1">
        <f t="array" ref="M222">CubicInterpolation($B$4:$B$14,$G$4:$G$14,L222)*H222</f>
        <v>2403.5497654511046</v>
      </c>
      <c r="N222">
        <f t="shared" si="81"/>
        <v>-56.75195629427656</v>
      </c>
      <c r="O222">
        <f t="shared" si="82"/>
        <v>-5.7851127720975084</v>
      </c>
      <c r="P222">
        <f t="shared" si="83"/>
        <v>6846.6529476076057</v>
      </c>
      <c r="Q222">
        <f t="shared" si="84"/>
        <v>3954.9436559315977</v>
      </c>
      <c r="R222">
        <f t="shared" si="85"/>
        <v>59.62949242405783</v>
      </c>
      <c r="S222">
        <f t="shared" si="86"/>
        <v>509.90045523299591</v>
      </c>
      <c r="T222">
        <f t="shared" si="87"/>
        <v>299.09508135358436</v>
      </c>
      <c r="U222">
        <f t="shared" si="88"/>
        <v>-51.284406382642835</v>
      </c>
      <c r="V222">
        <f t="shared" si="89"/>
        <v>-24.304201390035828</v>
      </c>
    </row>
    <row r="223" spans="4:22" x14ac:dyDescent="0.3">
      <c r="D223">
        <f t="shared" si="69"/>
        <v>16.099999999999962</v>
      </c>
      <c r="E223">
        <v>0</v>
      </c>
      <c r="F223">
        <v>50</v>
      </c>
      <c r="H223">
        <f t="shared" si="76"/>
        <v>0.59633428771392027</v>
      </c>
      <c r="I223">
        <f t="shared" si="77"/>
        <v>243.31699130753361</v>
      </c>
      <c r="J223">
        <f t="shared" si="78"/>
        <v>312.6735791642252</v>
      </c>
      <c r="K223">
        <f t="shared" si="79"/>
        <v>585.4821248296505</v>
      </c>
      <c r="L223">
        <f t="shared" si="80"/>
        <v>1.8725027115966788</v>
      </c>
      <c r="M223" cm="1">
        <f t="array" ref="M223">CubicInterpolation($B$4:$B$14,$G$4:$G$14,L223)*H223</f>
        <v>2388.3865155551684</v>
      </c>
      <c r="N223">
        <f t="shared" si="81"/>
        <v>-56.446287905862427</v>
      </c>
      <c r="O223">
        <f t="shared" si="82"/>
        <v>-5.7539539149706851</v>
      </c>
      <c r="P223">
        <f t="shared" si="83"/>
        <v>6897.385952687132</v>
      </c>
      <c r="Q223">
        <f t="shared" si="84"/>
        <v>3984.7313983954218</v>
      </c>
      <c r="R223">
        <f t="shared" si="85"/>
        <v>59.580793285898622</v>
      </c>
      <c r="S223">
        <f t="shared" si="86"/>
        <v>504.75964635752661</v>
      </c>
      <c r="T223">
        <f t="shared" si="87"/>
        <v>296.65976792289695</v>
      </c>
      <c r="U223">
        <f t="shared" si="88"/>
        <v>-51.002215049806701</v>
      </c>
      <c r="V223">
        <f t="shared" si="89"/>
        <v>-24.185894202298623</v>
      </c>
    </row>
    <row r="224" spans="4:22" x14ac:dyDescent="0.3">
      <c r="D224">
        <f t="shared" si="69"/>
        <v>16.199999999999964</v>
      </c>
      <c r="E224">
        <v>0</v>
      </c>
      <c r="F224">
        <v>50</v>
      </c>
      <c r="H224">
        <f t="shared" si="76"/>
        <v>0.59293397473838816</v>
      </c>
      <c r="I224">
        <f t="shared" si="77"/>
        <v>242.99055969499949</v>
      </c>
      <c r="J224">
        <f t="shared" si="78"/>
        <v>312.46376891641501</v>
      </c>
      <c r="K224">
        <f t="shared" si="79"/>
        <v>579.84466123621928</v>
      </c>
      <c r="L224">
        <f t="shared" si="80"/>
        <v>1.8557180669203586</v>
      </c>
      <c r="M224" cm="1">
        <f t="array" ref="M224">CubicInterpolation($B$4:$B$14,$G$4:$G$14,L224)*H224</f>
        <v>2371.3315783071985</v>
      </c>
      <c r="N224">
        <f t="shared" si="81"/>
        <v>-56.102908974213975</v>
      </c>
      <c r="O224">
        <f t="shared" si="82"/>
        <v>-5.7189509657710467</v>
      </c>
      <c r="P224">
        <f t="shared" si="83"/>
        <v>6947.6062007693045</v>
      </c>
      <c r="Q224">
        <f t="shared" si="84"/>
        <v>4014.276149948731</v>
      </c>
      <c r="R224">
        <f t="shared" si="85"/>
        <v>59.531548610836822</v>
      </c>
      <c r="S224">
        <f t="shared" si="86"/>
        <v>499.64531528590408</v>
      </c>
      <c r="T224">
        <f t="shared" si="87"/>
        <v>294.23526314328018</v>
      </c>
      <c r="U224">
        <f t="shared" si="88"/>
        <v>-50.687416598275995</v>
      </c>
      <c r="V224">
        <f t="shared" si="89"/>
        <v>-24.048330377840248</v>
      </c>
    </row>
    <row r="225" spans="4:22" x14ac:dyDescent="0.3">
      <c r="D225">
        <f t="shared" si="69"/>
        <v>16.299999999999965</v>
      </c>
      <c r="E225">
        <v>0</v>
      </c>
      <c r="F225">
        <v>50</v>
      </c>
      <c r="H225">
        <f t="shared" si="76"/>
        <v>0.5895828164878778</v>
      </c>
      <c r="I225">
        <f t="shared" si="77"/>
        <v>242.66744269657795</v>
      </c>
      <c r="J225">
        <f t="shared" si="78"/>
        <v>312.25595026433848</v>
      </c>
      <c r="K225">
        <f t="shared" si="79"/>
        <v>574.23984856970992</v>
      </c>
      <c r="L225">
        <f t="shared" si="80"/>
        <v>1.8390037021987586</v>
      </c>
      <c r="M225" cm="1">
        <f t="array" ref="M225">CubicInterpolation($B$4:$B$14,$G$4:$G$14,L225)*H225</f>
        <v>2352.5125907347287</v>
      </c>
      <c r="N225">
        <f t="shared" si="81"/>
        <v>-55.724368540642878</v>
      </c>
      <c r="O225">
        <f t="shared" si="82"/>
        <v>-5.6803637656108945</v>
      </c>
      <c r="P225">
        <f t="shared" si="83"/>
        <v>6997.3165082187752</v>
      </c>
      <c r="Q225">
        <f t="shared" si="84"/>
        <v>4043.5790907016089</v>
      </c>
      <c r="R225">
        <f t="shared" si="85"/>
        <v>59.481749923556563</v>
      </c>
      <c r="S225">
        <f t="shared" si="86"/>
        <v>494.5608337034999</v>
      </c>
      <c r="T225">
        <f t="shared" si="87"/>
        <v>291.8235519142732</v>
      </c>
      <c r="U225">
        <f t="shared" si="88"/>
        <v>-50.34226062320181</v>
      </c>
      <c r="V225">
        <f t="shared" si="89"/>
        <v>-23.892719489397066</v>
      </c>
    </row>
    <row r="226" spans="4:22" x14ac:dyDescent="0.3">
      <c r="D226">
        <f t="shared" si="69"/>
        <v>16.399999999999967</v>
      </c>
      <c r="E226">
        <v>0</v>
      </c>
      <c r="F226">
        <v>50</v>
      </c>
      <c r="H226">
        <f t="shared" si="76"/>
        <v>0.58628011163650096</v>
      </c>
      <c r="I226">
        <f t="shared" si="77"/>
        <v>242.34761988692551</v>
      </c>
      <c r="J226">
        <f t="shared" si="78"/>
        <v>312.05011403709932</v>
      </c>
      <c r="K226">
        <f t="shared" si="79"/>
        <v>568.67134810028654</v>
      </c>
      <c r="L226">
        <f t="shared" si="80"/>
        <v>1.8223718643880316</v>
      </c>
      <c r="M226" cm="1">
        <f t="array" ref="M226">CubicInterpolation($B$4:$B$14,$G$4:$G$14,L226)*H226</f>
        <v>2332.0580278566977</v>
      </c>
      <c r="N226">
        <f t="shared" si="81"/>
        <v>-55.313232553018366</v>
      </c>
      <c r="O226">
        <f t="shared" si="82"/>
        <v>-5.6384538790028911</v>
      </c>
      <c r="P226">
        <f t="shared" si="83"/>
        <v>7046.520017396072</v>
      </c>
      <c r="Q226">
        <f t="shared" si="84"/>
        <v>4072.6415932683685</v>
      </c>
      <c r="R226">
        <f t="shared" si="85"/>
        <v>59.431388903307109</v>
      </c>
      <c r="S226">
        <f t="shared" si="86"/>
        <v>489.50934984242593</v>
      </c>
      <c r="T226">
        <f t="shared" si="87"/>
        <v>289.42649942091128</v>
      </c>
      <c r="U226">
        <f t="shared" si="88"/>
        <v>-49.969008019772801</v>
      </c>
      <c r="V226">
        <f t="shared" si="89"/>
        <v>-23.72028526354968</v>
      </c>
    </row>
    <row r="227" spans="4:22" x14ac:dyDescent="0.3">
      <c r="D227">
        <f t="shared" si="69"/>
        <v>16.499999999999968</v>
      </c>
      <c r="E227">
        <v>0</v>
      </c>
      <c r="F227">
        <v>50</v>
      </c>
      <c r="H227">
        <f t="shared" si="76"/>
        <v>0.58302514950078965</v>
      </c>
      <c r="I227">
        <f t="shared" si="77"/>
        <v>242.03106886764337</v>
      </c>
      <c r="J227">
        <f t="shared" si="78"/>
        <v>311.84624973056691</v>
      </c>
      <c r="K227">
        <f t="shared" si="79"/>
        <v>563.14256507878031</v>
      </c>
      <c r="L227">
        <f t="shared" si="80"/>
        <v>1.8058340145675369</v>
      </c>
      <c r="M227" cm="1">
        <f t="array" ref="M227">CubicInterpolation($B$4:$B$14,$G$4:$G$14,L227)*H227</f>
        <v>2310.0962035417756</v>
      </c>
      <c r="N227">
        <f t="shared" si="81"/>
        <v>-54.872063870485853</v>
      </c>
      <c r="O227">
        <f t="shared" si="82"/>
        <v>-5.5934825556050818</v>
      </c>
      <c r="P227">
        <f t="shared" si="83"/>
        <v>7095.2201742087082</v>
      </c>
      <c r="Q227">
        <f t="shared" si="84"/>
        <v>4101.4652106985777</v>
      </c>
      <c r="R227">
        <f t="shared" si="85"/>
        <v>59.38045738429436</v>
      </c>
      <c r="S227">
        <f t="shared" si="86"/>
        <v>484.49378641027715</v>
      </c>
      <c r="T227">
        <f t="shared" si="87"/>
        <v>287.0458491832639</v>
      </c>
      <c r="U227">
        <f t="shared" si="88"/>
        <v>-49.569913637075864</v>
      </c>
      <c r="V227">
        <f t="shared" si="89"/>
        <v>-23.532255638155885</v>
      </c>
    </row>
    <row r="228" spans="4:22" x14ac:dyDescent="0.3">
      <c r="D228">
        <f t="shared" si="69"/>
        <v>16.599999999999969</v>
      </c>
      <c r="E228">
        <v>0</v>
      </c>
      <c r="F228">
        <v>50</v>
      </c>
      <c r="H228">
        <f t="shared" si="76"/>
        <v>0.57981721177058354</v>
      </c>
      <c r="I228">
        <f t="shared" si="77"/>
        <v>241.7177654139536</v>
      </c>
      <c r="J228">
        <f t="shared" si="78"/>
        <v>311.64434559819398</v>
      </c>
      <c r="K228">
        <f t="shared" si="79"/>
        <v>557.65664805916367</v>
      </c>
      <c r="L228">
        <f t="shared" si="80"/>
        <v>1.7894008215960244</v>
      </c>
      <c r="M228" cm="1">
        <f t="array" ref="M228">CubicInterpolation($B$4:$B$14,$G$4:$G$14,L228)*H228</f>
        <v>2286.754360529831</v>
      </c>
      <c r="N228">
        <f t="shared" si="81"/>
        <v>-54.403404051947582</v>
      </c>
      <c r="O228">
        <f t="shared" si="82"/>
        <v>-5.5457088737968991</v>
      </c>
      <c r="P228">
        <f t="shared" si="83"/>
        <v>7143.4207055455945</v>
      </c>
      <c r="Q228">
        <f t="shared" si="84"/>
        <v>4130.0516642646498</v>
      </c>
      <c r="R228">
        <f t="shared" si="85"/>
        <v>59.328947355199304</v>
      </c>
      <c r="S228">
        <f t="shared" si="86"/>
        <v>479.51684032743464</v>
      </c>
      <c r="T228">
        <f t="shared" si="87"/>
        <v>284.68322213817856</v>
      </c>
      <c r="U228">
        <f t="shared" si="88"/>
        <v>-49.147210513689515</v>
      </c>
      <c r="V228">
        <f t="shared" si="89"/>
        <v>-23.329853646402366</v>
      </c>
    </row>
    <row r="229" spans="4:22" x14ac:dyDescent="0.3">
      <c r="D229">
        <f t="shared" si="69"/>
        <v>16.699999999999971</v>
      </c>
      <c r="E229">
        <v>0</v>
      </c>
      <c r="F229">
        <v>50</v>
      </c>
      <c r="H229">
        <f t="shared" si="76"/>
        <v>0.57665557418511104</v>
      </c>
      <c r="I229">
        <f t="shared" si="77"/>
        <v>241.40768362100823</v>
      </c>
      <c r="J229">
        <f t="shared" si="78"/>
        <v>311.44438874206918</v>
      </c>
      <c r="K229">
        <f t="shared" si="79"/>
        <v>552.21649013015656</v>
      </c>
      <c r="L229">
        <f t="shared" si="80"/>
        <v>1.7730821619890833</v>
      </c>
      <c r="M229" cm="1">
        <f t="array" ref="M229">CubicInterpolation($B$4:$B$14,$G$4:$G$14,L229)*H229</f>
        <v>2262.157853410838</v>
      </c>
      <c r="N229">
        <f t="shared" si="81"/>
        <v>-53.909757004195463</v>
      </c>
      <c r="O229">
        <f t="shared" si="82"/>
        <v>-5.4953880738221672</v>
      </c>
      <c r="P229">
        <f t="shared" si="83"/>
        <v>7191.1255967679617</v>
      </c>
      <c r="Q229">
        <f t="shared" si="84"/>
        <v>4158.4028312052569</v>
      </c>
      <c r="R229">
        <f t="shared" si="85"/>
        <v>59.276850957870394</v>
      </c>
      <c r="S229">
        <f t="shared" si="86"/>
        <v>474.5809841198963</v>
      </c>
      <c r="T229">
        <f t="shared" si="87"/>
        <v>282.3401166739506</v>
      </c>
      <c r="U229">
        <f t="shared" si="88"/>
        <v>-48.703095756986187</v>
      </c>
      <c r="V229">
        <f t="shared" si="89"/>
        <v>-23.114289172224957</v>
      </c>
    </row>
    <row r="230" spans="4:22" x14ac:dyDescent="0.3">
      <c r="D230">
        <f t="shared" si="69"/>
        <v>16.799999999999972</v>
      </c>
      <c r="E230">
        <v>0</v>
      </c>
      <c r="F230">
        <v>50</v>
      </c>
      <c r="H230">
        <f t="shared" si="76"/>
        <v>0.57353950814618737</v>
      </c>
      <c r="I230">
        <f t="shared" si="77"/>
        <v>241.10079604880718</v>
      </c>
      <c r="J230">
        <f t="shared" si="78"/>
        <v>311.24636520353249</v>
      </c>
      <c r="K230">
        <f t="shared" si="79"/>
        <v>546.82473187384949</v>
      </c>
      <c r="L230">
        <f t="shared" si="80"/>
        <v>1.7568871254649541</v>
      </c>
      <c r="M230" cm="1">
        <f t="array" ref="M230">CubicInterpolation($B$4:$B$14,$G$4:$G$14,L230)*H230</f>
        <v>2236.429426223337</v>
      </c>
      <c r="N230">
        <f t="shared" si="81"/>
        <v>-53.39357452293865</v>
      </c>
      <c r="O230">
        <f t="shared" si="82"/>
        <v>-5.4427700838877318</v>
      </c>
      <c r="P230">
        <f t="shared" si="83"/>
        <v>7238.3390694142754</v>
      </c>
      <c r="Q230">
        <f t="shared" si="84"/>
        <v>4186.5207325156061</v>
      </c>
      <c r="R230">
        <f t="shared" si="85"/>
        <v>59.224160485245768</v>
      </c>
      <c r="S230">
        <f t="shared" si="86"/>
        <v>469.68846880636244</v>
      </c>
      <c r="T230">
        <f t="shared" si="87"/>
        <v>280.01790953301918</v>
      </c>
      <c r="U230">
        <f t="shared" si="88"/>
        <v>-48.239718091006417</v>
      </c>
      <c r="V230">
        <f t="shared" si="89"/>
        <v>-22.886751600802413</v>
      </c>
    </row>
    <row r="231" spans="4:22" x14ac:dyDescent="0.3">
      <c r="D231">
        <f t="shared" si="69"/>
        <v>16.899999999999974</v>
      </c>
      <c r="E231">
        <v>0</v>
      </c>
      <c r="F231">
        <v>50</v>
      </c>
      <c r="H231">
        <f t="shared" si="76"/>
        <v>0.5704682822617837</v>
      </c>
      <c r="I231">
        <f t="shared" si="77"/>
        <v>240.79707386480808</v>
      </c>
      <c r="J231">
        <f t="shared" si="78"/>
        <v>311.05026005274436</v>
      </c>
      <c r="K231">
        <f t="shared" si="79"/>
        <v>541.48376586377424</v>
      </c>
      <c r="L231">
        <f t="shared" si="80"/>
        <v>1.7408240255833753</v>
      </c>
      <c r="M231" cm="1">
        <f t="array" ref="M231">CubicInterpolation($B$4:$B$14,$G$4:$G$14,L231)*H231</f>
        <v>2209.6885844403682</v>
      </c>
      <c r="N231">
        <f t="shared" si="81"/>
        <v>-52.857243722080668</v>
      </c>
      <c r="O231">
        <f t="shared" si="82"/>
        <v>-5.388098238744206</v>
      </c>
      <c r="P231">
        <f t="shared" si="83"/>
        <v>7285.0655592602925</v>
      </c>
      <c r="Q231">
        <f t="shared" si="84"/>
        <v>4214.4075208669756</v>
      </c>
      <c r="R231">
        <f t="shared" si="85"/>
        <v>59.170868378548406</v>
      </c>
      <c r="S231">
        <f t="shared" si="86"/>
        <v>464.84132811396273</v>
      </c>
      <c r="T231">
        <f t="shared" si="87"/>
        <v>277.71785749436776</v>
      </c>
      <c r="U231">
        <f t="shared" si="88"/>
        <v>-47.759167064882988</v>
      </c>
      <c r="V231">
        <f t="shared" si="89"/>
        <v>-22.648403368980162</v>
      </c>
    </row>
    <row r="232" spans="4:22" x14ac:dyDescent="0.3">
      <c r="D232">
        <f t="shared" si="69"/>
        <v>16.999999999999975</v>
      </c>
      <c r="E232">
        <v>0</v>
      </c>
      <c r="F232">
        <v>50</v>
      </c>
      <c r="H232">
        <f t="shared" si="76"/>
        <v>0.56744116381453935</v>
      </c>
      <c r="I232">
        <f t="shared" si="77"/>
        <v>240.49648698341778</v>
      </c>
      <c r="J232">
        <f t="shared" si="78"/>
        <v>310.85605747666756</v>
      </c>
      <c r="K232">
        <f t="shared" si="79"/>
        <v>536.19574251341953</v>
      </c>
      <c r="L232">
        <f t="shared" si="80"/>
        <v>1.7249004148927214</v>
      </c>
      <c r="M232" cm="1">
        <f t="array" ref="M232">CubicInterpolation($B$4:$B$14,$G$4:$G$14,L232)*H232</f>
        <v>2182.0510594730913</v>
      </c>
      <c r="N232">
        <f t="shared" si="81"/>
        <v>-52.303076313844507</v>
      </c>
      <c r="O232">
        <f t="shared" si="82"/>
        <v>-5.3316081869362391</v>
      </c>
      <c r="P232">
        <f t="shared" si="83"/>
        <v>7331.3096948588</v>
      </c>
      <c r="Q232">
        <f t="shared" si="84"/>
        <v>4242.065468728988</v>
      </c>
      <c r="R232">
        <f t="shared" si="85"/>
        <v>59.116967223819465</v>
      </c>
      <c r="S232">
        <f t="shared" si="86"/>
        <v>460.04138385616818</v>
      </c>
      <c r="T232">
        <f t="shared" si="87"/>
        <v>275.4410997458786</v>
      </c>
      <c r="U232">
        <f t="shared" si="88"/>
        <v>-47.263463885463082</v>
      </c>
      <c r="V232">
        <f t="shared" si="89"/>
        <v>-22.400374403999805</v>
      </c>
    </row>
    <row r="233" spans="4:22" x14ac:dyDescent="0.3">
      <c r="D233">
        <f t="shared" si="69"/>
        <v>17.099999999999977</v>
      </c>
      <c r="E233">
        <v>0</v>
      </c>
      <c r="F233">
        <v>50</v>
      </c>
      <c r="H233">
        <f t="shared" si="76"/>
        <v>0.56445742015102318</v>
      </c>
      <c r="I233">
        <f t="shared" si="77"/>
        <v>240.1990042016642</v>
      </c>
      <c r="J233">
        <f t="shared" si="78"/>
        <v>310.66374086498837</v>
      </c>
      <c r="K233">
        <f t="shared" si="79"/>
        <v>530.96257708829285</v>
      </c>
      <c r="L233">
        <f t="shared" si="80"/>
        <v>1.7091231040028079</v>
      </c>
      <c r="M233" cm="1">
        <f t="array" ref="M233">CubicInterpolation($B$4:$B$14,$G$4:$G$14,L233)*H233</f>
        <v>2153.6283624480748</v>
      </c>
      <c r="N233">
        <f t="shared" si="81"/>
        <v>-51.733299674857527</v>
      </c>
      <c r="O233">
        <f t="shared" si="82"/>
        <v>-5.2735269801078006</v>
      </c>
      <c r="P233">
        <f t="shared" si="83"/>
        <v>7377.0762766670414</v>
      </c>
      <c r="Q233">
        <f t="shared" si="84"/>
        <v>4269.4969567591434</v>
      </c>
      <c r="R233">
        <f t="shared" si="85"/>
        <v>59.062449747846472</v>
      </c>
      <c r="S233">
        <f t="shared" si="86"/>
        <v>455.29025230865079</v>
      </c>
      <c r="T233">
        <f t="shared" si="87"/>
        <v>273.18866085722959</v>
      </c>
      <c r="U233">
        <f t="shared" si="88"/>
        <v>-46.75455381408274</v>
      </c>
      <c r="V233">
        <f t="shared" si="89"/>
        <v>-22.143757424941573</v>
      </c>
    </row>
    <row r="234" spans="4:22" x14ac:dyDescent="0.3">
      <c r="D234">
        <f t="shared" si="69"/>
        <v>17.199999999999978</v>
      </c>
      <c r="E234">
        <v>0</v>
      </c>
      <c r="F234">
        <v>50</v>
      </c>
      <c r="H234">
        <f t="shared" si="76"/>
        <v>0.56151631998871532</v>
      </c>
      <c r="I234">
        <f t="shared" si="77"/>
        <v>239.90459333045121</v>
      </c>
      <c r="J234">
        <f t="shared" si="78"/>
        <v>310.47329289356804</v>
      </c>
      <c r="K234">
        <f t="shared" si="79"/>
        <v>525.78595769974152</v>
      </c>
      <c r="L234">
        <f t="shared" si="80"/>
        <v>1.6934981840128318</v>
      </c>
      <c r="M234" cm="1">
        <f t="array" ref="M234">CubicInterpolation($B$4:$B$14,$G$4:$G$14,L234)*H234</f>
        <v>2124.5274229008646</v>
      </c>
      <c r="N234">
        <f t="shared" si="81"/>
        <v>-51.150049611036998</v>
      </c>
      <c r="O234">
        <f t="shared" si="82"/>
        <v>-5.2140723354777769</v>
      </c>
      <c r="P234">
        <f t="shared" si="83"/>
        <v>7422.3702568536582</v>
      </c>
      <c r="Q234">
        <f t="shared" si="84"/>
        <v>4296.7044625152939</v>
      </c>
      <c r="R234">
        <f t="shared" si="85"/>
        <v>59.007308813533292</v>
      </c>
      <c r="S234">
        <f t="shared" si="86"/>
        <v>450.58935142367341</v>
      </c>
      <c r="T234">
        <f t="shared" si="87"/>
        <v>270.96145426578249</v>
      </c>
      <c r="U234">
        <f t="shared" si="88"/>
        <v>-46.234300048339975</v>
      </c>
      <c r="V234">
        <f t="shared" si="89"/>
        <v>-21.879604069809321</v>
      </c>
    </row>
    <row r="235" spans="4:22" x14ac:dyDescent="0.3">
      <c r="D235">
        <f t="shared" si="69"/>
        <v>17.299999999999979</v>
      </c>
      <c r="E235">
        <v>0</v>
      </c>
      <c r="F235">
        <v>50</v>
      </c>
      <c r="H235">
        <f t="shared" si="76"/>
        <v>0.55861713463875962</v>
      </c>
      <c r="I235">
        <f t="shared" si="77"/>
        <v>239.61322132090106</v>
      </c>
      <c r="J235">
        <f t="shared" si="78"/>
        <v>310.28469560508142</v>
      </c>
      <c r="K235">
        <f t="shared" si="79"/>
        <v>520.6673541063484</v>
      </c>
      <c r="L235">
        <f t="shared" si="80"/>
        <v>1.6780310517442796</v>
      </c>
      <c r="M235" cm="1">
        <f t="array" ref="M235">CubicInterpolation($B$4:$B$14,$G$4:$G$14,L235)*H235</f>
        <v>2094.8503071654168</v>
      </c>
      <c r="N235">
        <f t="shared" si="81"/>
        <v>-50.555364716856637</v>
      </c>
      <c r="O235">
        <f t="shared" si="82"/>
        <v>-5.153452060841655</v>
      </c>
      <c r="P235">
        <f t="shared" si="83"/>
        <v>7467.1967198613702</v>
      </c>
      <c r="Q235">
        <f t="shared" si="84"/>
        <v>4323.6905495381361</v>
      </c>
      <c r="R235">
        <f t="shared" si="85"/>
        <v>58.951537414772844</v>
      </c>
      <c r="S235">
        <f t="shared" si="86"/>
        <v>445.93990873055219</v>
      </c>
      <c r="T235">
        <f t="shared" si="87"/>
        <v>268.76028619104494</v>
      </c>
      <c r="U235">
        <f t="shared" si="88"/>
        <v>-45.704478995003903</v>
      </c>
      <c r="V235">
        <f t="shared" si="89"/>
        <v>-21.608921802108494</v>
      </c>
    </row>
    <row r="236" spans="4:22" x14ac:dyDescent="0.3">
      <c r="D236">
        <f t="shared" si="69"/>
        <v>17.399999999999981</v>
      </c>
      <c r="E236">
        <v>0</v>
      </c>
      <c r="F236">
        <v>50</v>
      </c>
      <c r="H236">
        <f t="shared" si="76"/>
        <v>0.55575913914351183</v>
      </c>
      <c r="I236">
        <f t="shared" si="77"/>
        <v>239.32485438538566</v>
      </c>
      <c r="J236">
        <f t="shared" si="78"/>
        <v>310.09793048656087</v>
      </c>
      <c r="K236">
        <f t="shared" si="79"/>
        <v>515.60802715829277</v>
      </c>
      <c r="L236">
        <f t="shared" si="80"/>
        <v>1.6627264372557249</v>
      </c>
      <c r="M236" cm="1">
        <f t="array" ref="M236">CubicInterpolation($B$4:$B$14,$G$4:$G$14,L236)*H236</f>
        <v>2064.6940106095008</v>
      </c>
      <c r="N236">
        <f t="shared" si="81"/>
        <v>-49.951182211983706</v>
      </c>
      <c r="O236">
        <f t="shared" si="82"/>
        <v>-5.0918636301716313</v>
      </c>
      <c r="P236">
        <f t="shared" si="83"/>
        <v>7511.5608637868181</v>
      </c>
      <c r="Q236">
        <f t="shared" si="84"/>
        <v>4350.4578568425613</v>
      </c>
      <c r="R236">
        <f t="shared" si="85"/>
        <v>58.895128670882485</v>
      </c>
      <c r="S236">
        <f t="shared" si="86"/>
        <v>441.34296977838494</v>
      </c>
      <c r="T236">
        <f t="shared" si="87"/>
        <v>266.58585989744904</v>
      </c>
      <c r="U236">
        <f t="shared" si="88"/>
        <v>-45.16677682956675</v>
      </c>
      <c r="V236">
        <f t="shared" si="89"/>
        <v>-21.332671543970051</v>
      </c>
    </row>
    <row r="237" spans="4:22" x14ac:dyDescent="0.3">
      <c r="D237">
        <f t="shared" si="69"/>
        <v>17.499999999999982</v>
      </c>
      <c r="E237">
        <v>0</v>
      </c>
      <c r="F237">
        <v>50</v>
      </c>
      <c r="H237">
        <f t="shared" si="76"/>
        <v>0.55294161332880487</v>
      </c>
      <c r="I237">
        <f t="shared" si="77"/>
        <v>239.03945811293684</v>
      </c>
      <c r="J237">
        <f t="shared" si="78"/>
        <v>309.9129785436196</v>
      </c>
      <c r="K237">
        <f t="shared" si="79"/>
        <v>510.60903873113961</v>
      </c>
      <c r="L237">
        <f t="shared" si="80"/>
        <v>1.6475884331487345</v>
      </c>
      <c r="M237" cm="1">
        <f t="array" ref="M237">CubicInterpolation($B$4:$B$14,$G$4:$G$14,L237)*H237</f>
        <v>2034.1503174494242</v>
      </c>
      <c r="N237">
        <f t="shared" si="81"/>
        <v>-49.339335129938171</v>
      </c>
      <c r="O237">
        <f t="shared" si="82"/>
        <v>-5.02949389703753</v>
      </c>
      <c r="P237">
        <f t="shared" si="83"/>
        <v>7555.4679826250958</v>
      </c>
      <c r="Q237">
        <f t="shared" si="84"/>
        <v>4377.0090888489412</v>
      </c>
      <c r="R237">
        <f t="shared" si="85"/>
        <v>58.838075820635879</v>
      </c>
      <c r="S237">
        <f t="shared" si="86"/>
        <v>436.79940698715632</v>
      </c>
      <c r="T237">
        <f t="shared" si="87"/>
        <v>264.43878023014508</v>
      </c>
      <c r="U237">
        <f t="shared" si="88"/>
        <v>-44.622787231014954</v>
      </c>
      <c r="V237">
        <f t="shared" si="89"/>
        <v>-21.051765978176736</v>
      </c>
    </row>
    <row r="238" spans="4:22" x14ac:dyDescent="0.3">
      <c r="D238">
        <f t="shared" si="69"/>
        <v>17.599999999999984</v>
      </c>
      <c r="E238">
        <v>0</v>
      </c>
      <c r="F238">
        <v>50</v>
      </c>
      <c r="H238">
        <f t="shared" si="76"/>
        <v>0.55016384277161723</v>
      </c>
      <c r="I238">
        <f t="shared" si="77"/>
        <v>238.75699757881119</v>
      </c>
      <c r="J238">
        <f t="shared" si="78"/>
        <v>309.7298203711847</v>
      </c>
      <c r="K238">
        <f t="shared" si="79"/>
        <v>505.67126200763528</v>
      </c>
      <c r="L238">
        <f t="shared" si="80"/>
        <v>1.6326205252101058</v>
      </c>
      <c r="M238" cm="1">
        <f t="array" ref="M238">CubicInterpolation($B$4:$B$14,$G$4:$G$14,L238)*H238</f>
        <v>2003.3057216492416</v>
      </c>
      <c r="N238">
        <f t="shared" si="81"/>
        <v>-48.721550728864379</v>
      </c>
      <c r="O238">
        <f t="shared" si="82"/>
        <v>-4.9665189326059505</v>
      </c>
      <c r="P238">
        <f t="shared" si="83"/>
        <v>7598.9234494136608</v>
      </c>
      <c r="Q238">
        <f t="shared" si="84"/>
        <v>4403.3470057781506</v>
      </c>
      <c r="R238">
        <f t="shared" si="85"/>
        <v>58.780372215966992</v>
      </c>
      <c r="S238">
        <f t="shared" si="86"/>
        <v>432.30992878412718</v>
      </c>
      <c r="T238">
        <f t="shared" si="87"/>
        <v>262.31955835403772</v>
      </c>
      <c r="U238">
        <f t="shared" si="88"/>
        <v>-44.074010176772163</v>
      </c>
      <c r="V238">
        <f t="shared" si="89"/>
        <v>-20.767068458573764</v>
      </c>
    </row>
    <row r="239" spans="4:22" x14ac:dyDescent="0.3">
      <c r="D239">
        <f t="shared" si="69"/>
        <v>17.699999999999985</v>
      </c>
      <c r="E239">
        <v>0</v>
      </c>
      <c r="F239">
        <v>50</v>
      </c>
      <c r="H239">
        <f t="shared" si="76"/>
        <v>0.54742511968452989</v>
      </c>
      <c r="I239">
        <f t="shared" si="77"/>
        <v>238.47743744805939</v>
      </c>
      <c r="J239">
        <f t="shared" si="78"/>
        <v>309.54843622061838</v>
      </c>
      <c r="K239">
        <f t="shared" si="79"/>
        <v>500.79539197884759</v>
      </c>
      <c r="L239">
        <f t="shared" si="80"/>
        <v>1.6178256239741606</v>
      </c>
      <c r="M239" cm="1">
        <f t="array" ref="M239">CubicInterpolation($B$4:$B$14,$G$4:$G$14,L239)*H239</f>
        <v>1972.2414023450242</v>
      </c>
      <c r="N239">
        <f t="shared" si="81"/>
        <v>-48.099449993210094</v>
      </c>
      <c r="O239">
        <f t="shared" si="82"/>
        <v>-4.9031039748430265</v>
      </c>
      <c r="P239">
        <f t="shared" si="83"/>
        <v>7641.9327002985547</v>
      </c>
      <c r="Q239">
        <f t="shared" si="84"/>
        <v>4429.4744145274626</v>
      </c>
      <c r="R239">
        <f t="shared" si="85"/>
        <v>58.722011315371489</v>
      </c>
      <c r="S239">
        <f t="shared" si="86"/>
        <v>427.87508891373778</v>
      </c>
      <c r="T239">
        <f t="shared" si="87"/>
        <v>260.22861663220016</v>
      </c>
      <c r="U239">
        <f t="shared" si="88"/>
        <v>-43.521851681945563</v>
      </c>
      <c r="V239">
        <f t="shared" si="89"/>
        <v>-20.479392467161983</v>
      </c>
    </row>
    <row r="240" spans="4:22" x14ac:dyDescent="0.3">
      <c r="D240">
        <f t="shared" si="69"/>
        <v>17.799999999999986</v>
      </c>
      <c r="E240">
        <v>0</v>
      </c>
      <c r="F240">
        <v>50</v>
      </c>
      <c r="H240">
        <f t="shared" si="76"/>
        <v>0.5447247437189241</v>
      </c>
      <c r="I240">
        <f t="shared" si="77"/>
        <v>238.20074207302065</v>
      </c>
      <c r="J240">
        <f t="shared" si="78"/>
        <v>309.36880606315123</v>
      </c>
      <c r="K240">
        <f t="shared" si="79"/>
        <v>495.98195604904464</v>
      </c>
      <c r="L240">
        <f t="shared" si="80"/>
        <v>1.6032060968286512</v>
      </c>
      <c r="M240" cm="1">
        <f t="array" ref="M240">CubicInterpolation($B$4:$B$14,$G$4:$G$14,L240)*H240</f>
        <v>1941.03324730793</v>
      </c>
      <c r="N240">
        <f t="shared" si="81"/>
        <v>-47.474548096572953</v>
      </c>
      <c r="O240">
        <f t="shared" si="82"/>
        <v>-4.8394034756955095</v>
      </c>
      <c r="P240">
        <f t="shared" si="83"/>
        <v>7684.501219535282</v>
      </c>
      <c r="Q240">
        <f t="shared" si="84"/>
        <v>4455.3941600383687</v>
      </c>
      <c r="R240">
        <f t="shared" si="85"/>
        <v>58.662986677063394</v>
      </c>
      <c r="S240">
        <f t="shared" si="86"/>
        <v>423.49529582080186</v>
      </c>
      <c r="T240">
        <f t="shared" si="87"/>
        <v>258.16629358591337</v>
      </c>
      <c r="U240">
        <f t="shared" si="88"/>
        <v>-42.967624368598969</v>
      </c>
      <c r="V240">
        <f t="shared" si="89"/>
        <v>-20.189501556323744</v>
      </c>
    </row>
    <row r="241" spans="4:22" x14ac:dyDescent="0.3">
      <c r="D241">
        <f t="shared" si="69"/>
        <v>17.899999999999988</v>
      </c>
      <c r="E241">
        <v>0</v>
      </c>
      <c r="F241">
        <v>50</v>
      </c>
      <c r="H241">
        <f t="shared" si="76"/>
        <v>0.54206202268937798</v>
      </c>
      <c r="I241">
        <f t="shared" si="77"/>
        <v>237.92687558472295</v>
      </c>
      <c r="J241">
        <f t="shared" si="78"/>
        <v>309.19090964959122</v>
      </c>
      <c r="K241">
        <f t="shared" si="79"/>
        <v>491.23132464175023</v>
      </c>
      <c r="L241">
        <f t="shared" si="80"/>
        <v>1.5887638003279818</v>
      </c>
      <c r="M241" cm="1">
        <f t="array" ref="M241">CubicInterpolation($B$4:$B$14,$G$4:$G$14,L241)*H241</f>
        <v>1909.7519181460589</v>
      </c>
      <c r="N241">
        <f t="shared" si="81"/>
        <v>-46.84825569969825</v>
      </c>
      <c r="O241">
        <f t="shared" si="82"/>
        <v>-4.7755612334045106</v>
      </c>
      <c r="P241">
        <f t="shared" si="83"/>
        <v>7726.6345254272364</v>
      </c>
      <c r="Q241">
        <f t="shared" si="84"/>
        <v>4481.1091171619018</v>
      </c>
      <c r="R241">
        <f t="shared" si="85"/>
        <v>58.603291951924845</v>
      </c>
      <c r="S241">
        <f t="shared" si="86"/>
        <v>419.17082201827458</v>
      </c>
      <c r="T241">
        <f t="shared" si="87"/>
        <v>256.13284888473908</v>
      </c>
      <c r="U241">
        <f t="shared" si="88"/>
        <v>-42.412548754296076</v>
      </c>
      <c r="V241">
        <f t="shared" si="89"/>
        <v>-19.89810971596971</v>
      </c>
    </row>
    <row r="242" spans="4:22" x14ac:dyDescent="0.3">
      <c r="D242">
        <f t="shared" si="69"/>
        <v>17.999999999999989</v>
      </c>
      <c r="E242">
        <v>0</v>
      </c>
      <c r="F242">
        <v>50</v>
      </c>
      <c r="H242">
        <f t="shared" si="76"/>
        <v>0.53943627322211474</v>
      </c>
      <c r="I242">
        <f t="shared" si="77"/>
        <v>237.6558019782243</v>
      </c>
      <c r="J242">
        <f t="shared" si="78"/>
        <v>309.0147265663087</v>
      </c>
      <c r="K242">
        <f t="shared" si="79"/>
        <v>486.54372171720013</v>
      </c>
      <c r="L242">
        <f t="shared" si="80"/>
        <v>1.5745001124171247</v>
      </c>
      <c r="M242" cm="1">
        <f t="array" ref="M242">CubicInterpolation($B$4:$B$14,$G$4:$G$14,L242)*H242</f>
        <v>1878.4629512206791</v>
      </c>
      <c r="N242">
        <f t="shared" si="81"/>
        <v>-46.221880963123951</v>
      </c>
      <c r="O242">
        <f t="shared" si="82"/>
        <v>-4.7117105976680884</v>
      </c>
      <c r="P242">
        <f t="shared" si="83"/>
        <v>7768.3381571962573</v>
      </c>
      <c r="Q242">
        <f t="shared" si="84"/>
        <v>4506.6221830221957</v>
      </c>
      <c r="R242">
        <f t="shared" si="85"/>
        <v>58.542920876285514</v>
      </c>
      <c r="S242">
        <f t="shared" si="86"/>
        <v>414.90181336212976</v>
      </c>
      <c r="T242">
        <f t="shared" si="87"/>
        <v>254.12846832112439</v>
      </c>
      <c r="U242">
        <f t="shared" si="88"/>
        <v>-41.857755154216065</v>
      </c>
      <c r="V242">
        <f t="shared" si="89"/>
        <v>-19.60588210764562</v>
      </c>
    </row>
    <row r="243" spans="4:22" x14ac:dyDescent="0.3">
      <c r="D243">
        <f t="shared" si="69"/>
        <v>18.099999999999991</v>
      </c>
      <c r="E243">
        <v>0</v>
      </c>
      <c r="F243">
        <v>50</v>
      </c>
      <c r="H243">
        <f t="shared" si="76"/>
        <v>0.53684682133067674</v>
      </c>
      <c r="I243">
        <f t="shared" si="77"/>
        <v>237.38748519197742</v>
      </c>
      <c r="J243">
        <f t="shared" si="78"/>
        <v>308.84023628752863</v>
      </c>
      <c r="K243">
        <f t="shared" si="79"/>
        <v>481.91923512374848</v>
      </c>
      <c r="L243">
        <f t="shared" si="80"/>
        <v>1.5604159643081099</v>
      </c>
      <c r="M243" cm="1">
        <f t="array" ref="M243">CubicInterpolation($B$4:$B$14,$G$4:$G$14,L243)*H243</f>
        <v>1847.2268885958308</v>
      </c>
      <c r="N243">
        <f t="shared" si="81"/>
        <v>-45.596632160838183</v>
      </c>
      <c r="O243">
        <f t="shared" si="82"/>
        <v>-4.6479747360691315</v>
      </c>
      <c r="P243">
        <f t="shared" si="83"/>
        <v>7809.6176627727</v>
      </c>
      <c r="Q243">
        <f t="shared" si="84"/>
        <v>4531.9362698747491</v>
      </c>
      <c r="R243">
        <f t="shared" si="85"/>
        <v>58.481867264576238</v>
      </c>
      <c r="S243">
        <f t="shared" si="86"/>
        <v>410.6882981667041</v>
      </c>
      <c r="T243">
        <f t="shared" si="87"/>
        <v>252.15326872994359</v>
      </c>
      <c r="U243">
        <f t="shared" si="88"/>
        <v>-41.304286097360311</v>
      </c>
      <c r="V243">
        <f t="shared" si="89"/>
        <v>-19.313436110599035</v>
      </c>
    </row>
    <row r="244" spans="4:22" x14ac:dyDescent="0.3">
      <c r="D244">
        <f t="shared" si="69"/>
        <v>18.199999999999992</v>
      </c>
      <c r="E244">
        <v>0</v>
      </c>
      <c r="F244">
        <v>50</v>
      </c>
      <c r="H244">
        <f t="shared" si="76"/>
        <v>0.53429300292224746</v>
      </c>
      <c r="I244">
        <f t="shared" si="77"/>
        <v>237.12188918133941</v>
      </c>
      <c r="J244">
        <f t="shared" si="78"/>
        <v>308.6674182239878</v>
      </c>
      <c r="K244">
        <f t="shared" si="79"/>
        <v>477.35782671747717</v>
      </c>
      <c r="L244">
        <f t="shared" si="80"/>
        <v>1.5465118717877679</v>
      </c>
      <c r="M244" cm="1">
        <f t="array" ref="M244">CubicInterpolation($B$4:$B$14,$G$4:$G$14,L244)*H244</f>
        <v>1816.0994337320542</v>
      </c>
      <c r="N244">
        <f t="shared" si="81"/>
        <v>-44.97362078914751</v>
      </c>
      <c r="O244">
        <f t="shared" si="82"/>
        <v>-4.5844669509834359</v>
      </c>
      <c r="P244">
        <f t="shared" si="83"/>
        <v>7850.4785874862418</v>
      </c>
      <c r="Q244">
        <f t="shared" si="84"/>
        <v>4557.0542984521981</v>
      </c>
      <c r="R244">
        <f t="shared" si="85"/>
        <v>58.42012500187419</v>
      </c>
      <c r="S244">
        <f t="shared" si="86"/>
        <v>406.5301961041252</v>
      </c>
      <c r="T244">
        <f t="shared" si="87"/>
        <v>250.20730281903133</v>
      </c>
      <c r="U244">
        <f t="shared" si="88"/>
        <v>-40.75309916438767</v>
      </c>
      <c r="V244">
        <f t="shared" si="89"/>
        <v>-19.021342628311654</v>
      </c>
    </row>
    <row r="245" spans="4:22" x14ac:dyDescent="0.3">
      <c r="D245">
        <f t="shared" si="69"/>
        <v>18.299999999999994</v>
      </c>
      <c r="E245">
        <v>0</v>
      </c>
      <c r="F245">
        <v>50</v>
      </c>
      <c r="H245">
        <f t="shared" si="76"/>
        <v>0.53177416423821477</v>
      </c>
      <c r="I245">
        <f t="shared" si="77"/>
        <v>236.85897798638223</v>
      </c>
      <c r="J245">
        <f t="shared" si="78"/>
        <v>308.4962517680375</v>
      </c>
      <c r="K245">
        <f t="shared" si="79"/>
        <v>472.85934219523199</v>
      </c>
      <c r="L245">
        <f t="shared" si="80"/>
        <v>1.5327879657701038</v>
      </c>
      <c r="M245" cm="1">
        <f t="array" ref="M245">CubicInterpolation($B$4:$B$14,$G$4:$G$14,L245)*H245</f>
        <v>1785.1316270579337</v>
      </c>
      <c r="N245">
        <f t="shared" si="81"/>
        <v>-44.353865073416806</v>
      </c>
      <c r="O245">
        <f t="shared" si="82"/>
        <v>-4.5212910370455459</v>
      </c>
      <c r="P245">
        <f t="shared" si="83"/>
        <v>7890.9264636335001</v>
      </c>
      <c r="Q245">
        <f t="shared" si="84"/>
        <v>4581.9791917872544</v>
      </c>
      <c r="R245">
        <f t="shared" si="85"/>
        <v>58.357688036394073</v>
      </c>
      <c r="S245">
        <f t="shared" si="86"/>
        <v>402.42732684103771</v>
      </c>
      <c r="T245">
        <f t="shared" si="87"/>
        <v>248.29056388208576</v>
      </c>
      <c r="U245">
        <f t="shared" si="88"/>
        <v>-40.205070162174337</v>
      </c>
      <c r="V245">
        <f t="shared" si="89"/>
        <v>-18.730127607827502</v>
      </c>
    </row>
    <row r="246" spans="4:22" x14ac:dyDescent="0.3">
      <c r="D246">
        <f t="shared" si="69"/>
        <v>18.399999999999995</v>
      </c>
      <c r="E246">
        <v>0</v>
      </c>
      <c r="F246">
        <v>50</v>
      </c>
      <c r="H246">
        <f t="shared" si="76"/>
        <v>0.52928966223269747</v>
      </c>
      <c r="I246">
        <f t="shared" si="77"/>
        <v>236.59871579418711</v>
      </c>
      <c r="J246">
        <f t="shared" si="78"/>
        <v>308.32671633529327</v>
      </c>
      <c r="K246">
        <f t="shared" si="79"/>
        <v>468.42352059646572</v>
      </c>
      <c r="L246">
        <f t="shared" si="80"/>
        <v>1.5192440219389662</v>
      </c>
      <c r="M246" cm="1">
        <f t="array" ref="M246">CubicInterpolation($B$4:$B$14,$G$4:$G$14,L246)*H246</f>
        <v>1754.3700369927622</v>
      </c>
      <c r="N246">
        <f t="shared" si="81"/>
        <v>-43.738293784129546</v>
      </c>
      <c r="O246">
        <f t="shared" si="82"/>
        <v>-4.4585416701457232</v>
      </c>
      <c r="P246">
        <f t="shared" si="83"/>
        <v>7930.9668008942881</v>
      </c>
      <c r="Q246">
        <f t="shared" si="84"/>
        <v>4606.713869499873</v>
      </c>
      <c r="R246">
        <f t="shared" si="85"/>
        <v>58.29455037192281</v>
      </c>
      <c r="S246">
        <f t="shared" si="86"/>
        <v>398.37941837470953</v>
      </c>
      <c r="T246">
        <f t="shared" si="87"/>
        <v>246.40299037027879</v>
      </c>
      <c r="U246">
        <f t="shared" si="88"/>
        <v>-39.660996557983232</v>
      </c>
      <c r="V246">
        <f t="shared" si="89"/>
        <v>-18.440273728295555</v>
      </c>
    </row>
    <row r="247" spans="4:22" x14ac:dyDescent="0.3">
      <c r="D247">
        <f t="shared" si="69"/>
        <v>18.499999999999996</v>
      </c>
      <c r="E247">
        <v>0</v>
      </c>
      <c r="F247">
        <v>50</v>
      </c>
      <c r="H247">
        <f t="shared" si="76"/>
        <v>0.52683886489280485</v>
      </c>
      <c r="I247">
        <f t="shared" si="77"/>
        <v>236.34106699582776</v>
      </c>
      <c r="J247">
        <f t="shared" si="78"/>
        <v>308.1587914029447</v>
      </c>
      <c r="K247">
        <f t="shared" si="79"/>
        <v>464.05000343855829</v>
      </c>
      <c r="L247">
        <f t="shared" si="80"/>
        <v>1.5058794893564211</v>
      </c>
      <c r="M247" cm="1">
        <f t="array" ref="M247">CubicInterpolation($B$4:$B$14,$G$4:$G$14,L247)*H247</f>
        <v>1723.8569624374886</v>
      </c>
      <c r="N247">
        <f t="shared" si="81"/>
        <v>-43.12775028259906</v>
      </c>
      <c r="O247">
        <f t="shared" si="82"/>
        <v>-4.3963048198368053</v>
      </c>
      <c r="P247">
        <f t="shared" si="83"/>
        <v>7970.6050775649592</v>
      </c>
      <c r="Q247">
        <f t="shared" si="84"/>
        <v>4631.261242533561</v>
      </c>
      <c r="R247">
        <f t="shared" si="85"/>
        <v>58.230706060240124</v>
      </c>
      <c r="S247">
        <f t="shared" si="86"/>
        <v>394.38611503870158</v>
      </c>
      <c r="T247">
        <f t="shared" si="87"/>
        <v>244.54447030347259</v>
      </c>
      <c r="U247">
        <f t="shared" si="88"/>
        <v>-39.121601104003133</v>
      </c>
      <c r="V247">
        <f t="shared" si="89"/>
        <v>-18.152222219262413</v>
      </c>
    </row>
    <row r="248" spans="4:22" x14ac:dyDescent="0.3">
      <c r="D248">
        <f t="shared" si="69"/>
        <v>18.599999999999998</v>
      </c>
      <c r="E248">
        <v>0</v>
      </c>
      <c r="F248">
        <v>50</v>
      </c>
      <c r="H248">
        <f t="shared" si="76"/>
        <v>0.52442115150442226</v>
      </c>
      <c r="I248">
        <f t="shared" si="77"/>
        <v>236.08599623826458</v>
      </c>
      <c r="J248">
        <f t="shared" si="78"/>
        <v>307.99245654485549</v>
      </c>
      <c r="K248">
        <f t="shared" si="79"/>
        <v>459.73834345869653</v>
      </c>
      <c r="L248">
        <f t="shared" si="80"/>
        <v>1.4926935179392651</v>
      </c>
      <c r="M248" cm="1">
        <f t="array" ref="M248">CubicInterpolation($B$4:$B$14,$G$4:$G$14,L248)*H248</f>
        <v>1694.8104961472975</v>
      </c>
      <c r="N248">
        <f t="shared" si="81"/>
        <v>-42.546418529645663</v>
      </c>
      <c r="O248">
        <f t="shared" si="82"/>
        <v>-4.337045721676418</v>
      </c>
      <c r="P248">
        <f t="shared" si="83"/>
        <v>8009.8467325746751</v>
      </c>
      <c r="Q248">
        <f t="shared" si="84"/>
        <v>4655.6242083240395</v>
      </c>
      <c r="R248">
        <f t="shared" si="85"/>
        <v>58.166149193547994</v>
      </c>
      <c r="S248">
        <f t="shared" si="86"/>
        <v>390.44698515560219</v>
      </c>
      <c r="T248">
        <f t="shared" si="87"/>
        <v>242.71484550609466</v>
      </c>
      <c r="U248">
        <f t="shared" si="88"/>
        <v>-38.607583208937619</v>
      </c>
      <c r="V248">
        <f t="shared" si="89"/>
        <v>-17.878821226935898</v>
      </c>
    </row>
    <row r="249" spans="4:22" x14ac:dyDescent="0.3">
      <c r="D249">
        <f t="shared" si="69"/>
        <v>18.7</v>
      </c>
      <c r="E249">
        <v>0</v>
      </c>
      <c r="F249">
        <v>50</v>
      </c>
      <c r="H249">
        <f t="shared" si="76"/>
        <v>0.52203591593901078</v>
      </c>
      <c r="I249">
        <f t="shared" si="77"/>
        <v>235.83346879715853</v>
      </c>
      <c r="J249">
        <f t="shared" si="78"/>
        <v>307.82769167620108</v>
      </c>
      <c r="K249">
        <f t="shared" si="79"/>
        <v>455.4868330916986</v>
      </c>
      <c r="L249">
        <f t="shared" si="80"/>
        <v>1.4796811508784524</v>
      </c>
      <c r="M249" cm="1">
        <f t="array" ref="M249">CubicInterpolation($B$4:$B$14,$G$4:$G$14,L249)*H249</f>
        <v>1667.0357668200986</v>
      </c>
      <c r="N249">
        <f t="shared" si="81"/>
        <v>-41.990416946952308</v>
      </c>
      <c r="O249">
        <f t="shared" si="82"/>
        <v>-4.2803686999951385</v>
      </c>
      <c r="P249">
        <f t="shared" si="83"/>
        <v>8048.6971081294532</v>
      </c>
      <c r="Q249">
        <f t="shared" si="84"/>
        <v>4679.8056152660338</v>
      </c>
      <c r="R249">
        <f t="shared" si="85"/>
        <v>58.100873812761023</v>
      </c>
      <c r="S249">
        <f t="shared" si="86"/>
        <v>386.56052593995508</v>
      </c>
      <c r="T249">
        <f t="shared" si="87"/>
        <v>240.91329333378471</v>
      </c>
      <c r="U249">
        <f t="shared" si="88"/>
        <v>-38.115592060953603</v>
      </c>
      <c r="V249">
        <f t="shared" si="89"/>
        <v>-17.618080406839738</v>
      </c>
    </row>
    <row r="250" spans="4:22" x14ac:dyDescent="0.3">
      <c r="D250">
        <f t="shared" si="69"/>
        <v>18.8</v>
      </c>
      <c r="E250">
        <v>0</v>
      </c>
      <c r="F250">
        <v>50</v>
      </c>
      <c r="H250">
        <f t="shared" si="76"/>
        <v>0.51968257229001458</v>
      </c>
      <c r="I250">
        <f t="shared" si="77"/>
        <v>235.58345120689569</v>
      </c>
      <c r="J250">
        <f t="shared" si="78"/>
        <v>307.66447746681888</v>
      </c>
      <c r="K250">
        <f t="shared" si="79"/>
        <v>451.29274164675252</v>
      </c>
      <c r="L250">
        <f t="shared" si="80"/>
        <v>1.4668340829026116</v>
      </c>
      <c r="M250" cm="1">
        <f t="array" ref="M250">CubicInterpolation($B$4:$B$14,$G$4:$G$14,L250)*H250</f>
        <v>1639.5823363154614</v>
      </c>
      <c r="N250">
        <f t="shared" si="81"/>
        <v>-41.440874738433827</v>
      </c>
      <c r="O250">
        <f t="shared" si="82"/>
        <v>-4.2243501262419798</v>
      </c>
      <c r="P250">
        <f t="shared" si="83"/>
        <v>8087.1613527852742</v>
      </c>
      <c r="Q250">
        <f t="shared" si="84"/>
        <v>4703.808202345328</v>
      </c>
      <c r="R250">
        <f t="shared" si="85"/>
        <v>58.034873567532337</v>
      </c>
      <c r="S250">
        <f t="shared" si="86"/>
        <v>382.72436717646048</v>
      </c>
      <c r="T250">
        <f t="shared" si="87"/>
        <v>239.13844825209591</v>
      </c>
      <c r="U250">
        <f t="shared" si="88"/>
        <v>-37.629465038914176</v>
      </c>
      <c r="V250">
        <f t="shared" si="89"/>
        <v>-17.359995966926334</v>
      </c>
    </row>
    <row r="251" spans="4:22" x14ac:dyDescent="0.3">
      <c r="D251">
        <f t="shared" si="69"/>
        <v>18.900000000000002</v>
      </c>
      <c r="E251">
        <v>0</v>
      </c>
      <c r="F251">
        <v>50</v>
      </c>
      <c r="H251">
        <f t="shared" si="76"/>
        <v>0.51736055416622262</v>
      </c>
      <c r="I251">
        <f t="shared" si="77"/>
        <v>235.33591122540886</v>
      </c>
      <c r="J251">
        <f t="shared" si="78"/>
        <v>307.5027953212284</v>
      </c>
      <c r="K251">
        <f t="shared" si="79"/>
        <v>447.1544838381713</v>
      </c>
      <c r="L251">
        <f t="shared" si="80"/>
        <v>1.454147704156828</v>
      </c>
      <c r="M251" cm="1">
        <f t="array" ref="M251">CubicInterpolation($B$4:$B$14,$G$4:$G$14,L251)*H251</f>
        <v>1612.4391277364473</v>
      </c>
      <c r="N251">
        <f t="shared" si="81"/>
        <v>-40.897573237386119</v>
      </c>
      <c r="O251">
        <f t="shared" si="82"/>
        <v>-4.1689677102330398</v>
      </c>
      <c r="P251">
        <f t="shared" si="83"/>
        <v>8125.2444268601712</v>
      </c>
      <c r="Q251">
        <f t="shared" si="84"/>
        <v>4727.6346019796038</v>
      </c>
      <c r="R251">
        <f t="shared" si="85"/>
        <v>57.968141726151991</v>
      </c>
      <c r="S251">
        <f t="shared" si="86"/>
        <v>378.93711432146705</v>
      </c>
      <c r="T251">
        <f t="shared" si="87"/>
        <v>237.38954443340759</v>
      </c>
      <c r="U251">
        <f t="shared" si="88"/>
        <v>-37.149012255105582</v>
      </c>
      <c r="V251">
        <f t="shared" si="89"/>
        <v>-17.104455126585496</v>
      </c>
    </row>
    <row r="252" spans="4:22" x14ac:dyDescent="0.3">
      <c r="D252">
        <f t="shared" si="69"/>
        <v>19.000000000000004</v>
      </c>
      <c r="E252">
        <v>0</v>
      </c>
      <c r="F252">
        <v>50</v>
      </c>
      <c r="H252">
        <f t="shared" si="76"/>
        <v>0.51506930889202285</v>
      </c>
      <c r="I252">
        <f t="shared" si="77"/>
        <v>235.09081725135593</v>
      </c>
      <c r="J252">
        <f t="shared" si="78"/>
        <v>307.34262700054285</v>
      </c>
      <c r="K252">
        <f t="shared" si="79"/>
        <v>443.07143598959493</v>
      </c>
      <c r="L252">
        <f t="shared" si="80"/>
        <v>1.4416205142569187</v>
      </c>
      <c r="M252" cm="1">
        <f t="array" ref="M252">CubicInterpolation($B$4:$B$14,$G$4:$G$14,L252)*H252</f>
        <v>1585.6002616269404</v>
      </c>
      <c r="N252">
        <f t="shared" si="81"/>
        <v>-40.360397078919341</v>
      </c>
      <c r="O252">
        <f t="shared" si="82"/>
        <v>-4.1142096920407072</v>
      </c>
      <c r="P252">
        <f t="shared" si="83"/>
        <v>8162.9511920990835</v>
      </c>
      <c r="Q252">
        <f t="shared" si="84"/>
        <v>4751.2873952952114</v>
      </c>
      <c r="R252">
        <f t="shared" si="85"/>
        <v>57.900671627933761</v>
      </c>
      <c r="S252">
        <f t="shared" si="86"/>
        <v>375.19819045676599</v>
      </c>
      <c r="T252">
        <f t="shared" si="87"/>
        <v>235.66632187873196</v>
      </c>
      <c r="U252">
        <f t="shared" si="88"/>
        <v>-36.674132339422627</v>
      </c>
      <c r="V252">
        <f t="shared" si="89"/>
        <v>-16.851399630848363</v>
      </c>
    </row>
    <row r="253" spans="4:22" x14ac:dyDescent="0.3">
      <c r="D253">
        <f t="shared" si="69"/>
        <v>19.100000000000005</v>
      </c>
      <c r="E253">
        <v>0</v>
      </c>
      <c r="F253">
        <v>50</v>
      </c>
      <c r="H253">
        <f t="shared" si="76"/>
        <v>0.51280829473318879</v>
      </c>
      <c r="I253">
        <f t="shared" si="77"/>
        <v>234.84813805365872</v>
      </c>
      <c r="J253">
        <f t="shared" si="78"/>
        <v>307.1839544474289</v>
      </c>
      <c r="K253">
        <f t="shared" si="79"/>
        <v>439.04299147747963</v>
      </c>
      <c r="L253">
        <f t="shared" si="80"/>
        <v>1.4292510566420777</v>
      </c>
      <c r="M253" cm="1">
        <f t="array" ref="M253">CubicInterpolation($B$4:$B$14,$G$4:$G$14,L253)*H253</f>
        <v>1559.0602993431346</v>
      </c>
      <c r="N253">
        <f t="shared" si="81"/>
        <v>-39.829239774008151</v>
      </c>
      <c r="O253">
        <f t="shared" si="82"/>
        <v>-4.0600652165145918</v>
      </c>
      <c r="P253">
        <f t="shared" si="83"/>
        <v>8200.2864532832737</v>
      </c>
      <c r="Q253">
        <f t="shared" si="84"/>
        <v>4774.7691378461914</v>
      </c>
      <c r="R253">
        <f t="shared" si="85"/>
        <v>57.83245674082184</v>
      </c>
      <c r="S253">
        <f t="shared" si="86"/>
        <v>371.50703322703953</v>
      </c>
      <c r="T253">
        <f t="shared" si="87"/>
        <v>233.96852914086026</v>
      </c>
      <c r="U253">
        <f t="shared" si="88"/>
        <v>-36.204731609595889</v>
      </c>
      <c r="V253">
        <f t="shared" si="89"/>
        <v>-16.600775585874327</v>
      </c>
    </row>
    <row r="254" spans="4:22" x14ac:dyDescent="0.3">
      <c r="D254">
        <f t="shared" si="69"/>
        <v>19.200000000000006</v>
      </c>
      <c r="E254">
        <v>0</v>
      </c>
      <c r="F254">
        <v>50</v>
      </c>
      <c r="H254">
        <f t="shared" si="76"/>
        <v>0.51057698061381251</v>
      </c>
      <c r="I254">
        <f t="shared" si="77"/>
        <v>234.6078427636003</v>
      </c>
      <c r="J254">
        <f t="shared" si="78"/>
        <v>307.02675978229422</v>
      </c>
      <c r="K254">
        <f t="shared" si="79"/>
        <v>435.06855509369973</v>
      </c>
      <c r="L254">
        <f t="shared" si="80"/>
        <v>1.4170379005471609</v>
      </c>
      <c r="M254" cm="1">
        <f t="array" ref="M254">CubicInterpolation($B$4:$B$14,$G$4:$G$14,L254)*H254</f>
        <v>1532.8141905491102</v>
      </c>
      <c r="N254">
        <f t="shared" si="81"/>
        <v>-39.304002655097982</v>
      </c>
      <c r="O254">
        <f t="shared" si="82"/>
        <v>-4.006524225799998</v>
      </c>
      <c r="P254">
        <f t="shared" si="83"/>
        <v>8237.2549594461052</v>
      </c>
      <c r="Q254">
        <f t="shared" si="84"/>
        <v>4798.0823603222361</v>
      </c>
      <c r="R254">
        <f t="shared" si="85"/>
        <v>57.763490530448628</v>
      </c>
      <c r="S254">
        <f t="shared" si="86"/>
        <v>367.86309002958853</v>
      </c>
      <c r="T254">
        <f t="shared" si="87"/>
        <v>232.29592038002409</v>
      </c>
      <c r="U254">
        <f t="shared" si="88"/>
        <v>-35.740723119901098</v>
      </c>
      <c r="V254">
        <f t="shared" si="89"/>
        <v>-16.352533001908803</v>
      </c>
    </row>
    <row r="255" spans="4:22" x14ac:dyDescent="0.3">
      <c r="D255">
        <f t="shared" si="69"/>
        <v>19.300000000000008</v>
      </c>
      <c r="E255">
        <v>0</v>
      </c>
      <c r="F255">
        <v>50</v>
      </c>
      <c r="H255">
        <f t="shared" si="76"/>
        <v>0.50837484585648107</v>
      </c>
      <c r="I255">
        <f t="shared" si="77"/>
        <v>234.36990086872044</v>
      </c>
      <c r="J255">
        <f t="shared" si="78"/>
        <v>306.87102530061691</v>
      </c>
      <c r="K255">
        <f t="shared" si="79"/>
        <v>431.14754221727054</v>
      </c>
      <c r="L255">
        <f t="shared" si="80"/>
        <v>1.4049796385791389</v>
      </c>
      <c r="M255" cm="1">
        <f t="array" ref="M255">CubicInterpolation($B$4:$B$14,$G$4:$G$14,L255)*H255</f>
        <v>1506.8572462587949</v>
      </c>
      <c r="N255">
        <f t="shared" si="81"/>
        <v>-38.784594338467429</v>
      </c>
      <c r="O255">
        <f t="shared" si="82"/>
        <v>-3.9535774045328673</v>
      </c>
      <c r="P255">
        <f t="shared" si="83"/>
        <v>8273.8614048122399</v>
      </c>
      <c r="Q255">
        <f t="shared" si="84"/>
        <v>4821.2295690887695</v>
      </c>
      <c r="R255">
        <f t="shared" si="85"/>
        <v>57.693766461165119</v>
      </c>
      <c r="S255">
        <f t="shared" si="86"/>
        <v>364.26581729311363</v>
      </c>
      <c r="T255">
        <f t="shared" si="87"/>
        <v>230.64825495063491</v>
      </c>
      <c r="U255">
        <f t="shared" si="88"/>
        <v>-35.28202618544465</v>
      </c>
      <c r="V255">
        <f t="shared" si="89"/>
        <v>-16.106625538860634</v>
      </c>
    </row>
    <row r="256" spans="4:22" x14ac:dyDescent="0.3">
      <c r="D256">
        <f t="shared" si="69"/>
        <v>19.400000000000009</v>
      </c>
      <c r="E256">
        <v>0</v>
      </c>
      <c r="F256">
        <v>50</v>
      </c>
      <c r="H256">
        <f t="shared" si="76"/>
        <v>0.50620137993267333</v>
      </c>
      <c r="I256">
        <f t="shared" si="77"/>
        <v>234.1342822071561</v>
      </c>
      <c r="J256">
        <f t="shared" si="78"/>
        <v>306.71673347053519</v>
      </c>
      <c r="K256">
        <f t="shared" si="79"/>
        <v>427.2793780655137</v>
      </c>
      <c r="L256">
        <f t="shared" si="80"/>
        <v>1.3930748845385719</v>
      </c>
      <c r="M256" cm="1">
        <f t="array" ref="M256">CubicInterpolation($B$4:$B$14,$G$4:$G$14,L256)*H256</f>
        <v>1481.1851134965614</v>
      </c>
      <c r="N256">
        <f t="shared" si="81"/>
        <v>-38.270930219029694</v>
      </c>
      <c r="O256">
        <f t="shared" si="82"/>
        <v>-3.9012161283414568</v>
      </c>
      <c r="P256">
        <f t="shared" si="83"/>
        <v>8310.1104296682879</v>
      </c>
      <c r="Q256">
        <f t="shared" si="84"/>
        <v>4844.2132466874809</v>
      </c>
      <c r="R256">
        <f t="shared" si="85"/>
        <v>57.623277998158869</v>
      </c>
      <c r="S256">
        <f t="shared" si="86"/>
        <v>360.71467982784628</v>
      </c>
      <c r="T256">
        <f t="shared" si="87"/>
        <v>229.02529702359641</v>
      </c>
      <c r="U256">
        <f t="shared" si="88"/>
        <v>-34.828565935387971</v>
      </c>
      <c r="V256">
        <f t="shared" si="89"/>
        <v>-15.863010266471274</v>
      </c>
    </row>
    <row r="257" spans="4:22" x14ac:dyDescent="0.3">
      <c r="D257">
        <f t="shared" si="69"/>
        <v>19.500000000000011</v>
      </c>
      <c r="E257">
        <v>0</v>
      </c>
      <c r="F257">
        <v>50</v>
      </c>
      <c r="H257">
        <f t="shared" si="76"/>
        <v>0.50405608222275566</v>
      </c>
      <c r="I257">
        <f t="shared" si="77"/>
        <v>233.90095696238996</v>
      </c>
      <c r="J257">
        <f t="shared" si="78"/>
        <v>306.56386693067446</v>
      </c>
      <c r="K257">
        <f t="shared" si="79"/>
        <v>423.46349699750851</v>
      </c>
      <c r="L257">
        <f t="shared" si="80"/>
        <v>1.3813222713988973</v>
      </c>
      <c r="M257" cm="1">
        <f t="array" ref="M257">CubicInterpolation($B$4:$B$14,$G$4:$G$14,L257)*H257</f>
        <v>1455.7937513679622</v>
      </c>
      <c r="N257">
        <f t="shared" si="81"/>
        <v>-37.762931993359999</v>
      </c>
      <c r="O257">
        <f t="shared" si="82"/>
        <v>-3.8494324152252801</v>
      </c>
      <c r="P257">
        <f t="shared" si="83"/>
        <v>8346.0066211707708</v>
      </c>
      <c r="Q257">
        <f t="shared" si="84"/>
        <v>4867.0358523003279</v>
      </c>
      <c r="R257">
        <f t="shared" si="85"/>
        <v>57.552018609817374</v>
      </c>
      <c r="S257">
        <f t="shared" si="86"/>
        <v>357.20915022180458</v>
      </c>
      <c r="T257">
        <f t="shared" si="87"/>
        <v>227.42681523332979</v>
      </c>
      <c r="U257">
        <f t="shared" si="88"/>
        <v>-34.380272891250279</v>
      </c>
      <c r="V257">
        <f t="shared" si="89"/>
        <v>-15.621647437395753</v>
      </c>
    </row>
    <row r="258" spans="4:22" x14ac:dyDescent="0.3">
      <c r="D258">
        <f t="shared" si="69"/>
        <v>19.600000000000012</v>
      </c>
      <c r="E258">
        <v>0</v>
      </c>
      <c r="F258">
        <v>50</v>
      </c>
      <c r="H258">
        <f t="shared" si="76"/>
        <v>0.50193846178505919</v>
      </c>
      <c r="I258">
        <f t="shared" si="77"/>
        <v>233.66989565837673</v>
      </c>
      <c r="J258">
        <f t="shared" si="78"/>
        <v>306.41240848819382</v>
      </c>
      <c r="K258">
        <f t="shared" si="79"/>
        <v>419.69934186679956</v>
      </c>
      <c r="L258">
        <f t="shared" si="80"/>
        <v>1.3697204494346407</v>
      </c>
      <c r="M258" cm="1">
        <f t="array" ref="M258">CubicInterpolation($B$4:$B$14,$G$4:$G$14,L258)*H258</f>
        <v>1430.6794084603659</v>
      </c>
      <c r="N258">
        <f t="shared" si="81"/>
        <v>-37.260527209326177</v>
      </c>
      <c r="O258">
        <f t="shared" si="82"/>
        <v>-3.7982188796458893</v>
      </c>
      <c r="P258">
        <f t="shared" si="83"/>
        <v>8381.5545140958857</v>
      </c>
      <c r="Q258">
        <f t="shared" si="84"/>
        <v>4889.6998221794011</v>
      </c>
      <c r="R258">
        <f t="shared" si="85"/>
        <v>57.479981770107678</v>
      </c>
      <c r="S258">
        <f t="shared" si="86"/>
        <v>353.74870828047261</v>
      </c>
      <c r="T258">
        <f t="shared" si="87"/>
        <v>225.85258234813642</v>
      </c>
      <c r="U258">
        <f t="shared" si="88"/>
        <v>-33.937082568804051</v>
      </c>
      <c r="V258">
        <f t="shared" si="89"/>
        <v>-15.382500272553639</v>
      </c>
    </row>
    <row r="259" spans="4:22" x14ac:dyDescent="0.3">
      <c r="D259">
        <f t="shared" si="69"/>
        <v>19.700000000000014</v>
      </c>
      <c r="E259">
        <v>0</v>
      </c>
      <c r="F259">
        <v>50</v>
      </c>
      <c r="H259">
        <f t="shared" si="76"/>
        <v>0.4998480371335608</v>
      </c>
      <c r="I259">
        <f t="shared" si="77"/>
        <v>233.44106915502064</v>
      </c>
      <c r="J259">
        <f t="shared" si="78"/>
        <v>306.26234111703531</v>
      </c>
      <c r="K259">
        <f t="shared" si="79"/>
        <v>415.98636342062053</v>
      </c>
      <c r="L259">
        <f t="shared" si="80"/>
        <v>1.358268084490529</v>
      </c>
      <c r="M259" cm="1">
        <f t="array" ref="M259">CubicInterpolation($B$4:$B$14,$G$4:$G$14,L259)*H259</f>
        <v>1405.8386014999608</v>
      </c>
      <c r="N259">
        <f t="shared" si="81"/>
        <v>-36.763648840847097</v>
      </c>
      <c r="O259">
        <f t="shared" si="82"/>
        <v>-3.7475686891791127</v>
      </c>
      <c r="P259">
        <f t="shared" si="83"/>
        <v>8416.7585915352829</v>
      </c>
      <c r="Q259">
        <f t="shared" si="84"/>
        <v>4912.2075700449404</v>
      </c>
      <c r="R259">
        <f t="shared" si="85"/>
        <v>57.407160960927804</v>
      </c>
      <c r="S259">
        <f t="shared" si="86"/>
        <v>350.33284050746983</v>
      </c>
      <c r="T259">
        <f t="shared" si="87"/>
        <v>224.30237496263894</v>
      </c>
      <c r="U259">
        <f t="shared" si="88"/>
        <v>-33.498935102251373</v>
      </c>
      <c r="V259">
        <f t="shared" si="89"/>
        <v>-15.145534758081958</v>
      </c>
    </row>
    <row r="260" spans="4:22" x14ac:dyDescent="0.3">
      <c r="D260">
        <f t="shared" si="69"/>
        <v>19.800000000000015</v>
      </c>
      <c r="E260">
        <v>0</v>
      </c>
      <c r="F260">
        <v>50</v>
      </c>
      <c r="H260">
        <f t="shared" si="76"/>
        <v>0.49778433602370348</v>
      </c>
      <c r="I260">
        <f t="shared" si="77"/>
        <v>233.21444864397793</v>
      </c>
      <c r="J260">
        <f t="shared" si="78"/>
        <v>306.11364795636001</v>
      </c>
      <c r="K260">
        <f t="shared" si="79"/>
        <v>412.32401974304776</v>
      </c>
      <c r="L260">
        <f t="shared" si="80"/>
        <v>1.3469638563839181</v>
      </c>
      <c r="M260" cm="1">
        <f t="array" ref="M260">CubicInterpolation($B$4:$B$14,$G$4:$G$14,L260)*H260</f>
        <v>1381.2680951969944</v>
      </c>
      <c r="N260">
        <f t="shared" si="81"/>
        <v>-36.272234886417898</v>
      </c>
      <c r="O260">
        <f t="shared" si="82"/>
        <v>-3.6974755235899996</v>
      </c>
      <c r="P260">
        <f t="shared" si="83"/>
        <v>8451.623285541853</v>
      </c>
      <c r="Q260">
        <f t="shared" si="84"/>
        <v>4934.5614874536277</v>
      </c>
      <c r="R260">
        <f t="shared" si="85"/>
        <v>57.333549674484132</v>
      </c>
      <c r="S260">
        <f t="shared" si="86"/>
        <v>346.96103962391703</v>
      </c>
      <c r="T260">
        <f t="shared" si="87"/>
        <v>222.77597321110713</v>
      </c>
      <c r="U260">
        <f t="shared" si="88"/>
        <v>-33.065774889491252</v>
      </c>
      <c r="V260">
        <f t="shared" si="89"/>
        <v>-14.910719453231007</v>
      </c>
    </row>
    <row r="261" spans="4:22" x14ac:dyDescent="0.3">
      <c r="D261">
        <f t="shared" si="69"/>
        <v>19.900000000000016</v>
      </c>
      <c r="E261">
        <v>0</v>
      </c>
      <c r="F261">
        <v>50</v>
      </c>
      <c r="H261">
        <f t="shared" si="76"/>
        <v>0.49574689524592852</v>
      </c>
      <c r="I261">
        <f t="shared" si="77"/>
        <v>232.99000564475975</v>
      </c>
      <c r="J261">
        <f t="shared" si="78"/>
        <v>305.96631230915676</v>
      </c>
      <c r="K261">
        <f t="shared" si="79"/>
        <v>408.71177573963837</v>
      </c>
      <c r="L261">
        <f t="shared" si="80"/>
        <v>1.3358064574333424</v>
      </c>
      <c r="M261" cm="1">
        <f t="array" ref="M261">CubicInterpolation($B$4:$B$14,$G$4:$G$14,L261)*H261</f>
        <v>1356.9648832160717</v>
      </c>
      <c r="N261">
        <f t="shared" si="81"/>
        <v>-35.786227990131444</v>
      </c>
      <c r="O261">
        <f t="shared" si="82"/>
        <v>-3.6479335362009624</v>
      </c>
      <c r="P261">
        <f t="shared" si="83"/>
        <v>8486.1529777292653</v>
      </c>
      <c r="Q261">
        <f t="shared" si="84"/>
        <v>4956.7639441392103</v>
      </c>
      <c r="R261">
        <f t="shared" si="85"/>
        <v>57.259141415622089</v>
      </c>
      <c r="S261">
        <f t="shared" si="86"/>
        <v>343.63280412432988</v>
      </c>
      <c r="T261">
        <f t="shared" si="87"/>
        <v>221.27316050054145</v>
      </c>
      <c r="U261">
        <f t="shared" si="88"/>
        <v>-32.637550257340692</v>
      </c>
      <c r="V261">
        <f t="shared" si="89"/>
        <v>-14.678025308645152</v>
      </c>
    </row>
    <row r="262" spans="4:22" x14ac:dyDescent="0.3">
      <c r="D262">
        <f t="shared" si="69"/>
        <v>20.000000000000018</v>
      </c>
      <c r="E262">
        <v>0</v>
      </c>
      <c r="F262">
        <v>50</v>
      </c>
      <c r="H262">
        <f t="shared" si="76"/>
        <v>0.49373526042652044</v>
      </c>
      <c r="I262">
        <f t="shared" si="77"/>
        <v>232.76771200111256</v>
      </c>
      <c r="J262">
        <f t="shared" si="78"/>
        <v>305.82031764100799</v>
      </c>
      <c r="K262">
        <f t="shared" si="79"/>
        <v>405.14910266124002</v>
      </c>
      <c r="L262">
        <f t="shared" si="80"/>
        <v>1.3247945911063721</v>
      </c>
      <c r="M262" cm="1">
        <f t="array" ref="M262">CubicInterpolation($B$4:$B$14,$G$4:$G$14,L262)*H262</f>
        <v>1332.9261702128165</v>
      </c>
      <c r="N262">
        <f t="shared" si="81"/>
        <v>-35.305575084025179</v>
      </c>
      <c r="O262">
        <f t="shared" si="82"/>
        <v>-3.5989373174337591</v>
      </c>
      <c r="P262">
        <f t="shared" si="83"/>
        <v>8520.351999828832</v>
      </c>
      <c r="Q262">
        <f t="shared" si="84"/>
        <v>4978.8172883273601</v>
      </c>
      <c r="R262">
        <f t="shared" si="85"/>
        <v>57.183929704185246</v>
      </c>
      <c r="S262">
        <f t="shared" si="86"/>
        <v>340.34763786698824</v>
      </c>
      <c r="T262">
        <f t="shared" si="87"/>
        <v>219.79372326244763</v>
      </c>
      <c r="U262">
        <f t="shared" si="88"/>
        <v>-32.214213145690977</v>
      </c>
      <c r="V262">
        <f t="shared" si="89"/>
        <v>-14.447425494451601</v>
      </c>
    </row>
    <row r="263" spans="4:22" x14ac:dyDescent="0.3">
      <c r="D263">
        <f t="shared" si="69"/>
        <v>20.100000000000019</v>
      </c>
      <c r="E263">
        <v>0</v>
      </c>
      <c r="F263">
        <v>50</v>
      </c>
      <c r="H263">
        <f t="shared" si="76"/>
        <v>0.4917489858353738</v>
      </c>
      <c r="I263">
        <f t="shared" si="77"/>
        <v>232.54753987765434</v>
      </c>
      <c r="J263">
        <f t="shared" si="78"/>
        <v>305.67564757900084</v>
      </c>
      <c r="K263">
        <f t="shared" si="79"/>
        <v>401.63547766478035</v>
      </c>
      <c r="L263">
        <f t="shared" si="80"/>
        <v>1.313926970780291</v>
      </c>
      <c r="M263" cm="1">
        <f t="array" ref="M263">CubicInterpolation($B$4:$B$14,$G$4:$G$14,L263)*H263</f>
        <v>1309.1493548821754</v>
      </c>
      <c r="N263">
        <f t="shared" si="81"/>
        <v>-34.830227050651565</v>
      </c>
      <c r="O263">
        <f t="shared" si="82"/>
        <v>-3.5504818604130035</v>
      </c>
      <c r="P263">
        <f t="shared" si="83"/>
        <v>8554.224634207023</v>
      </c>
      <c r="Q263">
        <f t="shared" si="84"/>
        <v>5000.7238470265975</v>
      </c>
      <c r="R263">
        <f t="shared" si="85"/>
        <v>57.107908077332738</v>
      </c>
      <c r="S263">
        <f t="shared" si="86"/>
        <v>337.1050496968366</v>
      </c>
      <c r="T263">
        <f t="shared" si="87"/>
        <v>218.33745072229277</v>
      </c>
      <c r="U263">
        <f t="shared" si="88"/>
        <v>-31.795718809611291</v>
      </c>
      <c r="V263">
        <f t="shared" si="89"/>
        <v>-14.218895237678305</v>
      </c>
    </row>
    <row r="264" spans="4:22" x14ac:dyDescent="0.3">
      <c r="D264">
        <f t="shared" si="69"/>
        <v>20.200000000000021</v>
      </c>
      <c r="E264">
        <v>0</v>
      </c>
      <c r="F264">
        <v>50</v>
      </c>
      <c r="H264">
        <f t="shared" si="76"/>
        <v>0.48978763420033217</v>
      </c>
      <c r="I264">
        <f t="shared" si="77"/>
        <v>232.32946175674564</v>
      </c>
      <c r="J264">
        <f t="shared" si="78"/>
        <v>305.53228591076982</v>
      </c>
      <c r="K264">
        <f t="shared" si="79"/>
        <v>398.17038340895846</v>
      </c>
      <c r="L264">
        <f t="shared" si="80"/>
        <v>1.303202318609443</v>
      </c>
      <c r="M264" cm="1">
        <f t="array" ref="M264">CubicInterpolation($B$4:$B$14,$G$4:$G$14,L264)*H264</f>
        <v>1285.6320139673796</v>
      </c>
      <c r="N264">
        <f t="shared" si="81"/>
        <v>-34.360138404853608</v>
      </c>
      <c r="O264">
        <f t="shared" si="82"/>
        <v>-3.5025625285273807</v>
      </c>
      <c r="P264">
        <f t="shared" si="83"/>
        <v>8587.7751143468195</v>
      </c>
      <c r="Q264">
        <f t="shared" si="84"/>
        <v>5022.4859262969967</v>
      </c>
      <c r="R264">
        <f t="shared" si="85"/>
        <v>57.031070091866816</v>
      </c>
      <c r="S264">
        <f t="shared" si="86"/>
        <v>333.90455309907145</v>
      </c>
      <c r="T264">
        <f t="shared" si="87"/>
        <v>216.90413468568624</v>
      </c>
      <c r="U264">
        <f t="shared" si="88"/>
        <v>-31.382025538510071</v>
      </c>
      <c r="V264">
        <f t="shared" si="89"/>
        <v>-13.992411668507952</v>
      </c>
    </row>
    <row r="265" spans="4:22" x14ac:dyDescent="0.3">
      <c r="D265">
        <f t="shared" si="69"/>
        <v>20.300000000000022</v>
      </c>
      <c r="E265">
        <v>0</v>
      </c>
      <c r="F265">
        <v>50</v>
      </c>
      <c r="H265">
        <f t="shared" si="76"/>
        <v>0.48785077652775533</v>
      </c>
      <c r="I265">
        <f t="shared" si="77"/>
        <v>232.11345043557691</v>
      </c>
      <c r="J265">
        <f t="shared" si="78"/>
        <v>305.39021658366005</v>
      </c>
      <c r="K265">
        <f t="shared" si="79"/>
        <v>394.7533076828642</v>
      </c>
      <c r="L265">
        <f t="shared" si="80"/>
        <v>1.292619364493373</v>
      </c>
      <c r="M265" cm="1">
        <f t="array" ref="M265">CubicInterpolation($B$4:$B$14,$G$4:$G$14,L265)*H265</f>
        <v>1262.3718871818153</v>
      </c>
      <c r="N265">
        <f t="shared" si="81"/>
        <v>-33.895266993784404</v>
      </c>
      <c r="O265">
        <f t="shared" si="82"/>
        <v>-3.4551750248506017</v>
      </c>
      <c r="P265">
        <f t="shared" si="83"/>
        <v>8621.007625295857</v>
      </c>
      <c r="Q265">
        <f t="shared" si="84"/>
        <v>5044.1058114982998</v>
      </c>
      <c r="R265">
        <f t="shared" si="85"/>
        <v>56.953409326523172</v>
      </c>
      <c r="S265">
        <f t="shared" si="86"/>
        <v>330.74566588166533</v>
      </c>
      <c r="T265">
        <f t="shared" si="87"/>
        <v>215.49356934037692</v>
      </c>
      <c r="U265">
        <f t="shared" si="88"/>
        <v>-30.97309439149538</v>
      </c>
      <c r="V265">
        <f t="shared" si="89"/>
        <v>-13.767953674945597</v>
      </c>
    </row>
    <row r="266" spans="4:22" x14ac:dyDescent="0.3">
      <c r="D266">
        <f t="shared" si="69"/>
        <v>20.400000000000023</v>
      </c>
      <c r="E266">
        <v>0</v>
      </c>
      <c r="F266">
        <v>50</v>
      </c>
      <c r="H266">
        <f t="shared" si="76"/>
        <v>0.48593799192899828</v>
      </c>
      <c r="I266">
        <f t="shared" si="77"/>
        <v>231.89947902345267</v>
      </c>
      <c r="J266">
        <f t="shared" si="78"/>
        <v>305.24942370399862</v>
      </c>
      <c r="K266">
        <f t="shared" si="79"/>
        <v>391.38374306565453</v>
      </c>
      <c r="L266">
        <f t="shared" si="80"/>
        <v>1.2821768451401916</v>
      </c>
      <c r="M266" cm="1">
        <f t="array" ref="M266">CubicInterpolation($B$4:$B$14,$G$4:$G$14,L266)*H266</f>
        <v>1239.3668629991432</v>
      </c>
      <c r="N266">
        <f t="shared" si="81"/>
        <v>-33.435573714277638</v>
      </c>
      <c r="O266">
        <f t="shared" si="82"/>
        <v>-3.4083153633310537</v>
      </c>
      <c r="P266">
        <f t="shared" si="83"/>
        <v>8653.9263040841997</v>
      </c>
      <c r="Q266">
        <f t="shared" si="84"/>
        <v>5065.5857675189791</v>
      </c>
      <c r="R266">
        <f t="shared" si="85"/>
        <v>56.874919384267301</v>
      </c>
      <c r="S266">
        <f t="shared" si="86"/>
        <v>327.62790988516502</v>
      </c>
      <c r="T266">
        <f t="shared" si="87"/>
        <v>214.10555107320423</v>
      </c>
      <c r="U266">
        <f t="shared" si="88"/>
        <v>-30.568888948152821</v>
      </c>
      <c r="V266">
        <f t="shared" si="89"/>
        <v>-13.545501765471577</v>
      </c>
    </row>
    <row r="267" spans="4:22" x14ac:dyDescent="0.3">
      <c r="D267">
        <f t="shared" si="69"/>
        <v>20.500000000000025</v>
      </c>
      <c r="E267">
        <v>0</v>
      </c>
      <c r="F267">
        <v>50</v>
      </c>
      <c r="H267">
        <f t="shared" si="76"/>
        <v>0.48404886745250147</v>
      </c>
      <c r="I267">
        <f t="shared" si="77"/>
        <v>231.68752093925659</v>
      </c>
      <c r="J267">
        <f t="shared" si="78"/>
        <v>305.10989153646477</v>
      </c>
      <c r="K267">
        <f t="shared" si="79"/>
        <v>388.06118661550249</v>
      </c>
      <c r="L267">
        <f t="shared" si="80"/>
        <v>1.2718735032198192</v>
      </c>
      <c r="M267" cm="1">
        <f t="array" ref="M267">CubicInterpolation($B$4:$B$14,$G$4:$G$14,L267)*H267</f>
        <v>1216.6149652696492</v>
      </c>
      <c r="N267">
        <f t="shared" si="81"/>
        <v>-32.981022246722766</v>
      </c>
      <c r="O267">
        <f t="shared" si="82"/>
        <v>-3.3619798416638904</v>
      </c>
      <c r="P267">
        <f t="shared" si="83"/>
        <v>8686.5352401143682</v>
      </c>
      <c r="Q267">
        <f t="shared" si="84"/>
        <v>5086.9280389876985</v>
      </c>
      <c r="R267">
        <f t="shared" si="85"/>
        <v>56.795593894557229</v>
      </c>
      <c r="S267">
        <f t="shared" si="86"/>
        <v>324.55081071818256</v>
      </c>
      <c r="T267">
        <f t="shared" si="87"/>
        <v>212.73987830118335</v>
      </c>
      <c r="U267">
        <f t="shared" si="88"/>
        <v>-30.169375073985421</v>
      </c>
      <c r="V267">
        <f t="shared" si="89"/>
        <v>-13.325037939308434</v>
      </c>
    </row>
    <row r="268" spans="4:22" x14ac:dyDescent="0.3">
      <c r="D268">
        <f t="shared" si="69"/>
        <v>20.600000000000026</v>
      </c>
      <c r="E268">
        <v>0</v>
      </c>
      <c r="F268">
        <v>50</v>
      </c>
      <c r="H268">
        <f t="shared" si="76"/>
        <v>0.48218299792120922</v>
      </c>
      <c r="I268">
        <f t="shared" si="77"/>
        <v>231.47754990908012</v>
      </c>
      <c r="J268">
        <f t="shared" si="78"/>
        <v>304.97160450354784</v>
      </c>
      <c r="K268">
        <f t="shared" si="79"/>
        <v>384.78513958612638</v>
      </c>
      <c r="L268">
        <f t="shared" si="80"/>
        <v>1.2617080866020431</v>
      </c>
      <c r="M268" cm="1">
        <f t="array" ref="M268">CubicInterpolation($B$4:$B$14,$G$4:$G$14,L268)*H268</f>
        <v>1194.1143406233866</v>
      </c>
      <c r="N268">
        <f t="shared" si="81"/>
        <v>-32.531578804654202</v>
      </c>
      <c r="O268">
        <f t="shared" si="82"/>
        <v>-3.316165015764954</v>
      </c>
      <c r="P268">
        <f t="shared" si="83"/>
        <v>8718.8384755261322</v>
      </c>
      <c r="Q268">
        <f t="shared" si="84"/>
        <v>5108.1348504685557</v>
      </c>
      <c r="R268">
        <f t="shared" si="85"/>
        <v>56.715426515590707</v>
      </c>
      <c r="S268">
        <f t="shared" si="86"/>
        <v>321.51389751707563</v>
      </c>
      <c r="T268">
        <f t="shared" si="87"/>
        <v>211.39635131594434</v>
      </c>
      <c r="U268">
        <f t="shared" si="88"/>
        <v>-29.774520699819405</v>
      </c>
      <c r="V268">
        <f t="shared" si="89"/>
        <v>-13.106545563933031</v>
      </c>
    </row>
    <row r="269" spans="4:22" x14ac:dyDescent="0.3">
      <c r="D269">
        <f t="shared" si="69"/>
        <v>20.700000000000028</v>
      </c>
      <c r="E269">
        <v>0</v>
      </c>
      <c r="F269">
        <v>50</v>
      </c>
      <c r="H269">
        <f t="shared" si="76"/>
        <v>0.48033998577504761</v>
      </c>
      <c r="I269">
        <f t="shared" si="77"/>
        <v>231.26953996400033</v>
      </c>
      <c r="J269">
        <f t="shared" si="78"/>
        <v>304.8345471850842</v>
      </c>
      <c r="K269">
        <f t="shared" si="79"/>
        <v>381.5551071692845</v>
      </c>
      <c r="L269">
        <f t="shared" si="80"/>
        <v>1.251679347674522</v>
      </c>
      <c r="M269" cm="1">
        <f t="array" ref="M269">CubicInterpolation($B$4:$B$14,$G$4:$G$14,L269)*H269</f>
        <v>1171.8632466228319</v>
      </c>
      <c r="N269">
        <f t="shared" si="81"/>
        <v>-32.08721189930511</v>
      </c>
      <c r="O269">
        <f t="shared" si="82"/>
        <v>-3.2708676757701438</v>
      </c>
      <c r="P269">
        <f t="shared" si="83"/>
        <v>8750.8400055384063</v>
      </c>
      <c r="Q269">
        <f t="shared" si="84"/>
        <v>5129.2084066413927</v>
      </c>
      <c r="R269">
        <f t="shared" si="85"/>
        <v>56.63441093653568</v>
      </c>
      <c r="S269">
        <f t="shared" si="86"/>
        <v>318.51670272838533</v>
      </c>
      <c r="T269">
        <f t="shared" si="87"/>
        <v>210.07477214078224</v>
      </c>
      <c r="U269">
        <f t="shared" si="88"/>
        <v>-29.38429561451305</v>
      </c>
      <c r="V269">
        <f t="shared" si="89"/>
        <v>-12.890009259493056</v>
      </c>
    </row>
    <row r="270" spans="4:22" x14ac:dyDescent="0.3">
      <c r="D270">
        <f t="shared" si="69"/>
        <v>20.800000000000029</v>
      </c>
      <c r="E270">
        <v>0</v>
      </c>
      <c r="F270">
        <v>50</v>
      </c>
      <c r="H270">
        <f t="shared" si="76"/>
        <v>0.47851944091821547</v>
      </c>
      <c r="I270">
        <f t="shared" si="77"/>
        <v>231.06346543799199</v>
      </c>
      <c r="J270">
        <f t="shared" si="78"/>
        <v>304.6987043178641</v>
      </c>
      <c r="K270">
        <f t="shared" si="79"/>
        <v>378.3705982617002</v>
      </c>
      <c r="L270">
        <f t="shared" si="80"/>
        <v>1.2417860427361089</v>
      </c>
      <c r="M270" cm="1">
        <f t="array" ref="M270">CubicInterpolation($B$4:$B$14,$G$4:$G$14,L270)*H270</f>
        <v>1149.8600406299258</v>
      </c>
      <c r="N270">
        <f t="shared" si="81"/>
        <v>-31.647892118418429</v>
      </c>
      <c r="O270">
        <f t="shared" si="82"/>
        <v>-3.226084823488117</v>
      </c>
      <c r="P270">
        <f t="shared" si="83"/>
        <v>8782.5437787704595</v>
      </c>
      <c r="Q270">
        <f t="shared" si="84"/>
        <v>5150.1508924684131</v>
      </c>
      <c r="R270">
        <f t="shared" si="85"/>
        <v>56.552540879727275</v>
      </c>
      <c r="S270">
        <f t="shared" si="86"/>
        <v>315.55876191266867</v>
      </c>
      <c r="T270">
        <f t="shared" si="87"/>
        <v>208.77494439961092</v>
      </c>
      <c r="U270">
        <f t="shared" si="88"/>
        <v>-28.998671270339937</v>
      </c>
      <c r="V270">
        <f t="shared" si="89"/>
        <v>-12.67541478981309</v>
      </c>
    </row>
    <row r="271" spans="4:22" x14ac:dyDescent="0.3">
      <c r="D271">
        <f t="shared" si="69"/>
        <v>20.900000000000031</v>
      </c>
      <c r="E271">
        <v>0</v>
      </c>
      <c r="F271">
        <v>50</v>
      </c>
      <c r="H271">
        <f t="shared" si="76"/>
        <v>0.47672098057104312</v>
      </c>
      <c r="I271">
        <f t="shared" si="77"/>
        <v>230.85930096596061</v>
      </c>
      <c r="J271">
        <f t="shared" si="78"/>
        <v>304.56406079529961</v>
      </c>
      <c r="K271">
        <f t="shared" si="79"/>
        <v>375.23112525495236</v>
      </c>
      <c r="L271">
        <f t="shared" si="80"/>
        <v>1.2320269314610588</v>
      </c>
      <c r="M271" cm="1">
        <f t="array" ref="M271">CubicInterpolation($B$4:$B$14,$G$4:$G$14,L271)*H271</f>
        <v>1128.1031693541725</v>
      </c>
      <c r="N271">
        <f t="shared" si="81"/>
        <v>-31.213591918646152</v>
      </c>
      <c r="O271">
        <f t="shared" si="82"/>
        <v>-3.1818136512381399</v>
      </c>
      <c r="P271">
        <f t="shared" si="83"/>
        <v>8813.9536975445153</v>
      </c>
      <c r="Q271">
        <f t="shared" si="84"/>
        <v>5170.964473348251</v>
      </c>
      <c r="R271">
        <f t="shared" si="85"/>
        <v>56.469810102852925</v>
      </c>
      <c r="S271">
        <f t="shared" si="86"/>
        <v>312.639613568426</v>
      </c>
      <c r="T271">
        <f t="shared" si="87"/>
        <v>207.49667319714558</v>
      </c>
      <c r="U271">
        <f t="shared" si="88"/>
        <v>-28.617620600458757</v>
      </c>
      <c r="V271">
        <f t="shared" si="89"/>
        <v>-12.462748959678631</v>
      </c>
    </row>
    <row r="272" spans="4:22" x14ac:dyDescent="0.3">
      <c r="D272">
        <f t="shared" si="69"/>
        <v>21.000000000000032</v>
      </c>
      <c r="E272">
        <v>0</v>
      </c>
      <c r="F272">
        <v>50</v>
      </c>
      <c r="H272">
        <f t="shared" si="76"/>
        <v>0.47494422912620271</v>
      </c>
      <c r="I272">
        <f t="shared" si="77"/>
        <v>230.65702148188404</v>
      </c>
      <c r="J272">
        <f t="shared" si="78"/>
        <v>304.43060166714679</v>
      </c>
      <c r="K272">
        <f t="shared" si="79"/>
        <v>372.13620384693576</v>
      </c>
      <c r="L272">
        <f t="shared" si="80"/>
        <v>1.2224007764298801</v>
      </c>
      <c r="M272" cm="1">
        <f t="array" ref="M272">CubicInterpolation($B$4:$B$14,$G$4:$G$14,L272)*H272</f>
        <v>1106.5911590502403</v>
      </c>
      <c r="N272">
        <f t="shared" si="81"/>
        <v>-30.784285430899271</v>
      </c>
      <c r="O272">
        <f t="shared" si="82"/>
        <v>-3.1380515220080802</v>
      </c>
      <c r="P272">
        <f t="shared" si="83"/>
        <v>8845.073618171682</v>
      </c>
      <c r="Q272">
        <f t="shared" si="84"/>
        <v>5191.6512952585917</v>
      </c>
      <c r="R272">
        <f t="shared" si="85"/>
        <v>56.386212401095484</v>
      </c>
      <c r="S272">
        <f t="shared" si="86"/>
        <v>309.75879897488602</v>
      </c>
      <c r="T272">
        <f t="shared" si="87"/>
        <v>206.23976500967098</v>
      </c>
      <c r="U272">
        <f t="shared" si="88"/>
        <v>-28.241117847900878</v>
      </c>
      <c r="V272">
        <f t="shared" si="89"/>
        <v>-12.251999518121586</v>
      </c>
    </row>
    <row r="273" spans="4:22" x14ac:dyDescent="0.3">
      <c r="D273">
        <f t="shared" si="69"/>
        <v>21.100000000000033</v>
      </c>
      <c r="E273">
        <v>0</v>
      </c>
      <c r="F273">
        <v>50</v>
      </c>
      <c r="H273">
        <f t="shared" si="76"/>
        <v>0.47318881800905682</v>
      </c>
      <c r="I273">
        <f t="shared" si="77"/>
        <v>230.45660221705015</v>
      </c>
      <c r="J273">
        <f t="shared" si="78"/>
        <v>304.29831213927355</v>
      </c>
      <c r="K273">
        <f t="shared" si="79"/>
        <v>369.08535287356125</v>
      </c>
      <c r="L273">
        <f t="shared" si="80"/>
        <v>1.2129063427227802</v>
      </c>
      <c r="M273" cm="1">
        <f t="array" ref="M273">CubicInterpolation($B$4:$B$14,$G$4:$G$14,L273)*H273</f>
        <v>1085.3226063350576</v>
      </c>
      <c r="N273">
        <f t="shared" si="81"/>
        <v>-30.359948278045902</v>
      </c>
      <c r="O273">
        <f t="shared" si="82"/>
        <v>-3.0947959508711418</v>
      </c>
      <c r="P273">
        <f t="shared" si="83"/>
        <v>8875.9073512230498</v>
      </c>
      <c r="Q273">
        <f t="shared" si="84"/>
        <v>5212.2134848883643</v>
      </c>
      <c r="R273">
        <f t="shared" si="85"/>
        <v>56.30174160926488</v>
      </c>
      <c r="S273">
        <f t="shared" si="86"/>
        <v>306.91586205246801</v>
      </c>
      <c r="T273">
        <f t="shared" si="87"/>
        <v>205.00402758578096</v>
      </c>
      <c r="U273">
        <f t="shared" si="88"/>
        <v>-27.869138405548075</v>
      </c>
      <c r="V273">
        <f t="shared" si="89"/>
        <v>-12.0431550674243</v>
      </c>
    </row>
    <row r="274" spans="4:22" x14ac:dyDescent="0.3">
      <c r="D274">
        <f t="shared" si="69"/>
        <v>21.200000000000035</v>
      </c>
      <c r="E274">
        <v>0</v>
      </c>
      <c r="F274">
        <v>50</v>
      </c>
      <c r="H274">
        <f t="shared" si="76"/>
        <v>0.47145438554194313</v>
      </c>
      <c r="I274">
        <f t="shared" si="77"/>
        <v>230.25801869838017</v>
      </c>
      <c r="J274">
        <f t="shared" si="78"/>
        <v>304.1671775734672</v>
      </c>
      <c r="K274">
        <f t="shared" si="79"/>
        <v>366.07809415942558</v>
      </c>
      <c r="L274">
        <f t="shared" si="80"/>
        <v>1.2035423975718245</v>
      </c>
      <c r="M274" cm="1">
        <f t="array" ref="M274">CubicInterpolation($B$4:$B$14,$G$4:$G$14,L274)*H274</f>
        <v>1064.2961695958379</v>
      </c>
      <c r="N274">
        <f t="shared" si="81"/>
        <v>-29.940557404379639</v>
      </c>
      <c r="O274">
        <f t="shared" si="82"/>
        <v>-3.0520445876024094</v>
      </c>
      <c r="P274">
        <f t="shared" si="83"/>
        <v>8906.458661787663</v>
      </c>
      <c r="Q274">
        <f t="shared" si="84"/>
        <v>5232.6531497604792</v>
      </c>
      <c r="R274">
        <f t="shared" si="85"/>
        <v>56.216391603891225</v>
      </c>
      <c r="S274">
        <f t="shared" si="86"/>
        <v>304.11034923979554</v>
      </c>
      <c r="T274">
        <f t="shared" si="87"/>
        <v>203.78926985650364</v>
      </c>
      <c r="U274">
        <f t="shared" si="88"/>
        <v>-27.501658666585289</v>
      </c>
      <c r="V274">
        <f t="shared" si="89"/>
        <v>-11.836204977592544</v>
      </c>
    </row>
    <row r="275" spans="4:22" x14ac:dyDescent="0.3">
      <c r="D275">
        <f t="shared" si="69"/>
        <v>21.300000000000036</v>
      </c>
      <c r="E275">
        <v>0</v>
      </c>
      <c r="F275">
        <v>50</v>
      </c>
      <c r="H275">
        <f t="shared" si="76"/>
        <v>0.46974057681221321</v>
      </c>
      <c r="I275">
        <f t="shared" si="77"/>
        <v>230.06124674682673</v>
      </c>
      <c r="J275">
        <f t="shared" si="78"/>
        <v>304.03718348727506</v>
      </c>
      <c r="K275">
        <f t="shared" si="79"/>
        <v>363.11395238624192</v>
      </c>
      <c r="L275">
        <f t="shared" si="80"/>
        <v>1.194307710068099</v>
      </c>
      <c r="M275" cm="1">
        <f t="array" ref="M275">CubicInterpolation($B$4:$B$14,$G$4:$G$14,L275)*H275</f>
        <v>1042.9979385365207</v>
      </c>
      <c r="N275">
        <f t="shared" si="81"/>
        <v>-29.516015819525379</v>
      </c>
      <c r="O275">
        <f t="shared" si="82"/>
        <v>-3.0087681773216493</v>
      </c>
      <c r="P275">
        <f t="shared" si="83"/>
        <v>8936.7312697189627</v>
      </c>
      <c r="Q275">
        <f t="shared" si="84"/>
        <v>5252.9723783460176</v>
      </c>
      <c r="R275">
        <f t="shared" si="85"/>
        <v>56.130156305287258</v>
      </c>
      <c r="S275">
        <f t="shared" si="86"/>
        <v>301.34180938618886</v>
      </c>
      <c r="T275">
        <f t="shared" si="87"/>
        <v>202.59530185425277</v>
      </c>
      <c r="U275">
        <f t="shared" si="88"/>
        <v>-27.130143218241574</v>
      </c>
      <c r="V275">
        <f t="shared" si="89"/>
        <v>-11.625425532692258</v>
      </c>
    </row>
    <row r="276" spans="4:22" x14ac:dyDescent="0.3">
      <c r="D276">
        <f t="shared" ref="D276:D339" si="90">D275+0.1</f>
        <v>21.400000000000038</v>
      </c>
      <c r="E276">
        <v>0</v>
      </c>
      <c r="F276">
        <v>50</v>
      </c>
      <c r="H276">
        <f t="shared" si="76"/>
        <v>0.46804704234403466</v>
      </c>
      <c r="I276">
        <f t="shared" si="77"/>
        <v>229.86626233750633</v>
      </c>
      <c r="J276">
        <f t="shared" si="78"/>
        <v>303.90831546242697</v>
      </c>
      <c r="K276">
        <f t="shared" si="79"/>
        <v>360.19296759895775</v>
      </c>
      <c r="L276">
        <f t="shared" si="80"/>
        <v>1.1852027380392276</v>
      </c>
      <c r="M276" cm="1">
        <f t="array" ref="M276">CubicInterpolation($B$4:$B$14,$G$4:$G$14,L276)*H276</f>
        <v>1021.6644121948252</v>
      </c>
      <c r="N276">
        <f t="shared" si="81"/>
        <v>-29.090990436546214</v>
      </c>
      <c r="O276">
        <f t="shared" si="82"/>
        <v>-2.9654424502085845</v>
      </c>
      <c r="P276">
        <f t="shared" si="83"/>
        <v>8966.7288711528709</v>
      </c>
      <c r="Q276">
        <f t="shared" si="84"/>
        <v>5273.1732544551678</v>
      </c>
      <c r="R276">
        <f t="shared" si="85"/>
        <v>56.043029741324965</v>
      </c>
      <c r="S276">
        <f t="shared" si="86"/>
        <v>298.61021929194749</v>
      </c>
      <c r="T276">
        <f t="shared" si="87"/>
        <v>201.42222032873852</v>
      </c>
      <c r="U276">
        <f t="shared" si="88"/>
        <v>-26.758540067332529</v>
      </c>
      <c r="V276">
        <f t="shared" si="89"/>
        <v>-11.413424466135615</v>
      </c>
    </row>
    <row r="277" spans="4:22" x14ac:dyDescent="0.3">
      <c r="D277">
        <f t="shared" si="90"/>
        <v>21.500000000000039</v>
      </c>
      <c r="E277">
        <v>0</v>
      </c>
      <c r="F277">
        <v>50</v>
      </c>
      <c r="H277">
        <f t="shared" si="76"/>
        <v>0.46637343615479376</v>
      </c>
      <c r="I277">
        <f t="shared" si="77"/>
        <v>229.67304138606994</v>
      </c>
      <c r="J277">
        <f t="shared" si="78"/>
        <v>303.78055900423072</v>
      </c>
      <c r="K277">
        <f t="shared" si="79"/>
        <v>357.31545736134649</v>
      </c>
      <c r="L277">
        <f t="shared" si="80"/>
        <v>1.1762288493134618</v>
      </c>
      <c r="M277" cm="1">
        <f t="array" ref="M277">CubicInterpolation($B$4:$B$14,$G$4:$G$14,L277)*H277</f>
        <v>1000.629518317472</v>
      </c>
      <c r="N277">
        <f t="shared" si="81"/>
        <v>-28.672050596209438</v>
      </c>
      <c r="O277">
        <f t="shared" si="82"/>
        <v>-2.9227370638337855</v>
      </c>
      <c r="P277">
        <f t="shared" si="83"/>
        <v>8996.4551713738529</v>
      </c>
      <c r="Q277">
        <f t="shared" si="84"/>
        <v>5293.2578793630446</v>
      </c>
      <c r="R277">
        <f t="shared" si="85"/>
        <v>55.955006275513121</v>
      </c>
      <c r="S277">
        <f t="shared" si="86"/>
        <v>295.91578512766876</v>
      </c>
      <c r="T277">
        <f t="shared" si="87"/>
        <v>200.27027782879711</v>
      </c>
      <c r="U277">
        <f t="shared" si="88"/>
        <v>-26.39239613762954</v>
      </c>
      <c r="V277">
        <f t="shared" si="89"/>
        <v>-11.203923933427584</v>
      </c>
    </row>
    <row r="278" spans="4:22" x14ac:dyDescent="0.3">
      <c r="D278">
        <f t="shared" si="90"/>
        <v>21.600000000000041</v>
      </c>
      <c r="E278">
        <v>0</v>
      </c>
      <c r="F278">
        <v>50</v>
      </c>
      <c r="H278">
        <f t="shared" ref="H278:H341" si="91">$H$20*(1-(P278/44300))^4.256</f>
        <v>0.46471941637443848</v>
      </c>
      <c r="I278">
        <f t="shared" ref="I278:I341" si="92">$I$20 - 6.5*P278/1000</f>
        <v>229.48155982845029</v>
      </c>
      <c r="J278">
        <f t="shared" ref="J278:J341" si="93">(I278*287*1.4)^0.5</f>
        <v>303.65389959470519</v>
      </c>
      <c r="K278">
        <f t="shared" ref="K278:K341" si="94">(S278^2+T278^2)^0.5</f>
        <v>354.48116892016856</v>
      </c>
      <c r="L278">
        <f t="shared" ref="L278:L341" si="95">K278/J278</f>
        <v>1.1673855313345354</v>
      </c>
      <c r="M278" cm="1">
        <f t="array" ref="M278">CubicInterpolation($B$4:$B$14,$G$4:$G$14,L278)*H278</f>
        <v>979.89775362796217</v>
      </c>
      <c r="N278">
        <f t="shared" ref="N278:N341" si="96">-((U278^2+V278^2)^0.5)</f>
        <v>-28.259287001521823</v>
      </c>
      <c r="O278">
        <f t="shared" ref="O278:O341" si="97">N278/$G$17</f>
        <v>-2.8806612641714393</v>
      </c>
      <c r="P278">
        <f t="shared" ref="P278:P341" si="98">0.5*(S277+S278)*(D277-D276)+P277</f>
        <v>9025.9138725461071</v>
      </c>
      <c r="Q278">
        <f t="shared" ref="Q278:Q341" si="99">0.5*(T277+T278)*(D277-D276)+Q277</f>
        <v>5313.228363774926</v>
      </c>
      <c r="R278">
        <f t="shared" ref="R278:R341" si="100">DEGREES(ATAN((P278-P277)/(Q278-Q277)))</f>
        <v>55.866080534973051</v>
      </c>
      <c r="S278">
        <f t="shared" ref="S278:S341" si="101">S277+(U276+U277)*0.5*(D277-D276)</f>
        <v>293.25823831742059</v>
      </c>
      <c r="T278">
        <f t="shared" ref="T278:T341" si="102">T277+(V276+V277)*0.5*(D277-D276)</f>
        <v>199.13941040881892</v>
      </c>
      <c r="U278">
        <f t="shared" ref="U278:U341" si="103">(-$G$17*F278-SIN(RADIANS((R278)))*M278)/F278</f>
        <v>-26.031781794512209</v>
      </c>
      <c r="V278">
        <f t="shared" ref="V278:V341" si="104">(-COS(RADIANS(R278))*M278)/F278</f>
        <v>-10.996983151632223</v>
      </c>
    </row>
    <row r="279" spans="4:22" x14ac:dyDescent="0.3">
      <c r="D279">
        <f t="shared" si="90"/>
        <v>21.700000000000042</v>
      </c>
      <c r="E279">
        <v>0</v>
      </c>
      <c r="F279">
        <v>50</v>
      </c>
      <c r="H279">
        <f t="shared" si="91"/>
        <v>0.46308464728155635</v>
      </c>
      <c r="I279">
        <f t="shared" si="92"/>
        <v>229.29179386643534</v>
      </c>
      <c r="J279">
        <f t="shared" si="93"/>
        <v>303.52832285560061</v>
      </c>
      <c r="K279">
        <f t="shared" si="94"/>
        <v>351.68951120906252</v>
      </c>
      <c r="L279">
        <f t="shared" si="95"/>
        <v>1.1586711510160255</v>
      </c>
      <c r="M279" cm="1">
        <f t="array" ref="M279">CubicInterpolation($B$4:$B$14,$G$4:$G$14,L279)*H279</f>
        <v>959.47090280982343</v>
      </c>
      <c r="N279">
        <f t="shared" si="96"/>
        <v>-27.85273686960717</v>
      </c>
      <c r="O279">
        <f t="shared" si="97"/>
        <v>-2.8392188450160214</v>
      </c>
      <c r="P279">
        <f t="shared" si="98"/>
        <v>9055.1086359330184</v>
      </c>
      <c r="Q279">
        <f t="shared" si="99"/>
        <v>5333.0868025480959</v>
      </c>
      <c r="R279">
        <f t="shared" si="100"/>
        <v>55.776247098633519</v>
      </c>
      <c r="S279">
        <f t="shared" si="101"/>
        <v>290.63702942081346</v>
      </c>
      <c r="T279">
        <f t="shared" si="102"/>
        <v>198.02936505456591</v>
      </c>
      <c r="U279">
        <f t="shared" si="103"/>
        <v>-25.676722007752076</v>
      </c>
      <c r="V279">
        <f t="shared" si="104"/>
        <v>-10.792631656097363</v>
      </c>
    </row>
    <row r="280" spans="4:22" x14ac:dyDescent="0.3">
      <c r="D280">
        <f t="shared" si="90"/>
        <v>21.800000000000043</v>
      </c>
      <c r="E280">
        <v>0</v>
      </c>
      <c r="F280">
        <v>50</v>
      </c>
      <c r="H280">
        <f t="shared" si="91"/>
        <v>0.46146879999657348</v>
      </c>
      <c r="I280">
        <f t="shared" si="92"/>
        <v>229.10372006049863</v>
      </c>
      <c r="J280">
        <f t="shared" si="93"/>
        <v>303.40381461067415</v>
      </c>
      <c r="K280">
        <f t="shared" si="94"/>
        <v>348.93988699138754</v>
      </c>
      <c r="L280">
        <f t="shared" si="95"/>
        <v>1.1500840470286935</v>
      </c>
      <c r="M280" cm="1">
        <f t="array" ref="M280">CubicInterpolation($B$4:$B$14,$G$4:$G$14,L280)*H280</f>
        <v>939.35018249986615</v>
      </c>
      <c r="N280">
        <f t="shared" si="96"/>
        <v>-27.452426084681839</v>
      </c>
      <c r="O280">
        <f t="shared" si="97"/>
        <v>-2.7984124449216958</v>
      </c>
      <c r="P280">
        <f t="shared" si="98"/>
        <v>9084.0430676155938</v>
      </c>
      <c r="Q280">
        <f t="shared" si="99"/>
        <v>5352.8352650165334</v>
      </c>
      <c r="R280">
        <f t="shared" si="100"/>
        <v>55.685500502889155</v>
      </c>
      <c r="S280">
        <f t="shared" si="101"/>
        <v>288.05160423070021</v>
      </c>
      <c r="T280">
        <f t="shared" si="102"/>
        <v>196.93988431417941</v>
      </c>
      <c r="U280">
        <f t="shared" si="103"/>
        <v>-25.327231997446852</v>
      </c>
      <c r="V280">
        <f t="shared" si="104"/>
        <v>-10.590893129591302</v>
      </c>
    </row>
    <row r="281" spans="4:22" x14ac:dyDescent="0.3">
      <c r="D281">
        <f t="shared" si="90"/>
        <v>21.900000000000045</v>
      </c>
      <c r="E281">
        <v>0</v>
      </c>
      <c r="F281">
        <v>50</v>
      </c>
      <c r="H281">
        <f t="shared" si="91"/>
        <v>0.45987155238916305</v>
      </c>
      <c r="I281">
        <f t="shared" si="92"/>
        <v>228.91731533200124</v>
      </c>
      <c r="J281">
        <f t="shared" si="93"/>
        <v>303.28036088807016</v>
      </c>
      <c r="K281">
        <f t="shared" si="94"/>
        <v>346.23169614092302</v>
      </c>
      <c r="L281">
        <f t="shared" si="95"/>
        <v>1.1416225406982572</v>
      </c>
      <c r="M281" cm="1">
        <f t="array" ref="M281">CubicInterpolation($B$4:$B$14,$G$4:$G$14,L281)*H281</f>
        <v>919.53629536085964</v>
      </c>
      <c r="N281">
        <f t="shared" si="96"/>
        <v>-27.058370278956613</v>
      </c>
      <c r="O281">
        <f t="shared" si="97"/>
        <v>-2.7582436573859952</v>
      </c>
      <c r="P281">
        <f t="shared" si="98"/>
        <v>9112.7207181536505</v>
      </c>
      <c r="Q281">
        <f t="shared" si="99"/>
        <v>5372.4757946359878</v>
      </c>
      <c r="R281">
        <f t="shared" si="100"/>
        <v>55.593835319146862</v>
      </c>
      <c r="S281">
        <f t="shared" si="101"/>
        <v>285.50140653044025</v>
      </c>
      <c r="T281">
        <f t="shared" si="102"/>
        <v>195.87070807489496</v>
      </c>
      <c r="U281">
        <f t="shared" si="103"/>
        <v>-24.983318183421655</v>
      </c>
      <c r="V281">
        <f t="shared" si="104"/>
        <v>-10.391785924422971</v>
      </c>
    </row>
    <row r="282" spans="4:22" x14ac:dyDescent="0.3">
      <c r="D282">
        <f t="shared" si="90"/>
        <v>22.000000000000046</v>
      </c>
      <c r="E282">
        <v>0</v>
      </c>
      <c r="F282">
        <v>50</v>
      </c>
      <c r="H282">
        <f t="shared" si="91"/>
        <v>0.45829258897781877</v>
      </c>
      <c r="I282">
        <f t="shared" si="92"/>
        <v>228.7325569641969</v>
      </c>
      <c r="J282">
        <f t="shared" si="93"/>
        <v>303.15794792189484</v>
      </c>
      <c r="K282">
        <f t="shared" si="94"/>
        <v>343.5643367245242</v>
      </c>
      <c r="L282">
        <f t="shared" si="95"/>
        <v>1.1332849396811446</v>
      </c>
      <c r="M282" cm="1">
        <f t="array" ref="M282">CubicInterpolation($B$4:$B$14,$G$4:$G$14,L282)*H282</f>
        <v>900.02946865621561</v>
      </c>
      <c r="N282">
        <f t="shared" si="96"/>
        <v>-26.670575603141604</v>
      </c>
      <c r="O282">
        <f t="shared" si="97"/>
        <v>-2.71871310939262</v>
      </c>
      <c r="P282">
        <f t="shared" si="98"/>
        <v>9141.1450824312433</v>
      </c>
      <c r="Q282">
        <f t="shared" si="99"/>
        <v>5392.0104087458421</v>
      </c>
      <c r="R282">
        <f t="shared" si="100"/>
        <v>55.501246153231456</v>
      </c>
      <c r="S282">
        <f t="shared" si="101"/>
        <v>282.98587902139678</v>
      </c>
      <c r="T282">
        <f t="shared" si="102"/>
        <v>194.82157412219422</v>
      </c>
      <c r="U282">
        <f t="shared" si="103"/>
        <v>-24.64497885948299</v>
      </c>
      <c r="V282">
        <f t="shared" si="104"/>
        <v>-10.19532343864228</v>
      </c>
    </row>
    <row r="283" spans="4:22" x14ac:dyDescent="0.3">
      <c r="D283">
        <f t="shared" si="90"/>
        <v>22.100000000000048</v>
      </c>
      <c r="E283">
        <v>0</v>
      </c>
      <c r="F283">
        <v>50</v>
      </c>
      <c r="H283">
        <f t="shared" si="91"/>
        <v>0.45673160082700803</v>
      </c>
      <c r="I283">
        <f t="shared" si="92"/>
        <v>228.54942260265994</v>
      </c>
      <c r="J283">
        <f t="shared" si="93"/>
        <v>303.03656215339555</v>
      </c>
      <c r="K283">
        <f t="shared" si="94"/>
        <v>340.93720599215112</v>
      </c>
      <c r="L283">
        <f t="shared" si="95"/>
        <v>1.1250695413432339</v>
      </c>
      <c r="M283" cm="1">
        <f t="array" ref="M283">CubicInterpolation($B$4:$B$14,$G$4:$G$14,L283)*H283</f>
        <v>880.82949076438808</v>
      </c>
      <c r="N283">
        <f t="shared" si="96"/>
        <v>-26.289039455718026</v>
      </c>
      <c r="O283">
        <f t="shared" si="97"/>
        <v>-2.6798205357510727</v>
      </c>
      <c r="P283">
        <f t="shared" si="98"/>
        <v>9169.3195995907754</v>
      </c>
      <c r="Q283">
        <f t="shared" si="99"/>
        <v>5411.4410983846537</v>
      </c>
      <c r="R283">
        <f t="shared" si="100"/>
        <v>55.407727644058319</v>
      </c>
      <c r="S283">
        <f t="shared" si="101"/>
        <v>280.50446416925149</v>
      </c>
      <c r="T283">
        <f t="shared" si="102"/>
        <v>193.79221865404094</v>
      </c>
      <c r="U283">
        <f t="shared" si="103"/>
        <v>-24.312204830998908</v>
      </c>
      <c r="V283">
        <f t="shared" si="104"/>
        <v>-10.001514473311154</v>
      </c>
    </row>
    <row r="284" spans="4:22" x14ac:dyDescent="0.3">
      <c r="D284">
        <f t="shared" si="90"/>
        <v>22.200000000000049</v>
      </c>
      <c r="E284">
        <v>0</v>
      </c>
      <c r="F284">
        <v>50</v>
      </c>
      <c r="H284">
        <f t="shared" si="91"/>
        <v>0.45518828544233247</v>
      </c>
      <c r="I284">
        <f t="shared" si="92"/>
        <v>228.3678902551849</v>
      </c>
      <c r="J284">
        <f t="shared" si="93"/>
        <v>302.9161902317756</v>
      </c>
      <c r="K284">
        <f t="shared" si="94"/>
        <v>338.34970129182483</v>
      </c>
      <c r="L284">
        <f t="shared" si="95"/>
        <v>1.1169746358982573</v>
      </c>
      <c r="M284" cm="1">
        <f t="array" ref="M284">CubicInterpolation($B$4:$B$14,$G$4:$G$14,L284)*H284</f>
        <v>861.93574576489459</v>
      </c>
      <c r="N284">
        <f t="shared" si="96"/>
        <v>-25.913751173627588</v>
      </c>
      <c r="O284">
        <f t="shared" si="97"/>
        <v>-2.6415648495033217</v>
      </c>
      <c r="P284">
        <f t="shared" si="98"/>
        <v>9197.2476530484746</v>
      </c>
      <c r="Q284">
        <f t="shared" si="99"/>
        <v>5430.7698281552784</v>
      </c>
      <c r="R284">
        <f t="shared" si="100"/>
        <v>55.313274462269703</v>
      </c>
      <c r="S284">
        <f t="shared" si="101"/>
        <v>278.05660498472736</v>
      </c>
      <c r="T284">
        <f t="shared" si="102"/>
        <v>192.78237675844326</v>
      </c>
      <c r="U284">
        <f t="shared" si="103"/>
        <v>-23.984980018235021</v>
      </c>
      <c r="V284">
        <f t="shared" si="104"/>
        <v>-9.8103635719351399</v>
      </c>
    </row>
    <row r="285" spans="4:22" x14ac:dyDescent="0.3">
      <c r="D285">
        <f t="shared" si="90"/>
        <v>22.30000000000005</v>
      </c>
      <c r="E285">
        <v>0</v>
      </c>
      <c r="F285">
        <v>50</v>
      </c>
      <c r="H285">
        <f t="shared" si="91"/>
        <v>0.45366234666406963</v>
      </c>
      <c r="I285">
        <f t="shared" si="92"/>
        <v>228.18793829119863</v>
      </c>
      <c r="J285">
        <f t="shared" si="93"/>
        <v>302.79681901467131</v>
      </c>
      <c r="K285">
        <f t="shared" si="94"/>
        <v>335.80122091349858</v>
      </c>
      <c r="L285">
        <f t="shared" si="95"/>
        <v>1.1089985093179864</v>
      </c>
      <c r="M285" cm="1">
        <f t="array" ref="M285">CubicInterpolation($B$4:$B$14,$G$4:$G$14,L285)*H285</f>
        <v>843.34724614746472</v>
      </c>
      <c r="N285">
        <f t="shared" si="96"/>
        <v>-25.544692685411142</v>
      </c>
      <c r="O285">
        <f t="shared" si="97"/>
        <v>-2.6039442085026647</v>
      </c>
      <c r="P285">
        <f t="shared" si="98"/>
        <v>9224.9325705848241</v>
      </c>
      <c r="Q285">
        <f t="shared" si="99"/>
        <v>5449.9985361360095</v>
      </c>
      <c r="R285">
        <f t="shared" si="100"/>
        <v>55.217881308885531</v>
      </c>
      <c r="S285">
        <f t="shared" si="101"/>
        <v>275.64174574226564</v>
      </c>
      <c r="T285">
        <f t="shared" si="102"/>
        <v>191.79178285618093</v>
      </c>
      <c r="U285">
        <f t="shared" si="103"/>
        <v>-23.663282026416542</v>
      </c>
      <c r="V285">
        <f t="shared" si="104"/>
        <v>-9.6218713424348703</v>
      </c>
    </row>
    <row r="286" spans="4:22" x14ac:dyDescent="0.3">
      <c r="D286">
        <f t="shared" si="90"/>
        <v>22.400000000000052</v>
      </c>
      <c r="E286">
        <v>0</v>
      </c>
      <c r="F286">
        <v>50</v>
      </c>
      <c r="H286">
        <f t="shared" si="91"/>
        <v>0.45215349455942966</v>
      </c>
      <c r="I286">
        <f t="shared" si="92"/>
        <v>228.00954544072437</v>
      </c>
      <c r="J286">
        <f t="shared" si="93"/>
        <v>302.67843556831571</v>
      </c>
      <c r="K286">
        <f t="shared" si="94"/>
        <v>333.29116486565073</v>
      </c>
      <c r="L286">
        <f t="shared" si="95"/>
        <v>1.1011394460257993</v>
      </c>
      <c r="M286" cm="1">
        <f t="array" ref="M286">CubicInterpolation($B$4:$B$14,$G$4:$G$14,L286)*H286</f>
        <v>825.06266369995933</v>
      </c>
      <c r="N286">
        <f t="shared" si="96"/>
        <v>-25.18183912791088</v>
      </c>
      <c r="O286">
        <f t="shared" si="97"/>
        <v>-2.5669560782783769</v>
      </c>
      <c r="P286">
        <f t="shared" si="98"/>
        <v>9252.3776245039389</v>
      </c>
      <c r="Q286">
        <f t="shared" si="99"/>
        <v>5469.1291338343417</v>
      </c>
      <c r="R286">
        <f t="shared" si="100"/>
        <v>55.121542914019109</v>
      </c>
      <c r="S286">
        <f t="shared" si="101"/>
        <v>273.25933264003305</v>
      </c>
      <c r="T286">
        <f t="shared" si="102"/>
        <v>190.82017111046241</v>
      </c>
      <c r="U286">
        <f t="shared" si="103"/>
        <v>-23.347082683553239</v>
      </c>
      <c r="V286">
        <f t="shared" si="104"/>
        <v>-9.4360347620868747</v>
      </c>
    </row>
    <row r="287" spans="4:22" x14ac:dyDescent="0.3">
      <c r="D287">
        <f t="shared" si="90"/>
        <v>22.500000000000053</v>
      </c>
      <c r="E287">
        <v>0</v>
      </c>
      <c r="F287">
        <v>50</v>
      </c>
      <c r="H287">
        <f t="shared" si="91"/>
        <v>0.45066144531384283</v>
      </c>
      <c r="I287">
        <f t="shared" si="92"/>
        <v>227.8326907929349</v>
      </c>
      <c r="J287">
        <f t="shared" si="93"/>
        <v>302.56102716741498</v>
      </c>
      <c r="K287">
        <f t="shared" si="94"/>
        <v>330.81893558829461</v>
      </c>
      <c r="L287">
        <f t="shared" si="95"/>
        <v>1.0933957313849407</v>
      </c>
      <c r="M287" cm="1">
        <f t="array" ref="M287">CubicInterpolation($B$4:$B$14,$G$4:$G$14,L287)*H287</f>
        <v>807.08035863436805</v>
      </c>
      <c r="N287">
        <f t="shared" si="96"/>
        <v>-24.825159427719758</v>
      </c>
      <c r="O287">
        <f t="shared" si="97"/>
        <v>-2.5305972913068051</v>
      </c>
      <c r="P287">
        <f t="shared" si="98"/>
        <v>9279.5860318561681</v>
      </c>
      <c r="Q287">
        <f t="shared" si="99"/>
        <v>5488.1635061801271</v>
      </c>
      <c r="R287">
        <f t="shared" si="100"/>
        <v>55.024254035646301</v>
      </c>
      <c r="S287">
        <f t="shared" si="101"/>
        <v>270.90881440453455</v>
      </c>
      <c r="T287">
        <f t="shared" si="102"/>
        <v>189.86727580523632</v>
      </c>
      <c r="U287">
        <f t="shared" si="103"/>
        <v>-23.036348547112695</v>
      </c>
      <c r="V287">
        <f t="shared" si="104"/>
        <v>-9.2528474659232334</v>
      </c>
    </row>
    <row r="288" spans="4:22" x14ac:dyDescent="0.3">
      <c r="D288">
        <f t="shared" si="90"/>
        <v>22.600000000000055</v>
      </c>
      <c r="E288">
        <v>0</v>
      </c>
      <c r="F288">
        <v>50</v>
      </c>
      <c r="H288">
        <f t="shared" si="91"/>
        <v>0.44918592112156741</v>
      </c>
      <c r="I288">
        <f t="shared" si="92"/>
        <v>227.65735379432942</v>
      </c>
      <c r="J288">
        <f t="shared" si="93"/>
        <v>302.44458129475811</v>
      </c>
      <c r="K288">
        <f t="shared" si="94"/>
        <v>328.38393860598944</v>
      </c>
      <c r="L288">
        <f t="shared" si="95"/>
        <v>1.0857656539924954</v>
      </c>
      <c r="M288" cm="1">
        <f t="array" ref="M288">CubicInterpolation($B$4:$B$14,$G$4:$G$14,L288)*H288</f>
        <v>789.39840701301387</v>
      </c>
      <c r="N288">
        <f t="shared" si="96"/>
        <v>-24.474616848618297</v>
      </c>
      <c r="O288">
        <f t="shared" si="97"/>
        <v>-2.4948641028153205</v>
      </c>
      <c r="P288">
        <f t="shared" si="98"/>
        <v>9306.560954718545</v>
      </c>
      <c r="Q288">
        <f t="shared" si="99"/>
        <v>5507.1035115550812</v>
      </c>
      <c r="R288">
        <f t="shared" si="100"/>
        <v>54.926009458416146</v>
      </c>
      <c r="S288">
        <f t="shared" si="101"/>
        <v>268.58964284300123</v>
      </c>
      <c r="T288">
        <f t="shared" si="102"/>
        <v>188.93283169383579</v>
      </c>
      <c r="U288">
        <f t="shared" si="103"/>
        <v>-22.731041380672639</v>
      </c>
      <c r="V288">
        <f t="shared" si="104"/>
        <v>-9.0723000191141612</v>
      </c>
    </row>
    <row r="289" spans="4:22" x14ac:dyDescent="0.3">
      <c r="D289">
        <f t="shared" si="90"/>
        <v>22.700000000000056</v>
      </c>
      <c r="E289">
        <v>0</v>
      </c>
      <c r="F289">
        <v>50</v>
      </c>
      <c r="H289">
        <f t="shared" si="91"/>
        <v>0.44772665007588197</v>
      </c>
      <c r="I289">
        <f t="shared" si="92"/>
        <v>227.48351424656781</v>
      </c>
      <c r="J289">
        <f t="shared" si="93"/>
        <v>302.32908564058295</v>
      </c>
      <c r="K289">
        <f t="shared" si="94"/>
        <v>325.98558312431328</v>
      </c>
      <c r="L289">
        <f t="shared" si="95"/>
        <v>1.0782475077897526</v>
      </c>
      <c r="M289" cm="1">
        <f t="array" ref="M289">CubicInterpolation($B$4:$B$14,$G$4:$G$14,L289)*H289</f>
        <v>772.0146265390224</v>
      </c>
      <c r="N289">
        <f t="shared" si="96"/>
        <v>-24.130169506279792</v>
      </c>
      <c r="O289">
        <f t="shared" si="97"/>
        <v>-2.4597522432497239</v>
      </c>
      <c r="P289">
        <f t="shared" si="98"/>
        <v>9333.3055005280257</v>
      </c>
      <c r="Q289">
        <f t="shared" si="99"/>
        <v>5525.9509818557526</v>
      </c>
      <c r="R289">
        <f t="shared" si="100"/>
        <v>54.826803992525079</v>
      </c>
      <c r="S289">
        <f t="shared" si="101"/>
        <v>266.30127334661194</v>
      </c>
      <c r="T289">
        <f t="shared" si="102"/>
        <v>188.01657431958392</v>
      </c>
      <c r="U289">
        <f t="shared" si="103"/>
        <v>-22.431118601718687</v>
      </c>
      <c r="V289">
        <f t="shared" si="104"/>
        <v>-8.8943801738752448</v>
      </c>
    </row>
    <row r="290" spans="4:22" x14ac:dyDescent="0.3">
      <c r="D290">
        <f t="shared" si="90"/>
        <v>22.800000000000058</v>
      </c>
      <c r="E290">
        <v>0</v>
      </c>
      <c r="F290">
        <v>50</v>
      </c>
      <c r="H290">
        <f t="shared" si="91"/>
        <v>0.44628336605910263</v>
      </c>
      <c r="I290">
        <f t="shared" si="92"/>
        <v>227.31115230399223</v>
      </c>
      <c r="J290">
        <f t="shared" si="93"/>
        <v>302.21452810171797</v>
      </c>
      <c r="K290">
        <f t="shared" si="94"/>
        <v>323.62328257313249</v>
      </c>
      <c r="L290">
        <f t="shared" si="95"/>
        <v>1.0708395939992958</v>
      </c>
      <c r="M290" cm="1">
        <f t="array" ref="M290">CubicInterpolation($B$4:$B$14,$G$4:$G$14,L290)*H290</f>
        <v>754.92660077640551</v>
      </c>
      <c r="N290">
        <f t="shared" si="96"/>
        <v>-23.791770851547707</v>
      </c>
      <c r="O290">
        <f t="shared" si="97"/>
        <v>-2.4252569675379925</v>
      </c>
      <c r="P290">
        <f t="shared" si="98"/>
        <v>9359.8227224627317</v>
      </c>
      <c r="Q290">
        <f t="shared" si="99"/>
        <v>5544.707722587229</v>
      </c>
      <c r="R290">
        <f t="shared" si="100"/>
        <v>54.726632472630783</v>
      </c>
      <c r="S290">
        <f t="shared" si="101"/>
        <v>264.04316534749233</v>
      </c>
      <c r="T290">
        <f t="shared" si="102"/>
        <v>187.11824030993444</v>
      </c>
      <c r="U290">
        <f t="shared" si="103"/>
        <v>-22.136533701764918</v>
      </c>
      <c r="V290">
        <f t="shared" si="104"/>
        <v>-8.7190731114712534</v>
      </c>
    </row>
    <row r="291" spans="4:22" x14ac:dyDescent="0.3">
      <c r="D291">
        <f t="shared" si="90"/>
        <v>22.900000000000059</v>
      </c>
      <c r="E291">
        <v>0</v>
      </c>
      <c r="F291">
        <v>50</v>
      </c>
      <c r="H291">
        <f t="shared" si="91"/>
        <v>0.44485580863265456</v>
      </c>
      <c r="I291">
        <f t="shared" si="92"/>
        <v>227.14024847086628</v>
      </c>
      <c r="J291">
        <f t="shared" si="93"/>
        <v>302.10089678051946</v>
      </c>
      <c r="K291">
        <f t="shared" si="94"/>
        <v>321.29645509987404</v>
      </c>
      <c r="L291">
        <f t="shared" si="95"/>
        <v>1.0635402228987769</v>
      </c>
      <c r="M291" cm="1">
        <f t="array" ref="M291">CubicInterpolation($B$4:$B$14,$G$4:$G$14,L291)*H291</f>
        <v>738.13170186577213</v>
      </c>
      <c r="N291">
        <f t="shared" si="96"/>
        <v>-23.459370123605648</v>
      </c>
      <c r="O291">
        <f t="shared" si="97"/>
        <v>-2.3913731012849793</v>
      </c>
      <c r="P291">
        <f t="shared" si="98"/>
        <v>9386.1156198667231</v>
      </c>
      <c r="Q291">
        <f t="shared" si="99"/>
        <v>5563.3755129850097</v>
      </c>
      <c r="R291">
        <f t="shared" si="100"/>
        <v>54.625489756827918</v>
      </c>
      <c r="S291">
        <f t="shared" si="101"/>
        <v>261.81478273231812</v>
      </c>
      <c r="T291">
        <f t="shared" si="102"/>
        <v>186.2375676456671</v>
      </c>
      <c r="U291">
        <f t="shared" si="103"/>
        <v>-21.847236639990669</v>
      </c>
      <c r="V291">
        <f t="shared" si="104"/>
        <v>-8.5463616698903273</v>
      </c>
    </row>
    <row r="292" spans="4:22" x14ac:dyDescent="0.3">
      <c r="D292">
        <f t="shared" si="90"/>
        <v>23.00000000000006</v>
      </c>
      <c r="E292">
        <v>0</v>
      </c>
      <c r="F292">
        <v>50</v>
      </c>
      <c r="H292">
        <f t="shared" si="91"/>
        <v>0.44344372292738915</v>
      </c>
      <c r="I292">
        <f t="shared" si="92"/>
        <v>226.97078359835831</v>
      </c>
      <c r="J292">
        <f t="shared" si="93"/>
        <v>301.98817998362182</v>
      </c>
      <c r="K292">
        <f t="shared" si="94"/>
        <v>319.00452401587421</v>
      </c>
      <c r="L292">
        <f t="shared" si="95"/>
        <v>1.0563477154409662</v>
      </c>
      <c r="M292" cm="1">
        <f t="array" ref="M292">CubicInterpolation($B$4:$B$14,$G$4:$G$14,L292)*H292</f>
        <v>721.6271118017803</v>
      </c>
      <c r="N292">
        <f t="shared" si="96"/>
        <v>-23.132912774360033</v>
      </c>
      <c r="O292">
        <f t="shared" si="97"/>
        <v>-2.3580950840326231</v>
      </c>
      <c r="P292">
        <f t="shared" si="98"/>
        <v>9412.1871387141018</v>
      </c>
      <c r="Q292">
        <f t="shared" si="99"/>
        <v>5581.9561061626237</v>
      </c>
      <c r="R292">
        <f t="shared" si="100"/>
        <v>54.523370725675775</v>
      </c>
      <c r="S292">
        <f t="shared" si="101"/>
        <v>259.61559421523032</v>
      </c>
      <c r="T292">
        <f t="shared" si="102"/>
        <v>185.374295906599</v>
      </c>
      <c r="U292">
        <f t="shared" si="103"/>
        <v>-21.563174211579913</v>
      </c>
      <c r="V292">
        <f t="shared" si="104"/>
        <v>-8.3762265577767501</v>
      </c>
    </row>
    <row r="293" spans="4:22" x14ac:dyDescent="0.3">
      <c r="D293">
        <f t="shared" si="90"/>
        <v>23.100000000000062</v>
      </c>
      <c r="E293">
        <v>0</v>
      </c>
      <c r="F293">
        <v>50</v>
      </c>
      <c r="H293">
        <f t="shared" si="91"/>
        <v>0.44204685953434247</v>
      </c>
      <c r="I293">
        <f t="shared" si="92"/>
        <v>226.80273888129474</v>
      </c>
      <c r="J293">
        <f t="shared" si="93"/>
        <v>301.87636622051787</v>
      </c>
      <c r="K293">
        <f t="shared" si="94"/>
        <v>316.74691819874602</v>
      </c>
      <c r="L293">
        <f t="shared" si="95"/>
        <v>1.0492604047292835</v>
      </c>
      <c r="M293" cm="1">
        <f t="array" ref="M293">CubicInterpolation($B$4:$B$14,$G$4:$G$14,L293)*H293</f>
        <v>705.40984233816278</v>
      </c>
      <c r="N293">
        <f t="shared" si="96"/>
        <v>-22.812340865350532</v>
      </c>
      <c r="O293">
        <f t="shared" si="97"/>
        <v>-2.325417009719728</v>
      </c>
      <c r="P293">
        <f t="shared" si="98"/>
        <v>9438.0401721084963</v>
      </c>
      <c r="Q293">
        <f t="shared" si="99"/>
        <v>5600.4512292827148</v>
      </c>
      <c r="R293">
        <f t="shared" si="100"/>
        <v>54.420270281274192</v>
      </c>
      <c r="S293">
        <f t="shared" si="101"/>
        <v>257.44507367265174</v>
      </c>
      <c r="T293">
        <f t="shared" si="102"/>
        <v>184.52816649521563</v>
      </c>
      <c r="U293">
        <f t="shared" si="103"/>
        <v>-21.284290391942978</v>
      </c>
      <c r="V293">
        <f t="shared" si="104"/>
        <v>-8.2086465552115104</v>
      </c>
    </row>
    <row r="294" spans="4:22" x14ac:dyDescent="0.3">
      <c r="D294">
        <f t="shared" si="90"/>
        <v>23.200000000000063</v>
      </c>
      <c r="E294">
        <v>0</v>
      </c>
      <c r="F294">
        <v>50</v>
      </c>
      <c r="H294">
        <f t="shared" si="91"/>
        <v>0.44066497439609081</v>
      </c>
      <c r="I294">
        <f t="shared" si="92"/>
        <v>226.63609585470732</v>
      </c>
      <c r="J294">
        <f t="shared" si="93"/>
        <v>301.76544420198513</v>
      </c>
      <c r="K294">
        <f t="shared" si="94"/>
        <v>314.52307245357582</v>
      </c>
      <c r="L294">
        <f t="shared" si="95"/>
        <v>1.0422766373576275</v>
      </c>
      <c r="M294" cm="1">
        <f t="array" ref="M294">CubicInterpolation($B$4:$B$14,$G$4:$G$14,L294)*H294</f>
        <v>689.47675358540926</v>
      </c>
      <c r="N294">
        <f t="shared" si="96"/>
        <v>-22.497593438489488</v>
      </c>
      <c r="O294">
        <f t="shared" si="97"/>
        <v>-2.293332664473954</v>
      </c>
      <c r="P294">
        <f t="shared" si="98"/>
        <v>9463.6775608142525</v>
      </c>
      <c r="Q294">
        <f t="shared" si="99"/>
        <v>5618.8625837494546</v>
      </c>
      <c r="R294">
        <f t="shared" si="100"/>
        <v>54.316183346399043</v>
      </c>
      <c r="S294">
        <f t="shared" si="101"/>
        <v>255.30270044247558</v>
      </c>
      <c r="T294">
        <f t="shared" si="102"/>
        <v>183.69892283956619</v>
      </c>
      <c r="U294">
        <f t="shared" si="103"/>
        <v>-21.010526657986503</v>
      </c>
      <c r="V294">
        <f t="shared" si="104"/>
        <v>-8.043598701924644</v>
      </c>
    </row>
    <row r="295" spans="4:22" x14ac:dyDescent="0.3">
      <c r="D295">
        <f t="shared" si="90"/>
        <v>23.300000000000065</v>
      </c>
      <c r="E295">
        <v>0</v>
      </c>
      <c r="F295">
        <v>50</v>
      </c>
      <c r="H295">
        <f t="shared" si="91"/>
        <v>0.43929782869886386</v>
      </c>
      <c r="I295">
        <f t="shared" si="92"/>
        <v>226.47083639019678</v>
      </c>
      <c r="J295">
        <f t="shared" si="93"/>
        <v>301.65540283837294</v>
      </c>
      <c r="K295">
        <f t="shared" si="94"/>
        <v>312.33242783562753</v>
      </c>
      <c r="L295">
        <f t="shared" si="95"/>
        <v>1.0353947746229339</v>
      </c>
      <c r="M295" cm="1">
        <f t="array" ref="M295">CubicInterpolation($B$4:$B$14,$G$4:$G$14,L295)*H295</f>
        <v>673.82457136517814</v>
      </c>
      <c r="N295">
        <f t="shared" si="96"/>
        <v>-22.188606861909985</v>
      </c>
      <c r="O295">
        <f t="shared" si="97"/>
        <v>-2.261835561866461</v>
      </c>
      <c r="P295">
        <f t="shared" si="98"/>
        <v>9489.1020938158763</v>
      </c>
      <c r="Q295">
        <f t="shared" si="99"/>
        <v>5637.1918454202687</v>
      </c>
      <c r="R295">
        <f t="shared" si="100"/>
        <v>54.21110486368989</v>
      </c>
      <c r="S295">
        <f t="shared" si="101"/>
        <v>253.18795958997907</v>
      </c>
      <c r="T295">
        <f t="shared" si="102"/>
        <v>182.88631057670938</v>
      </c>
      <c r="U295">
        <f t="shared" si="103"/>
        <v>-20.741822287574532</v>
      </c>
      <c r="V295">
        <f t="shared" si="104"/>
        <v>-7.8810584735221445</v>
      </c>
    </row>
    <row r="296" spans="4:22" x14ac:dyDescent="0.3">
      <c r="D296">
        <f t="shared" si="90"/>
        <v>23.400000000000066</v>
      </c>
      <c r="E296">
        <v>0</v>
      </c>
      <c r="F296">
        <v>50</v>
      </c>
      <c r="H296">
        <f t="shared" si="91"/>
        <v>0.43794518876554328</v>
      </c>
      <c r="I296">
        <f t="shared" si="92"/>
        <v>226.30694269213365</v>
      </c>
      <c r="J296">
        <f t="shared" si="93"/>
        <v>301.54623123776446</v>
      </c>
      <c r="K296">
        <f t="shared" si="94"/>
        <v>310.17443193710511</v>
      </c>
      <c r="L296">
        <f t="shared" si="95"/>
        <v>1.0286131936185183</v>
      </c>
      <c r="M296" cm="1">
        <f t="array" ref="M296">CubicInterpolation($B$4:$B$14,$G$4:$G$14,L296)*H296</f>
        <v>658.4499033841995</v>
      </c>
      <c r="N296">
        <f t="shared" si="96"/>
        <v>-21.885315152176013</v>
      </c>
      <c r="O296">
        <f t="shared" si="97"/>
        <v>-2.2309189757569836</v>
      </c>
      <c r="P296">
        <f t="shared" si="98"/>
        <v>9514.3165089025115</v>
      </c>
      <c r="Q296">
        <f t="shared" si="99"/>
        <v>5655.4406648350014</v>
      </c>
      <c r="R296">
        <f t="shared" si="100"/>
        <v>54.105029794877829</v>
      </c>
      <c r="S296">
        <f t="shared" si="101"/>
        <v>251.10034214270098</v>
      </c>
      <c r="T296">
        <f t="shared" si="102"/>
        <v>182.09007771793702</v>
      </c>
      <c r="U296">
        <f t="shared" si="103"/>
        <v>-20.478114638297665</v>
      </c>
      <c r="V296">
        <f t="shared" si="104"/>
        <v>-7.7209999463025385</v>
      </c>
    </row>
    <row r="297" spans="4:22" x14ac:dyDescent="0.3">
      <c r="D297">
        <f t="shared" si="90"/>
        <v>23.500000000000068</v>
      </c>
      <c r="E297">
        <v>0</v>
      </c>
      <c r="F297">
        <v>50</v>
      </c>
      <c r="H297">
        <f t="shared" si="91"/>
        <v>0.43660682594967221</v>
      </c>
      <c r="I297">
        <f t="shared" si="92"/>
        <v>226.14439729371594</v>
      </c>
      <c r="J297">
        <f t="shared" si="93"/>
        <v>301.43791870402612</v>
      </c>
      <c r="K297">
        <f t="shared" si="94"/>
        <v>308.04853914039637</v>
      </c>
      <c r="L297">
        <f t="shared" si="95"/>
        <v>1.0219302882158665</v>
      </c>
      <c r="M297" cm="1">
        <f t="array" ref="M297">CubicInterpolation($B$4:$B$14,$G$4:$G$14,L297)*H297</f>
        <v>643.34925428890324</v>
      </c>
      <c r="N297">
        <f t="shared" si="96"/>
        <v>-21.587650274080758</v>
      </c>
      <c r="O297">
        <f t="shared" si="97"/>
        <v>-2.2005759708543073</v>
      </c>
      <c r="P297">
        <f t="shared" si="98"/>
        <v>9539.3234932744672</v>
      </c>
      <c r="Q297">
        <f t="shared" si="99"/>
        <v>5673.6106674607454</v>
      </c>
      <c r="R297">
        <f t="shared" si="100"/>
        <v>53.997953120093001</v>
      </c>
      <c r="S297">
        <f t="shared" si="101"/>
        <v>249.03934529640733</v>
      </c>
      <c r="T297">
        <f t="shared" si="102"/>
        <v>181.30997479694577</v>
      </c>
      <c r="U297">
        <f t="shared" si="103"/>
        <v>-20.21933940664546</v>
      </c>
      <c r="V297">
        <f t="shared" si="104"/>
        <v>-7.5633959512174878</v>
      </c>
    </row>
    <row r="298" spans="4:22" x14ac:dyDescent="0.3">
      <c r="D298">
        <f t="shared" si="90"/>
        <v>23.600000000000069</v>
      </c>
      <c r="E298">
        <v>0</v>
      </c>
      <c r="F298">
        <v>50</v>
      </c>
      <c r="H298">
        <f t="shared" si="91"/>
        <v>0.43528251653058098</v>
      </c>
      <c r="I298">
        <f t="shared" si="92"/>
        <v>225.9831830529015</v>
      </c>
      <c r="J298">
        <f t="shared" si="93"/>
        <v>301.33045473475761</v>
      </c>
      <c r="K298">
        <f t="shared" si="94"/>
        <v>305.95421084009712</v>
      </c>
      <c r="L298">
        <f t="shared" si="95"/>
        <v>1.0153444699421754</v>
      </c>
      <c r="M298" cm="1">
        <f t="array" ref="M298">CubicInterpolation($B$4:$B$14,$G$4:$G$14,L298)*H298</f>
        <v>628.5190396603009</v>
      </c>
      <c r="N298">
        <f t="shared" si="96"/>
        <v>-21.295542419219533</v>
      </c>
      <c r="O298">
        <f t="shared" si="97"/>
        <v>-2.1707994311131023</v>
      </c>
      <c r="P298">
        <f t="shared" si="98"/>
        <v>9564.1256841689956</v>
      </c>
      <c r="Q298">
        <f t="shared" si="99"/>
        <v>5691.7034539506967</v>
      </c>
      <c r="R298">
        <f t="shared" si="100"/>
        <v>53.889869837201573</v>
      </c>
      <c r="S298">
        <f t="shared" si="101"/>
        <v>247.00447259416015</v>
      </c>
      <c r="T298">
        <f t="shared" si="102"/>
        <v>180.54575500206977</v>
      </c>
      <c r="U298">
        <f t="shared" si="103"/>
        <v>-19.965430868632815</v>
      </c>
      <c r="V298">
        <f t="shared" si="104"/>
        <v>-7.4082182175353424</v>
      </c>
    </row>
    <row r="299" spans="4:22" x14ac:dyDescent="0.3">
      <c r="D299">
        <f t="shared" si="90"/>
        <v>23.70000000000007</v>
      </c>
      <c r="E299">
        <v>0</v>
      </c>
      <c r="F299">
        <v>50</v>
      </c>
      <c r="H299">
        <f t="shared" si="91"/>
        <v>0.43397204160973057</v>
      </c>
      <c r="I299">
        <f t="shared" si="92"/>
        <v>225.82328314823226</v>
      </c>
      <c r="J299">
        <f t="shared" si="93"/>
        <v>301.22382901915267</v>
      </c>
      <c r="K299">
        <f t="shared" si="94"/>
        <v>303.89091563599408</v>
      </c>
      <c r="L299">
        <f t="shared" si="95"/>
        <v>1.0088541687605725</v>
      </c>
      <c r="M299" cm="1">
        <f t="array" ref="M299">CubicInterpolation($B$4:$B$14,$G$4:$G$14,L299)*H299</f>
        <v>613.95559900681644</v>
      </c>
      <c r="N299">
        <f t="shared" si="96"/>
        <v>-21.008920264492694</v>
      </c>
      <c r="O299">
        <f t="shared" si="97"/>
        <v>-2.141582086084882</v>
      </c>
      <c r="P299">
        <f t="shared" si="98"/>
        <v>9588.7256695027245</v>
      </c>
      <c r="Q299">
        <f t="shared" si="99"/>
        <v>5709.7206004154823</v>
      </c>
      <c r="R299">
        <f t="shared" si="100"/>
        <v>53.780774961211499</v>
      </c>
      <c r="S299">
        <f t="shared" si="101"/>
        <v>244.99523408039622</v>
      </c>
      <c r="T299">
        <f t="shared" si="102"/>
        <v>179.79717429363211</v>
      </c>
      <c r="U299">
        <f t="shared" si="103"/>
        <v>-19.716322102909494</v>
      </c>
      <c r="V299">
        <f t="shared" si="104"/>
        <v>-7.2554375067348147</v>
      </c>
    </row>
    <row r="300" spans="4:22" x14ac:dyDescent="0.3">
      <c r="D300">
        <f t="shared" si="90"/>
        <v>23.800000000000072</v>
      </c>
      <c r="E300">
        <v>0</v>
      </c>
      <c r="F300">
        <v>50</v>
      </c>
      <c r="H300">
        <f t="shared" si="91"/>
        <v>0.43267518700835167</v>
      </c>
      <c r="I300">
        <f t="shared" si="92"/>
        <v>225.66468107456581</v>
      </c>
      <c r="J300">
        <f t="shared" si="93"/>
        <v>301.11803143578192</v>
      </c>
      <c r="K300">
        <f t="shared" si="94"/>
        <v>301.85812949906767</v>
      </c>
      <c r="L300">
        <f t="shared" si="95"/>
        <v>1.0024578337595953</v>
      </c>
      <c r="M300" cm="1">
        <f t="array" ref="M300">CubicInterpolation($B$4:$B$14,$G$4:$G$14,L300)*H300</f>
        <v>599.65520781079101</v>
      </c>
      <c r="N300">
        <f t="shared" si="96"/>
        <v>-20.727711211650245</v>
      </c>
      <c r="O300">
        <f t="shared" si="97"/>
        <v>-2.1129165353364163</v>
      </c>
      <c r="P300">
        <f t="shared" si="98"/>
        <v>9613.1259885283362</v>
      </c>
      <c r="Q300">
        <f t="shared" si="99"/>
        <v>5727.6636587055355</v>
      </c>
      <c r="R300">
        <f t="shared" si="100"/>
        <v>53.670663523712534</v>
      </c>
      <c r="S300">
        <f t="shared" si="101"/>
        <v>243.01114643181907</v>
      </c>
      <c r="T300">
        <f t="shared" si="102"/>
        <v>179.06399150741859</v>
      </c>
      <c r="U300">
        <f t="shared" si="103"/>
        <v>-19.471945197335884</v>
      </c>
      <c r="V300">
        <f t="shared" si="104"/>
        <v>-7.1050237371538199</v>
      </c>
    </row>
    <row r="301" spans="4:22" x14ac:dyDescent="0.3">
      <c r="D301">
        <f t="shared" si="90"/>
        <v>23.900000000000073</v>
      </c>
      <c r="E301">
        <v>0</v>
      </c>
      <c r="F301">
        <v>50</v>
      </c>
      <c r="H301">
        <f t="shared" si="91"/>
        <v>0.4313917431664594</v>
      </c>
      <c r="I301">
        <f t="shared" si="92"/>
        <v>225.50736063872873</v>
      </c>
      <c r="J301">
        <f t="shared" si="93"/>
        <v>301.01305205030764</v>
      </c>
      <c r="K301">
        <f t="shared" si="94"/>
        <v>299.85533591246286</v>
      </c>
      <c r="L301">
        <f t="shared" si="95"/>
        <v>0.9961539337581572</v>
      </c>
      <c r="M301" cm="1">
        <f t="array" ref="M301">CubicInterpolation($B$4:$B$14,$G$4:$G$14,L301)*H301</f>
        <v>585.13631780317439</v>
      </c>
      <c r="N301">
        <f t="shared" si="96"/>
        <v>-20.442682415112138</v>
      </c>
      <c r="O301">
        <f t="shared" si="97"/>
        <v>-2.0838616121419098</v>
      </c>
      <c r="P301">
        <f t="shared" si="98"/>
        <v>9637.3291325032678</v>
      </c>
      <c r="Q301">
        <f t="shared" si="99"/>
        <v>5745.5341567031683</v>
      </c>
      <c r="R301">
        <f t="shared" si="100"/>
        <v>53.559530572394571</v>
      </c>
      <c r="S301">
        <f t="shared" si="101"/>
        <v>241.05173306680678</v>
      </c>
      <c r="T301">
        <f t="shared" si="102"/>
        <v>178.34596844522414</v>
      </c>
      <c r="U301">
        <f t="shared" si="103"/>
        <v>-19.224544350674417</v>
      </c>
      <c r="V301">
        <f t="shared" si="104"/>
        <v>-6.9512703036270533</v>
      </c>
    </row>
    <row r="302" spans="4:22" x14ac:dyDescent="0.3">
      <c r="D302">
        <f t="shared" si="90"/>
        <v>24.000000000000075</v>
      </c>
      <c r="E302">
        <v>0</v>
      </c>
      <c r="F302">
        <v>50</v>
      </c>
      <c r="H302">
        <f t="shared" si="91"/>
        <v>0.43012150402767912</v>
      </c>
      <c r="I302">
        <f t="shared" si="92"/>
        <v>225.35130583019046</v>
      </c>
      <c r="J302">
        <f t="shared" si="93"/>
        <v>300.90888102974048</v>
      </c>
      <c r="K302">
        <f t="shared" si="94"/>
        <v>297.88250375807462</v>
      </c>
      <c r="L302">
        <f t="shared" si="95"/>
        <v>0.98994254585870212</v>
      </c>
      <c r="M302" cm="1">
        <f t="array" ref="M302">CubicInterpolation($B$4:$B$14,$G$4:$G$14,L302)*H302</f>
        <v>570.63077775196302</v>
      </c>
      <c r="N302">
        <f t="shared" si="96"/>
        <v>-20.158310979699504</v>
      </c>
      <c r="O302">
        <f t="shared" si="97"/>
        <v>-2.0548736982364426</v>
      </c>
      <c r="P302">
        <f t="shared" si="98"/>
        <v>9661.3375645860797</v>
      </c>
      <c r="Q302">
        <f t="shared" si="99"/>
        <v>5763.3336128125893</v>
      </c>
      <c r="R302">
        <f t="shared" si="100"/>
        <v>53.447371260249241</v>
      </c>
      <c r="S302">
        <f t="shared" si="101"/>
        <v>239.11690858940622</v>
      </c>
      <c r="T302">
        <f t="shared" si="102"/>
        <v>177.64315374318508</v>
      </c>
      <c r="U302">
        <f t="shared" si="103"/>
        <v>-18.977869915756852</v>
      </c>
      <c r="V302">
        <f t="shared" si="104"/>
        <v>-6.7969077538895988</v>
      </c>
    </row>
    <row r="303" spans="4:22" x14ac:dyDescent="0.3">
      <c r="D303">
        <f t="shared" si="90"/>
        <v>24.100000000000076</v>
      </c>
      <c r="E303">
        <v>0</v>
      </c>
      <c r="F303">
        <v>50</v>
      </c>
      <c r="H303">
        <f t="shared" si="91"/>
        <v>0.42886426542937939</v>
      </c>
      <c r="I303">
        <f t="shared" si="92"/>
        <v>225.19650062883917</v>
      </c>
      <c r="J303">
        <f t="shared" si="93"/>
        <v>300.80550851450107</v>
      </c>
      <c r="K303">
        <f t="shared" si="94"/>
        <v>295.93985173760979</v>
      </c>
      <c r="L303">
        <f t="shared" si="95"/>
        <v>0.98382457555076086</v>
      </c>
      <c r="M303" cm="1">
        <f t="array" ref="M303">CubicInterpolation($B$4:$B$14,$G$4:$G$14,L303)*H303</f>
        <v>556.46144136283965</v>
      </c>
      <c r="N303">
        <f t="shared" si="96"/>
        <v>-19.880788469910403</v>
      </c>
      <c r="O303">
        <f t="shared" si="97"/>
        <v>-2.0265839418868912</v>
      </c>
      <c r="P303">
        <f t="shared" si="98"/>
        <v>9685.1537494093554</v>
      </c>
      <c r="Q303">
        <f t="shared" si="99"/>
        <v>5781.0635577417643</v>
      </c>
      <c r="R303">
        <f t="shared" si="100"/>
        <v>53.334181169060109</v>
      </c>
      <c r="S303">
        <f t="shared" si="101"/>
        <v>237.20678787608463</v>
      </c>
      <c r="T303">
        <f t="shared" si="102"/>
        <v>176.95574484030925</v>
      </c>
      <c r="U303">
        <f t="shared" si="103"/>
        <v>-18.73711090193062</v>
      </c>
      <c r="V303">
        <f t="shared" si="104"/>
        <v>-6.6457825148040373</v>
      </c>
    </row>
    <row r="304" spans="4:22" x14ac:dyDescent="0.3">
      <c r="D304">
        <f t="shared" si="90"/>
        <v>24.200000000000077</v>
      </c>
      <c r="E304">
        <v>0</v>
      </c>
      <c r="F304">
        <v>50</v>
      </c>
      <c r="H304">
        <f t="shared" si="91"/>
        <v>0.4276198257195355</v>
      </c>
      <c r="I304">
        <f t="shared" si="92"/>
        <v>225.04292908515799</v>
      </c>
      <c r="J304">
        <f t="shared" si="93"/>
        <v>300.70292467220281</v>
      </c>
      <c r="K304">
        <f t="shared" si="94"/>
        <v>294.02704397445342</v>
      </c>
      <c r="L304">
        <f t="shared" si="95"/>
        <v>0.97779908291538309</v>
      </c>
      <c r="M304" cm="1">
        <f t="array" ref="M304">CubicInterpolation($B$4:$B$14,$G$4:$G$14,L304)*H304</f>
        <v>542.63024695409695</v>
      </c>
      <c r="N304">
        <f t="shared" si="96"/>
        <v>-19.610144456971785</v>
      </c>
      <c r="O304">
        <f t="shared" si="97"/>
        <v>-1.9989953574894785</v>
      </c>
      <c r="P304">
        <f t="shared" si="98"/>
        <v>9708.7801407449206</v>
      </c>
      <c r="Q304">
        <f t="shared" si="99"/>
        <v>5798.7255255001237</v>
      </c>
      <c r="R304">
        <f t="shared" si="100"/>
        <v>53.219956183778869</v>
      </c>
      <c r="S304">
        <f t="shared" si="101"/>
        <v>235.32103883520023</v>
      </c>
      <c r="T304">
        <f t="shared" si="102"/>
        <v>176.28361032687457</v>
      </c>
      <c r="U304">
        <f t="shared" si="103"/>
        <v>-18.502284997936567</v>
      </c>
      <c r="V304">
        <f t="shared" si="104"/>
        <v>-6.4979393255425713</v>
      </c>
    </row>
    <row r="305" spans="4:22" x14ac:dyDescent="0.3">
      <c r="D305">
        <f t="shared" si="90"/>
        <v>24.300000000000079</v>
      </c>
      <c r="E305">
        <v>0</v>
      </c>
      <c r="F305">
        <v>50</v>
      </c>
      <c r="H305">
        <f t="shared" si="91"/>
        <v>0.42638798757458668</v>
      </c>
      <c r="I305">
        <f t="shared" si="92"/>
        <v>224.89057555009848</v>
      </c>
      <c r="J305">
        <f t="shared" si="93"/>
        <v>300.60111985158932</v>
      </c>
      <c r="K305">
        <f t="shared" si="94"/>
        <v>292.14341992699769</v>
      </c>
      <c r="L305">
        <f t="shared" si="95"/>
        <v>0.9718640438572973</v>
      </c>
      <c r="M305" cm="1">
        <f t="array" ref="M305">CubicInterpolation($B$4:$B$14,$G$4:$G$14,L305)*H305</f>
        <v>529.13616078500729</v>
      </c>
      <c r="N305">
        <f t="shared" si="96"/>
        <v>-19.346350754659522</v>
      </c>
      <c r="O305">
        <f t="shared" si="97"/>
        <v>-1.972105071830736</v>
      </c>
      <c r="P305">
        <f t="shared" si="98"/>
        <v>9732.2191461386919</v>
      </c>
      <c r="Q305">
        <f t="shared" si="99"/>
        <v>5816.3210272282104</v>
      </c>
      <c r="R305">
        <f t="shared" si="100"/>
        <v>53.104692021511603</v>
      </c>
      <c r="S305">
        <f t="shared" si="101"/>
        <v>233.45906904020683</v>
      </c>
      <c r="T305">
        <f t="shared" si="102"/>
        <v>175.62642423485724</v>
      </c>
      <c r="U305">
        <f t="shared" si="103"/>
        <v>-18.273361715708266</v>
      </c>
      <c r="V305">
        <f t="shared" si="104"/>
        <v>-6.3533880039867316</v>
      </c>
    </row>
    <row r="306" spans="4:22" x14ac:dyDescent="0.3">
      <c r="D306">
        <f t="shared" si="90"/>
        <v>24.40000000000008</v>
      </c>
      <c r="E306">
        <v>0</v>
      </c>
      <c r="F306">
        <v>50</v>
      </c>
      <c r="H306">
        <f t="shared" si="91"/>
        <v>0.42516855862132785</v>
      </c>
      <c r="I306">
        <f t="shared" si="92"/>
        <v>224.73942475948144</v>
      </c>
      <c r="J306">
        <f t="shared" si="93"/>
        <v>300.50008463952162</v>
      </c>
      <c r="K306">
        <f t="shared" si="94"/>
        <v>290.28831827613703</v>
      </c>
      <c r="L306">
        <f t="shared" si="95"/>
        <v>0.96601742599961471</v>
      </c>
      <c r="M306" cm="1">
        <f t="array" ref="M306">CubicInterpolation($B$4:$B$14,$G$4:$G$14,L306)*H306</f>
        <v>515.97747462033817</v>
      </c>
      <c r="N306">
        <f t="shared" si="96"/>
        <v>-19.089365538502935</v>
      </c>
      <c r="O306">
        <f t="shared" si="97"/>
        <v>-1.9459088214579954</v>
      </c>
      <c r="P306">
        <f t="shared" si="98"/>
        <v>9755.4731139259293</v>
      </c>
      <c r="Q306">
        <f t="shared" si="99"/>
        <v>5833.8515413333726</v>
      </c>
      <c r="R306">
        <f t="shared" si="100"/>
        <v>52.988384239102338</v>
      </c>
      <c r="S306">
        <f t="shared" si="101"/>
        <v>231.62028670452457</v>
      </c>
      <c r="T306">
        <f t="shared" si="102"/>
        <v>174.98385786838077</v>
      </c>
      <c r="U306">
        <f t="shared" si="103"/>
        <v>-18.050299436103504</v>
      </c>
      <c r="V306">
        <f t="shared" si="104"/>
        <v>-6.2121306272151866</v>
      </c>
    </row>
    <row r="307" spans="4:22" x14ac:dyDescent="0.3">
      <c r="D307">
        <f t="shared" si="90"/>
        <v>24.500000000000082</v>
      </c>
      <c r="E307">
        <v>0</v>
      </c>
      <c r="F307">
        <v>50</v>
      </c>
      <c r="H307">
        <f t="shared" si="91"/>
        <v>0.42396135136144436</v>
      </c>
      <c r="I307">
        <f t="shared" si="92"/>
        <v>224.58946183261722</v>
      </c>
      <c r="J307">
        <f t="shared" si="93"/>
        <v>300.39980986070151</v>
      </c>
      <c r="K307">
        <f t="shared" si="94"/>
        <v>288.46108057326927</v>
      </c>
      <c r="L307">
        <f t="shared" si="95"/>
        <v>0.96025720091844147</v>
      </c>
      <c r="M307" cm="1">
        <f t="array" ref="M307">CubicInterpolation($B$4:$B$14,$G$4:$G$14,L307)*H307</f>
        <v>503.15189725477552</v>
      </c>
      <c r="N307">
        <f t="shared" si="96"/>
        <v>-18.839135172923044</v>
      </c>
      <c r="O307">
        <f t="shared" si="97"/>
        <v>-1.9204011389320126</v>
      </c>
      <c r="P307">
        <f t="shared" si="98"/>
        <v>9778.5443334435022</v>
      </c>
      <c r="Q307">
        <f t="shared" si="99"/>
        <v>5851.3185133236329</v>
      </c>
      <c r="R307">
        <f t="shared" si="100"/>
        <v>52.871028346843218</v>
      </c>
      <c r="S307">
        <f t="shared" si="101"/>
        <v>229.80410364693395</v>
      </c>
      <c r="T307">
        <f t="shared" si="102"/>
        <v>174.35558193682067</v>
      </c>
      <c r="U307">
        <f t="shared" si="103"/>
        <v>-17.833046961224976</v>
      </c>
      <c r="V307">
        <f t="shared" si="104"/>
        <v>-6.0741625054332182</v>
      </c>
    </row>
    <row r="308" spans="4:22" x14ac:dyDescent="0.3">
      <c r="D308">
        <f t="shared" si="90"/>
        <v>24.600000000000083</v>
      </c>
      <c r="E308">
        <v>0</v>
      </c>
      <c r="F308">
        <v>50</v>
      </c>
      <c r="H308">
        <f t="shared" si="91"/>
        <v>0.42276618308723851</v>
      </c>
      <c r="I308">
        <f t="shared" si="92"/>
        <v>224.44067226962565</v>
      </c>
      <c r="J308">
        <f t="shared" si="93"/>
        <v>300.30028657651258</v>
      </c>
      <c r="K308">
        <f t="shared" si="94"/>
        <v>286.66105249928734</v>
      </c>
      <c r="L308">
        <f t="shared" si="95"/>
        <v>0.95458134844719789</v>
      </c>
      <c r="M308" cm="1">
        <f t="array" ref="M308">CubicInterpolation($B$4:$B$14,$G$4:$G$14,L308)*H308</f>
        <v>490.65662486005243</v>
      </c>
      <c r="N308">
        <f t="shared" si="96"/>
        <v>-18.59559562139054</v>
      </c>
      <c r="O308">
        <f t="shared" si="97"/>
        <v>-1.8955754965739591</v>
      </c>
      <c r="P308">
        <f t="shared" si="98"/>
        <v>9801.4350354422022</v>
      </c>
      <c r="Q308">
        <f t="shared" si="99"/>
        <v>5868.7233557844838</v>
      </c>
      <c r="R308">
        <f t="shared" si="100"/>
        <v>52.752619803670626</v>
      </c>
      <c r="S308">
        <f t="shared" si="101"/>
        <v>228.00993632706749</v>
      </c>
      <c r="T308">
        <f t="shared" si="102"/>
        <v>173.74126728018825</v>
      </c>
      <c r="U308">
        <f t="shared" si="103"/>
        <v>-17.621544704722513</v>
      </c>
      <c r="V308">
        <f t="shared" si="104"/>
        <v>-5.9394729340022199</v>
      </c>
    </row>
    <row r="309" spans="4:22" x14ac:dyDescent="0.3">
      <c r="D309">
        <f t="shared" si="90"/>
        <v>24.700000000000085</v>
      </c>
      <c r="E309">
        <v>0</v>
      </c>
      <c r="F309">
        <v>50</v>
      </c>
      <c r="H309">
        <f t="shared" si="91"/>
        <v>0.4215828757940307</v>
      </c>
      <c r="I309">
        <f t="shared" si="92"/>
        <v>224.29304194812764</v>
      </c>
      <c r="J309">
        <f t="shared" si="93"/>
        <v>300.20150608342669</v>
      </c>
      <c r="K309">
        <f t="shared" si="94"/>
        <v>284.88758496177292</v>
      </c>
      <c r="L309">
        <f t="shared" si="95"/>
        <v>0.94898786044931427</v>
      </c>
      <c r="M309" cm="1">
        <f t="array" ref="M309">CubicInterpolation($B$4:$B$14,$G$4:$G$14,L309)*H309</f>
        <v>478.48840558697975</v>
      </c>
      <c r="N309">
        <f t="shared" si="96"/>
        <v>-18.358673742047657</v>
      </c>
      <c r="O309">
        <f t="shared" si="97"/>
        <v>-1.871424438536968</v>
      </c>
      <c r="P309">
        <f t="shared" si="98"/>
        <v>9824.1473925957453</v>
      </c>
      <c r="Q309">
        <f t="shared" si="99"/>
        <v>5886.0674484239044</v>
      </c>
      <c r="R309">
        <f t="shared" si="100"/>
        <v>52.633154011520247</v>
      </c>
      <c r="S309">
        <f t="shared" si="101"/>
        <v>226.23720674377009</v>
      </c>
      <c r="T309">
        <f t="shared" si="102"/>
        <v>173.14058550821647</v>
      </c>
      <c r="U309">
        <f t="shared" si="103"/>
        <v>-17.415725782593377</v>
      </c>
      <c r="V309">
        <f t="shared" si="104"/>
        <v>-5.8080458875995804</v>
      </c>
    </row>
    <row r="310" spans="4:22" x14ac:dyDescent="0.3">
      <c r="D310">
        <f t="shared" si="90"/>
        <v>24.800000000000086</v>
      </c>
      <c r="E310">
        <v>0</v>
      </c>
      <c r="F310">
        <v>50</v>
      </c>
      <c r="H310">
        <f t="shared" si="91"/>
        <v>0.4204112560899243</v>
      </c>
      <c r="I310">
        <f t="shared" si="92"/>
        <v>224.1465571193896</v>
      </c>
      <c r="J310">
        <f t="shared" si="93"/>
        <v>300.10345991102923</v>
      </c>
      <c r="K310">
        <f t="shared" si="94"/>
        <v>283.14003505730835</v>
      </c>
      <c r="L310">
        <f t="shared" si="95"/>
        <v>0.94347474414740173</v>
      </c>
      <c r="M310" cm="1">
        <f t="array" ref="M310">CubicInterpolation($B$4:$B$14,$G$4:$G$14,L310)*H310</f>
        <v>466.64359883752809</v>
      </c>
      <c r="N310">
        <f t="shared" si="96"/>
        <v>-18.128288477027269</v>
      </c>
      <c r="O310">
        <f t="shared" si="97"/>
        <v>-1.8479397020415156</v>
      </c>
      <c r="P310">
        <f t="shared" si="98"/>
        <v>9846.683520093904</v>
      </c>
      <c r="Q310">
        <f t="shared" si="99"/>
        <v>5903.3521381776718</v>
      </c>
      <c r="R310">
        <f t="shared" si="100"/>
        <v>52.512626309795465</v>
      </c>
      <c r="S310">
        <f t="shared" si="101"/>
        <v>224.48534321940426</v>
      </c>
      <c r="T310">
        <f t="shared" si="102"/>
        <v>172.55320956713638</v>
      </c>
      <c r="U310">
        <f t="shared" si="103"/>
        <v>-17.21551701181976</v>
      </c>
      <c r="V310">
        <f t="shared" si="104"/>
        <v>-5.6798606604444171</v>
      </c>
    </row>
    <row r="311" spans="4:22" x14ac:dyDescent="0.3">
      <c r="D311">
        <f t="shared" si="90"/>
        <v>24.900000000000087</v>
      </c>
      <c r="E311">
        <v>0</v>
      </c>
      <c r="F311">
        <v>50</v>
      </c>
      <c r="H311">
        <f t="shared" si="91"/>
        <v>0.41925115510351052</v>
      </c>
      <c r="I311">
        <f t="shared" si="92"/>
        <v>224.0012044039924</v>
      </c>
      <c r="J311">
        <f t="shared" si="93"/>
        <v>300.00613981971128</v>
      </c>
      <c r="K311">
        <f t="shared" si="94"/>
        <v>281.41776690998131</v>
      </c>
      <c r="L311">
        <f t="shared" si="95"/>
        <v>0.93804002504448525</v>
      </c>
      <c r="M311" cm="1">
        <f t="array" ref="M311">CubicInterpolation($B$4:$B$14,$G$4:$G$14,L311)*H311</f>
        <v>455.11822952079723</v>
      </c>
      <c r="N311">
        <f t="shared" si="96"/>
        <v>-17.904351941720215</v>
      </c>
      <c r="O311">
        <f t="shared" si="97"/>
        <v>-1.8251123284118465</v>
      </c>
      <c r="P311">
        <f t="shared" si="98"/>
        <v>9869.0454763088583</v>
      </c>
      <c r="Q311">
        <f t="shared" si="99"/>
        <v>5920.5787393680157</v>
      </c>
      <c r="R311">
        <f t="shared" si="100"/>
        <v>52.391031970079879</v>
      </c>
      <c r="S311">
        <f t="shared" si="101"/>
        <v>222.75378107968356</v>
      </c>
      <c r="T311">
        <f t="shared" si="102"/>
        <v>171.97881423973416</v>
      </c>
      <c r="U311">
        <f t="shared" si="103"/>
        <v>-17.020839822432336</v>
      </c>
      <c r="V311">
        <f t="shared" si="104"/>
        <v>-5.5548924554920083</v>
      </c>
    </row>
    <row r="312" spans="4:22" x14ac:dyDescent="0.3">
      <c r="D312">
        <f t="shared" si="90"/>
        <v>25.000000000000089</v>
      </c>
      <c r="E312">
        <v>0</v>
      </c>
      <c r="F312">
        <v>50</v>
      </c>
      <c r="H312">
        <f t="shared" si="91"/>
        <v>0.41810240839004642</v>
      </c>
      <c r="I312">
        <f t="shared" si="92"/>
        <v>223.85697078708915</v>
      </c>
      <c r="J312">
        <f t="shared" si="93"/>
        <v>299.90953779807074</v>
      </c>
      <c r="K312">
        <f t="shared" si="94"/>
        <v>279.72015239642627</v>
      </c>
      <c r="L312">
        <f t="shared" si="95"/>
        <v>0.93268174947060867</v>
      </c>
      <c r="M312" cm="1">
        <f t="array" ref="M312">CubicInterpolation($B$4:$B$14,$G$4:$G$14,L312)*H312</f>
        <v>443.90803760400865</v>
      </c>
      <c r="N312">
        <f t="shared" si="96"/>
        <v>-17.686770420178181</v>
      </c>
      <c r="O312">
        <f t="shared" si="97"/>
        <v>-1.8029327645441571</v>
      </c>
      <c r="P312">
        <f t="shared" si="98"/>
        <v>9891.2352635247407</v>
      </c>
      <c r="Q312">
        <f t="shared" si="99"/>
        <v>5937.7485339092</v>
      </c>
      <c r="R312">
        <f t="shared" si="100"/>
        <v>52.268366191045075</v>
      </c>
      <c r="S312">
        <f t="shared" si="101"/>
        <v>221.04196323797095</v>
      </c>
      <c r="T312">
        <f t="shared" si="102"/>
        <v>171.41707658393733</v>
      </c>
      <c r="U312">
        <f t="shared" si="103"/>
        <v>-16.831611088497098</v>
      </c>
      <c r="V312">
        <f t="shared" si="104"/>
        <v>-5.4331129255401436</v>
      </c>
    </row>
    <row r="313" spans="4:22" x14ac:dyDescent="0.3">
      <c r="D313">
        <f t="shared" si="90"/>
        <v>25.10000000000009</v>
      </c>
      <c r="E313">
        <v>0</v>
      </c>
      <c r="F313">
        <v>50</v>
      </c>
      <c r="H313">
        <f t="shared" si="91"/>
        <v>0.41696485583657311</v>
      </c>
      <c r="I313">
        <f t="shared" si="92"/>
        <v>223.71384361331178</v>
      </c>
      <c r="J313">
        <f t="shared" si="93"/>
        <v>299.81364606006292</v>
      </c>
      <c r="K313">
        <f t="shared" si="94"/>
        <v>278.04657176712294</v>
      </c>
      <c r="L313">
        <f t="shared" si="95"/>
        <v>0.92739798678616747</v>
      </c>
      <c r="M313" cm="1">
        <f t="array" ref="M313">CubicInterpolation($B$4:$B$14,$G$4:$G$14,L313)*H313</f>
        <v>433.00852326437513</v>
      </c>
      <c r="N313">
        <f t="shared" si="96"/>
        <v>-17.475445272737453</v>
      </c>
      <c r="O313">
        <f t="shared" si="97"/>
        <v>-1.7813909554268554</v>
      </c>
      <c r="P313">
        <f t="shared" si="98"/>
        <v>9913.2548287212612</v>
      </c>
      <c r="Q313">
        <f t="shared" si="99"/>
        <v>5954.8627715541415</v>
      </c>
      <c r="R313">
        <f t="shared" si="100"/>
        <v>52.1446240935676</v>
      </c>
      <c r="S313">
        <f t="shared" si="101"/>
        <v>219.34934069242445</v>
      </c>
      <c r="T313">
        <f t="shared" si="102"/>
        <v>170.86767631488573</v>
      </c>
      <c r="U313">
        <f t="shared" si="103"/>
        <v>-16.647743883415078</v>
      </c>
      <c r="V313">
        <f t="shared" si="104"/>
        <v>-5.3144906691664868</v>
      </c>
    </row>
    <row r="314" spans="4:22" x14ac:dyDescent="0.3">
      <c r="D314">
        <f t="shared" si="90"/>
        <v>25.200000000000092</v>
      </c>
      <c r="E314">
        <v>0</v>
      </c>
      <c r="F314">
        <v>50</v>
      </c>
      <c r="H314">
        <f t="shared" si="91"/>
        <v>0.41583834156639865</v>
      </c>
      <c r="I314">
        <f t="shared" si="92"/>
        <v>223.57181058137999</v>
      </c>
      <c r="J314">
        <f t="shared" si="93"/>
        <v>299.71845704193544</v>
      </c>
      <c r="K314">
        <f t="shared" si="94"/>
        <v>276.39641417305506</v>
      </c>
      <c r="L314">
        <f t="shared" si="95"/>
        <v>0.922186831271398</v>
      </c>
      <c r="M314" cm="1">
        <f t="array" ref="M314">CubicInterpolation($B$4:$B$14,$G$4:$G$14,L314)*H314</f>
        <v>422.41498793991343</v>
      </c>
      <c r="N314">
        <f t="shared" si="96"/>
        <v>-17.270273761790705</v>
      </c>
      <c r="O314">
        <f t="shared" si="97"/>
        <v>-1.7604764283170953</v>
      </c>
      <c r="P314">
        <f t="shared" si="98"/>
        <v>9935.1060644030749</v>
      </c>
      <c r="Q314">
        <f t="shared" si="99"/>
        <v>5971.9226701766438</v>
      </c>
      <c r="R314">
        <f t="shared" si="100"/>
        <v>52.019800716023312</v>
      </c>
      <c r="S314">
        <f t="shared" si="101"/>
        <v>217.67537294382882</v>
      </c>
      <c r="T314">
        <f t="shared" si="102"/>
        <v>170.33029613515038</v>
      </c>
      <c r="U314">
        <f t="shared" si="103"/>
        <v>-16.46914816476481</v>
      </c>
      <c r="V314">
        <f t="shared" si="104"/>
        <v>-5.1989916843769182</v>
      </c>
    </row>
    <row r="315" spans="4:22" x14ac:dyDescent="0.3">
      <c r="D315">
        <f t="shared" si="90"/>
        <v>25.300000000000093</v>
      </c>
      <c r="E315">
        <v>0</v>
      </c>
      <c r="F315">
        <v>50</v>
      </c>
      <c r="H315">
        <f t="shared" si="91"/>
        <v>0.41472271384332043</v>
      </c>
      <c r="I315">
        <f t="shared" si="92"/>
        <v>223.43085973846229</v>
      </c>
      <c r="J315">
        <f t="shared" si="93"/>
        <v>299.6239633989814</v>
      </c>
      <c r="K315">
        <f t="shared" si="94"/>
        <v>274.76907810622799</v>
      </c>
      <c r="L315">
        <f t="shared" si="95"/>
        <v>0.9170464037295426</v>
      </c>
      <c r="M315" cm="1">
        <f t="array" ref="M315">CubicInterpolation($B$4:$B$14,$G$4:$G$14,L315)*H315</f>
        <v>412.12257156747432</v>
      </c>
      <c r="N315">
        <f t="shared" si="96"/>
        <v>-17.071149801440697</v>
      </c>
      <c r="O315">
        <f t="shared" si="97"/>
        <v>-1.740178369158073</v>
      </c>
      <c r="P315">
        <f t="shared" si="98"/>
        <v>9956.7908094673385</v>
      </c>
      <c r="Q315">
        <f t="shared" si="99"/>
        <v>5988.9294160842755</v>
      </c>
      <c r="R315">
        <f t="shared" si="100"/>
        <v>51.89389100977116</v>
      </c>
      <c r="S315">
        <f t="shared" si="101"/>
        <v>216.0195283414198</v>
      </c>
      <c r="T315">
        <f t="shared" si="102"/>
        <v>169.80462201747321</v>
      </c>
      <c r="U315">
        <f t="shared" si="103"/>
        <v>-16.295731393734638</v>
      </c>
      <c r="V315">
        <f t="shared" si="104"/>
        <v>-5.0865797827695722</v>
      </c>
    </row>
    <row r="316" spans="4:22" x14ac:dyDescent="0.3">
      <c r="D316">
        <f t="shared" si="90"/>
        <v>25.400000000000095</v>
      </c>
      <c r="E316">
        <v>0</v>
      </c>
      <c r="F316">
        <v>50</v>
      </c>
      <c r="H316">
        <f t="shared" si="91"/>
        <v>0.41361782497592414</v>
      </c>
      <c r="I316">
        <f t="shared" si="92"/>
        <v>223.29097947433317</v>
      </c>
      <c r="J316">
        <f t="shared" si="93"/>
        <v>299.53015800214018</v>
      </c>
      <c r="K316">
        <f t="shared" si="94"/>
        <v>273.16397176195898</v>
      </c>
      <c r="L316">
        <f t="shared" si="95"/>
        <v>0.91197485282936741</v>
      </c>
      <c r="M316" cm="1">
        <f t="array" ref="M316">CubicInterpolation($B$4:$B$14,$G$4:$G$14,L316)*H316</f>
        <v>402.12628628504535</v>
      </c>
      <c r="N316">
        <f t="shared" si="96"/>
        <v>-16.877964636542732</v>
      </c>
      <c r="O316">
        <f t="shared" si="97"/>
        <v>-1.7204856917984435</v>
      </c>
      <c r="P316">
        <f t="shared" si="98"/>
        <v>9978.3108501025854</v>
      </c>
      <c r="Q316">
        <f t="shared" si="99"/>
        <v>6005.8841643573551</v>
      </c>
      <c r="R316">
        <f t="shared" si="100"/>
        <v>51.766889834781331</v>
      </c>
      <c r="S316">
        <f t="shared" si="101"/>
        <v>214.38128436349481</v>
      </c>
      <c r="T316">
        <f t="shared" si="102"/>
        <v>169.29034344411588</v>
      </c>
      <c r="U316">
        <f t="shared" si="103"/>
        <v>-16.127399093976866</v>
      </c>
      <c r="V316">
        <f t="shared" si="104"/>
        <v>-4.9772169669385713</v>
      </c>
    </row>
    <row r="317" spans="4:22" x14ac:dyDescent="0.3">
      <c r="D317">
        <f t="shared" si="90"/>
        <v>25.500000000000096</v>
      </c>
      <c r="E317">
        <v>0</v>
      </c>
      <c r="F317">
        <v>50</v>
      </c>
      <c r="H317">
        <f t="shared" si="91"/>
        <v>0.41252353122225027</v>
      </c>
      <c r="I317">
        <f t="shared" si="92"/>
        <v>223.15215851536732</v>
      </c>
      <c r="J317">
        <f t="shared" si="93"/>
        <v>299.43703393447277</v>
      </c>
      <c r="K317">
        <f t="shared" si="94"/>
        <v>271.58051333028726</v>
      </c>
      <c r="L317">
        <f t="shared" si="95"/>
        <v>0.90697035621091049</v>
      </c>
      <c r="M317" cm="1">
        <f t="array" ref="M317">CubicInterpolation($B$4:$B$14,$G$4:$G$14,L317)*H317</f>
        <v>392.42104686307277</v>
      </c>
      <c r="N317">
        <f t="shared" si="96"/>
        <v>-16.690607456399405</v>
      </c>
      <c r="O317">
        <f t="shared" si="97"/>
        <v>-1.701387100550398</v>
      </c>
      <c r="P317">
        <f t="shared" si="98"/>
        <v>9999.6679207127163</v>
      </c>
      <c r="Q317">
        <f t="shared" si="99"/>
        <v>6022.7880392098923</v>
      </c>
      <c r="R317">
        <f t="shared" si="100"/>
        <v>51.638791955409417</v>
      </c>
      <c r="S317">
        <f t="shared" si="101"/>
        <v>212.7601278391092</v>
      </c>
      <c r="T317">
        <f t="shared" si="102"/>
        <v>168.78715360663045</v>
      </c>
      <c r="U317">
        <f t="shared" si="103"/>
        <v>-15.96405535449396</v>
      </c>
      <c r="V317">
        <f t="shared" si="104"/>
        <v>-4.8708637737333813</v>
      </c>
    </row>
    <row r="318" spans="4:22" x14ac:dyDescent="0.3">
      <c r="D318">
        <f t="shared" si="90"/>
        <v>25.600000000000097</v>
      </c>
      <c r="E318">
        <v>0</v>
      </c>
      <c r="F318">
        <v>50</v>
      </c>
      <c r="H318">
        <f t="shared" si="91"/>
        <v>0.41143969269509201</v>
      </c>
      <c r="I318">
        <f t="shared" si="92"/>
        <v>223.01438591840667</v>
      </c>
      <c r="J318">
        <f t="shared" si="93"/>
        <v>299.34458448753639</v>
      </c>
      <c r="K318">
        <f t="shared" si="94"/>
        <v>270.0181312233106</v>
      </c>
      <c r="L318">
        <f t="shared" si="95"/>
        <v>0.90203112137661923</v>
      </c>
      <c r="M318" cm="1">
        <f t="array" ref="M318">CubicInterpolation($B$4:$B$14,$G$4:$G$14,L318)*H318</f>
        <v>383.00169811657526</v>
      </c>
      <c r="N318">
        <f t="shared" si="96"/>
        <v>-16.50896594811206</v>
      </c>
      <c r="O318">
        <f t="shared" si="97"/>
        <v>-1.6828711465965402</v>
      </c>
      <c r="P318">
        <f t="shared" si="98"/>
        <v>10020.863704860507</v>
      </c>
      <c r="Q318">
        <f t="shared" si="99"/>
        <v>6039.6421343687043</v>
      </c>
      <c r="R318">
        <f t="shared" si="100"/>
        <v>51.509592036313492</v>
      </c>
      <c r="S318">
        <f t="shared" si="101"/>
        <v>211.15555511668563</v>
      </c>
      <c r="T318">
        <f t="shared" si="102"/>
        <v>168.29474956959686</v>
      </c>
      <c r="U318">
        <f t="shared" si="103"/>
        <v>-15.805603280930249</v>
      </c>
      <c r="V318">
        <f t="shared" si="104"/>
        <v>-4.7674795858787391</v>
      </c>
    </row>
    <row r="319" spans="4:22" x14ac:dyDescent="0.3">
      <c r="D319">
        <f t="shared" si="90"/>
        <v>25.700000000000099</v>
      </c>
      <c r="E319">
        <v>0</v>
      </c>
      <c r="F319">
        <v>50</v>
      </c>
      <c r="H319">
        <f t="shared" si="91"/>
        <v>0.41036617326815217</v>
      </c>
      <c r="I319">
        <f t="shared" si="92"/>
        <v>222.87765106453367</v>
      </c>
      <c r="J319">
        <f t="shared" si="93"/>
        <v>299.25280315768077</v>
      </c>
      <c r="K319">
        <f t="shared" si="94"/>
        <v>268.47626424473742</v>
      </c>
      <c r="L319">
        <f t="shared" si="95"/>
        <v>0.89715538638838832</v>
      </c>
      <c r="M319" cm="1">
        <f t="array" ref="M319">CubicInterpolation($B$4:$B$14,$G$4:$G$14,L319)*H319</f>
        <v>374.26330343711618</v>
      </c>
      <c r="N319">
        <f t="shared" si="96"/>
        <v>-16.340348521482102</v>
      </c>
      <c r="O319">
        <f t="shared" si="97"/>
        <v>-1.6656828258391541</v>
      </c>
      <c r="P319">
        <f t="shared" si="98"/>
        <v>10041.899836225588</v>
      </c>
      <c r="Q319">
        <f t="shared" si="99"/>
        <v>6056.4475134672648</v>
      </c>
      <c r="R319">
        <f t="shared" si="100"/>
        <v>51.379284638485082</v>
      </c>
      <c r="S319">
        <f t="shared" si="101"/>
        <v>209.56707218491439</v>
      </c>
      <c r="T319">
        <f t="shared" si="102"/>
        <v>167.81283240161625</v>
      </c>
      <c r="U319">
        <f t="shared" si="103"/>
        <v>-15.658199881938691</v>
      </c>
      <c r="V319">
        <f t="shared" si="104"/>
        <v>-4.6720195056054123</v>
      </c>
    </row>
    <row r="320" spans="4:22" x14ac:dyDescent="0.3">
      <c r="D320">
        <f t="shared" si="90"/>
        <v>25.8000000000001</v>
      </c>
      <c r="E320">
        <v>0</v>
      </c>
      <c r="F320">
        <v>50</v>
      </c>
      <c r="H320">
        <f t="shared" si="91"/>
        <v>0.40930284127882194</v>
      </c>
      <c r="I320">
        <f t="shared" si="92"/>
        <v>222.74194375441485</v>
      </c>
      <c r="J320">
        <f t="shared" si="93"/>
        <v>299.16168371053783</v>
      </c>
      <c r="K320">
        <f t="shared" si="94"/>
        <v>266.95396144593462</v>
      </c>
      <c r="L320">
        <f t="shared" si="95"/>
        <v>0.89234008224206052</v>
      </c>
      <c r="M320" cm="1">
        <f t="array" ref="M320">CubicInterpolation($B$4:$B$14,$G$4:$G$14,L320)*H320</f>
        <v>366.08620978147707</v>
      </c>
      <c r="N320">
        <f t="shared" si="96"/>
        <v>-16.182476243719051</v>
      </c>
      <c r="O320">
        <f t="shared" si="97"/>
        <v>-1.6495898311640216</v>
      </c>
      <c r="P320">
        <f t="shared" si="98"/>
        <v>10062.777883936173</v>
      </c>
      <c r="Q320">
        <f t="shared" si="99"/>
        <v>6073.2051979596981</v>
      </c>
      <c r="R320">
        <f t="shared" si="100"/>
        <v>51.247864117132394</v>
      </c>
      <c r="S320">
        <f t="shared" si="101"/>
        <v>207.99388202677093</v>
      </c>
      <c r="T320">
        <f t="shared" si="102"/>
        <v>167.34085744704203</v>
      </c>
      <c r="U320">
        <f t="shared" si="103"/>
        <v>-15.519928245752521</v>
      </c>
      <c r="V320">
        <f t="shared" si="104"/>
        <v>-4.5830518898682131</v>
      </c>
    </row>
    <row r="321" spans="4:22" x14ac:dyDescent="0.3">
      <c r="D321">
        <f t="shared" si="90"/>
        <v>25.900000000000102</v>
      </c>
      <c r="E321">
        <v>0</v>
      </c>
      <c r="F321">
        <v>50</v>
      </c>
      <c r="H321">
        <f t="shared" si="91"/>
        <v>0.40824957078584928</v>
      </c>
      <c r="I321">
        <f t="shared" si="92"/>
        <v>222.60725437567953</v>
      </c>
      <c r="J321">
        <f t="shared" si="93"/>
        <v>299.07122029400961</v>
      </c>
      <c r="K321">
        <f t="shared" si="94"/>
        <v>265.44999663413421</v>
      </c>
      <c r="L321">
        <f t="shared" si="95"/>
        <v>0.88758121350886521</v>
      </c>
      <c r="M321" cm="1">
        <f t="array" ref="M321">CubicInterpolation($B$4:$B$14,$G$4:$G$14,L321)*H321</f>
        <v>358.17345114810445</v>
      </c>
      <c r="N321">
        <f t="shared" si="96"/>
        <v>-16.029813906864671</v>
      </c>
      <c r="O321">
        <f t="shared" si="97"/>
        <v>-1.6340279211890592</v>
      </c>
      <c r="P321">
        <f t="shared" si="98"/>
        <v>10083.499326818532</v>
      </c>
      <c r="Q321">
        <f t="shared" si="99"/>
        <v>6089.9161460259138</v>
      </c>
      <c r="R321">
        <f t="shared" si="100"/>
        <v>51.115324243443723</v>
      </c>
      <c r="S321">
        <f t="shared" si="101"/>
        <v>206.43497562038635</v>
      </c>
      <c r="T321">
        <f t="shared" si="102"/>
        <v>166.87810387726833</v>
      </c>
      <c r="U321">
        <f t="shared" si="103"/>
        <v>-15.386123621089428</v>
      </c>
      <c r="V321">
        <f t="shared" si="104"/>
        <v>-4.4969026902153413</v>
      </c>
    </row>
    <row r="322" spans="4:22" x14ac:dyDescent="0.3">
      <c r="D322">
        <f t="shared" si="90"/>
        <v>26.000000000000103</v>
      </c>
      <c r="E322">
        <v>0</v>
      </c>
      <c r="F322">
        <v>50</v>
      </c>
      <c r="H322">
        <f t="shared" si="91"/>
        <v>0.40720624121104393</v>
      </c>
      <c r="I322">
        <f t="shared" si="92"/>
        <v>222.47357386486911</v>
      </c>
      <c r="J322">
        <f t="shared" si="93"/>
        <v>298.9814074134116</v>
      </c>
      <c r="K322">
        <f t="shared" si="94"/>
        <v>263.96356040252562</v>
      </c>
      <c r="L322">
        <f t="shared" si="95"/>
        <v>0.88287617175316313</v>
      </c>
      <c r="M322" cm="1">
        <f t="array" ref="M322">CubicInterpolation($B$4:$B$14,$G$4:$G$14,L322)*H322</f>
        <v>350.51282369637403</v>
      </c>
      <c r="N322">
        <f t="shared" si="96"/>
        <v>-15.882118694906996</v>
      </c>
      <c r="O322">
        <f t="shared" si="97"/>
        <v>-1.6189723440272166</v>
      </c>
      <c r="P322">
        <f t="shared" si="98"/>
        <v>10104.065559250903</v>
      </c>
      <c r="Q322">
        <f t="shared" si="99"/>
        <v>6106.5812565271908</v>
      </c>
      <c r="R322">
        <f t="shared" si="100"/>
        <v>50.98165826055083</v>
      </c>
      <c r="S322">
        <f t="shared" si="101"/>
        <v>204.88967302704424</v>
      </c>
      <c r="T322">
        <f t="shared" si="102"/>
        <v>166.42410614826414</v>
      </c>
      <c r="U322">
        <f t="shared" si="103"/>
        <v>-15.25657993929012</v>
      </c>
      <c r="V322">
        <f t="shared" si="104"/>
        <v>-4.4134411512066842</v>
      </c>
    </row>
    <row r="323" spans="4:22" x14ac:dyDescent="0.3">
      <c r="D323">
        <f t="shared" si="90"/>
        <v>26.100000000000104</v>
      </c>
      <c r="E323">
        <v>0</v>
      </c>
      <c r="F323">
        <v>50</v>
      </c>
      <c r="H323">
        <f t="shared" si="91"/>
        <v>0.40617273583374564</v>
      </c>
      <c r="I323">
        <f t="shared" si="92"/>
        <v>222.34089352133438</v>
      </c>
      <c r="J323">
        <f t="shared" si="93"/>
        <v>298.89223980704509</v>
      </c>
      <c r="K323">
        <f t="shared" si="94"/>
        <v>262.49415268136283</v>
      </c>
      <c r="L323">
        <f t="shared" si="95"/>
        <v>0.87822337860233624</v>
      </c>
      <c r="M323" cm="1">
        <f t="array" ref="M323">CubicInterpolation($B$4:$B$14,$G$4:$G$14,L323)*H323</f>
        <v>343.09413503953618</v>
      </c>
      <c r="N323">
        <f t="shared" si="96"/>
        <v>-15.739185947086844</v>
      </c>
      <c r="O323">
        <f t="shared" si="97"/>
        <v>-1.6044022372157842</v>
      </c>
      <c r="P323">
        <f t="shared" si="98"/>
        <v>10124.477919794706</v>
      </c>
      <c r="Q323">
        <f t="shared" si="99"/>
        <v>6123.2013912824141</v>
      </c>
      <c r="R323">
        <f t="shared" si="100"/>
        <v>50.84685938712439</v>
      </c>
      <c r="S323">
        <f t="shared" si="101"/>
        <v>203.35753784902525</v>
      </c>
      <c r="T323">
        <f t="shared" si="102"/>
        <v>165.97858895619305</v>
      </c>
      <c r="U323">
        <f t="shared" si="103"/>
        <v>-15.131123347480376</v>
      </c>
      <c r="V323">
        <f t="shared" si="104"/>
        <v>-4.332560503941087</v>
      </c>
    </row>
    <row r="324" spans="4:22" x14ac:dyDescent="0.3">
      <c r="D324">
        <f t="shared" si="90"/>
        <v>26.200000000000106</v>
      </c>
      <c r="E324">
        <v>0</v>
      </c>
      <c r="F324">
        <v>50</v>
      </c>
      <c r="H324">
        <f t="shared" si="91"/>
        <v>0.40514894108610694</v>
      </c>
      <c r="I324">
        <f t="shared" si="92"/>
        <v>222.20920492191092</v>
      </c>
      <c r="J324">
        <f t="shared" si="93"/>
        <v>298.80371238929376</v>
      </c>
      <c r="K324">
        <f t="shared" si="94"/>
        <v>261.04129596875123</v>
      </c>
      <c r="L324">
        <f t="shared" si="95"/>
        <v>0.87362132779881896</v>
      </c>
      <c r="M324" cm="1">
        <f t="array" ref="M324">CubicInterpolation($B$4:$B$14,$G$4:$G$14,L324)*H324</f>
        <v>335.90772190595334</v>
      </c>
      <c r="N324">
        <f t="shared" si="96"/>
        <v>-15.600821618473297</v>
      </c>
      <c r="O324">
        <f t="shared" si="97"/>
        <v>-1.5902978204356062</v>
      </c>
      <c r="P324">
        <f t="shared" si="98"/>
        <v>10144.737704321393</v>
      </c>
      <c r="Q324">
        <f t="shared" si="99"/>
        <v>6139.7773851738957</v>
      </c>
      <c r="R324">
        <f t="shared" si="100"/>
        <v>50.710920847192988</v>
      </c>
      <c r="S324">
        <f t="shared" si="101"/>
        <v>201.83815268468669</v>
      </c>
      <c r="T324">
        <f t="shared" si="102"/>
        <v>165.54128887343566</v>
      </c>
      <c r="U324">
        <f t="shared" si="103"/>
        <v>-15.00958899678924</v>
      </c>
      <c r="V324">
        <f t="shared" si="104"/>
        <v>-4.2541595314335785</v>
      </c>
    </row>
    <row r="325" spans="4:22" x14ac:dyDescent="0.3">
      <c r="D325">
        <f t="shared" si="90"/>
        <v>26.300000000000107</v>
      </c>
      <c r="E325">
        <v>0</v>
      </c>
      <c r="F325">
        <v>50</v>
      </c>
      <c r="H325">
        <f t="shared" si="91"/>
        <v>0.4041347464278191</v>
      </c>
      <c r="I325">
        <f t="shared" si="92"/>
        <v>222.07849990924149</v>
      </c>
      <c r="J325">
        <f t="shared" si="93"/>
        <v>298.71582024314216</v>
      </c>
      <c r="K325">
        <f t="shared" si="94"/>
        <v>259.60453279285633</v>
      </c>
      <c r="L325">
        <f t="shared" si="95"/>
        <v>0.86906857688872696</v>
      </c>
      <c r="M325" cm="1">
        <f t="array" ref="M325">CubicInterpolation($B$4:$B$14,$G$4:$G$14,L325)*H325</f>
        <v>328.94441020278134</v>
      </c>
      <c r="N325">
        <f t="shared" si="96"/>
        <v>-15.466841484384112</v>
      </c>
      <c r="O325">
        <f t="shared" si="97"/>
        <v>-1.5766403144122438</v>
      </c>
      <c r="P325">
        <f t="shared" si="98"/>
        <v>10164.846167809001</v>
      </c>
      <c r="Q325">
        <f t="shared" si="99"/>
        <v>6156.3100472611513</v>
      </c>
      <c r="R325">
        <f t="shared" si="100"/>
        <v>50.573835732584101</v>
      </c>
      <c r="S325">
        <f t="shared" si="101"/>
        <v>200.3311170674732</v>
      </c>
      <c r="T325">
        <f t="shared" si="102"/>
        <v>165.11195287166692</v>
      </c>
      <c r="U325">
        <f t="shared" si="103"/>
        <v>-14.891820361957341</v>
      </c>
      <c r="V325">
        <f t="shared" si="104"/>
        <v>-4.1781421481632286</v>
      </c>
    </row>
    <row r="326" spans="4:22" x14ac:dyDescent="0.3">
      <c r="D326">
        <f t="shared" si="90"/>
        <v>26.400000000000109</v>
      </c>
      <c r="E326">
        <v>0</v>
      </c>
      <c r="F326">
        <v>50</v>
      </c>
      <c r="H326">
        <f t="shared" si="91"/>
        <v>0.40313004422997001</v>
      </c>
      <c r="I326">
        <f t="shared" si="92"/>
        <v>221.9487705810497</v>
      </c>
      <c r="J326">
        <f t="shared" si="93"/>
        <v>298.6285586133144</v>
      </c>
      <c r="K326">
        <f t="shared" si="94"/>
        <v>258.18342469638759</v>
      </c>
      <c r="L326">
        <f t="shared" si="95"/>
        <v>0.86456374398773406</v>
      </c>
      <c r="M326" cm="1">
        <f t="array" ref="M326">CubicInterpolation($B$4:$B$14,$G$4:$G$14,L326)*H326</f>
        <v>322.19548469248366</v>
      </c>
      <c r="N326">
        <f t="shared" si="96"/>
        <v>-15.337070532997092</v>
      </c>
      <c r="O326">
        <f t="shared" si="97"/>
        <v>-1.563411879000723</v>
      </c>
      <c r="P326">
        <f t="shared" si="98"/>
        <v>10184.804525992351</v>
      </c>
      <c r="Q326">
        <f t="shared" si="99"/>
        <v>6172.800161794119</v>
      </c>
      <c r="R326">
        <f t="shared" si="100"/>
        <v>50.435597003510537</v>
      </c>
      <c r="S326">
        <f t="shared" si="101"/>
        <v>198.83604659953585</v>
      </c>
      <c r="T326">
        <f t="shared" si="102"/>
        <v>164.69033778768707</v>
      </c>
      <c r="U326">
        <f t="shared" si="103"/>
        <v>-14.777668725363808</v>
      </c>
      <c r="V326">
        <f t="shared" si="104"/>
        <v>-4.1044170813322696</v>
      </c>
    </row>
    <row r="327" spans="4:22" x14ac:dyDescent="0.3">
      <c r="D327">
        <f t="shared" si="90"/>
        <v>26.50000000000011</v>
      </c>
      <c r="E327">
        <v>0</v>
      </c>
      <c r="F327">
        <v>50</v>
      </c>
      <c r="H327">
        <f t="shared" si="91"/>
        <v>0.40213472966473329</v>
      </c>
      <c r="I327">
        <f t="shared" si="92"/>
        <v>221.82000927995767</v>
      </c>
      <c r="J327">
        <f t="shared" si="93"/>
        <v>298.54192289976123</v>
      </c>
      <c r="K327">
        <f t="shared" si="94"/>
        <v>256.77755129134664</v>
      </c>
      <c r="L327">
        <f t="shared" si="95"/>
        <v>0.86010550477214742</v>
      </c>
      <c r="M327" cm="1">
        <f t="array" ref="M327">CubicInterpolation($B$4:$B$14,$G$4:$G$14,L327)*H327</f>
        <v>315.65266090322871</v>
      </c>
      <c r="N327">
        <f t="shared" si="96"/>
        <v>-15.211342402638152</v>
      </c>
      <c r="O327">
        <f t="shared" si="97"/>
        <v>-1.5505955558244804</v>
      </c>
      <c r="P327">
        <f t="shared" si="98"/>
        <v>10204.613956929586</v>
      </c>
      <c r="Q327">
        <f t="shared" si="99"/>
        <v>6189.2484891748145</v>
      </c>
      <c r="R327">
        <f t="shared" si="100"/>
        <v>50.29619748996415</v>
      </c>
      <c r="S327">
        <f t="shared" si="101"/>
        <v>197.35257214516977</v>
      </c>
      <c r="T327">
        <f t="shared" si="102"/>
        <v>164.27620982621229</v>
      </c>
      <c r="U327">
        <f t="shared" si="103"/>
        <v>-14.666992699091843</v>
      </c>
      <c r="V327">
        <f t="shared" si="104"/>
        <v>-4.0328975755756566</v>
      </c>
    </row>
    <row r="328" spans="4:22" x14ac:dyDescent="0.3">
      <c r="D328">
        <f t="shared" si="90"/>
        <v>26.600000000000112</v>
      </c>
      <c r="E328">
        <v>0</v>
      </c>
      <c r="F328">
        <v>50</v>
      </c>
      <c r="H328">
        <f t="shared" si="91"/>
        <v>0.40114870060052321</v>
      </c>
      <c r="I328">
        <f t="shared" si="92"/>
        <v>221.69220858381146</v>
      </c>
      <c r="J328">
        <f t="shared" si="93"/>
        <v>298.45590865147142</v>
      </c>
      <c r="K328">
        <f t="shared" si="94"/>
        <v>255.38650937219592</v>
      </c>
      <c r="L328">
        <f t="shared" si="95"/>
        <v>0.8556925896562807</v>
      </c>
      <c r="M328" cm="1">
        <f t="array" ref="M328">CubicInterpolation($B$4:$B$14,$G$4:$G$14,L328)*H328</f>
        <v>309.30805905552484</v>
      </c>
      <c r="N328">
        <f t="shared" si="96"/>
        <v>-15.089498859412144</v>
      </c>
      <c r="O328">
        <f t="shared" si="97"/>
        <v>-1.5381752150267221</v>
      </c>
      <c r="P328">
        <f t="shared" si="98"/>
        <v>10224.275602490543</v>
      </c>
      <c r="Q328">
        <f t="shared" si="99"/>
        <v>6205.6557668707937</v>
      </c>
      <c r="R328">
        <f t="shared" si="100"/>
        <v>50.155629893193918</v>
      </c>
      <c r="S328">
        <f t="shared" si="101"/>
        <v>195.88033907394697</v>
      </c>
      <c r="T328">
        <f t="shared" si="102"/>
        <v>163.86934409336689</v>
      </c>
      <c r="U328">
        <f t="shared" si="103"/>
        <v>-14.559657781321203</v>
      </c>
      <c r="V328">
        <f t="shared" si="104"/>
        <v>-3.9635011188358908</v>
      </c>
    </row>
    <row r="329" spans="4:22" x14ac:dyDescent="0.3">
      <c r="D329">
        <f t="shared" si="90"/>
        <v>26.700000000000113</v>
      </c>
      <c r="E329">
        <v>0</v>
      </c>
      <c r="F329">
        <v>50</v>
      </c>
      <c r="H329">
        <f t="shared" si="91"/>
        <v>0.40017185750227741</v>
      </c>
      <c r="I329">
        <f t="shared" si="92"/>
        <v>221.5653612964837</v>
      </c>
      <c r="J329">
        <f t="shared" si="93"/>
        <v>298.37051156058828</v>
      </c>
      <c r="K329">
        <f t="shared" si="94"/>
        <v>254.00991208319908</v>
      </c>
      <c r="L329">
        <f t="shared" si="95"/>
        <v>0.85132378114255713</v>
      </c>
      <c r="M329" cm="1">
        <f t="array" ref="M329">CubicInterpolation($B$4:$B$14,$G$4:$G$14,L329)*H329</f>
        <v>303.15417983947265</v>
      </c>
      <c r="N329">
        <f t="shared" si="96"/>
        <v>-14.971389311857054</v>
      </c>
      <c r="O329">
        <f t="shared" si="97"/>
        <v>-1.5261355057958261</v>
      </c>
      <c r="P329">
        <f t="shared" si="98"/>
        <v>10243.790569771736</v>
      </c>
      <c r="Q329">
        <f t="shared" si="99"/>
        <v>6222.0227102833942</v>
      </c>
      <c r="R329">
        <f t="shared" si="100"/>
        <v>50.013886787107438</v>
      </c>
      <c r="S329">
        <f t="shared" si="101"/>
        <v>194.41900654992631</v>
      </c>
      <c r="T329">
        <f t="shared" si="102"/>
        <v>163.46952415864629</v>
      </c>
      <c r="U329">
        <f t="shared" si="103"/>
        <v>-14.455535944216631</v>
      </c>
      <c r="V329">
        <f t="shared" si="104"/>
        <v>-3.8961491876786014</v>
      </c>
    </row>
    <row r="330" spans="4:22" x14ac:dyDescent="0.3">
      <c r="D330">
        <f t="shared" si="90"/>
        <v>26.800000000000114</v>
      </c>
      <c r="E330">
        <v>0</v>
      </c>
      <c r="F330">
        <v>50</v>
      </c>
      <c r="H330">
        <f t="shared" si="91"/>
        <v>0.39920410333656597</v>
      </c>
      <c r="I330">
        <f t="shared" si="92"/>
        <v>221.43946043912428</v>
      </c>
      <c r="J330">
        <f t="shared" si="93"/>
        <v>298.28572745681299</v>
      </c>
      <c r="K330">
        <f t="shared" si="94"/>
        <v>252.64738813606601</v>
      </c>
      <c r="L330">
        <f t="shared" si="95"/>
        <v>0.84699791133199731</v>
      </c>
      <c r="M330" cm="1">
        <f t="array" ref="M330">CubicInterpolation($B$4:$B$14,$G$4:$G$14,L330)*H330</f>
        <v>297.18388189244348</v>
      </c>
      <c r="N330">
        <f t="shared" si="96"/>
        <v>-14.856870359620629</v>
      </c>
      <c r="O330">
        <f t="shared" si="97"/>
        <v>-1.5144618103588816</v>
      </c>
      <c r="P330">
        <f t="shared" si="98"/>
        <v>10263.159932442415</v>
      </c>
      <c r="Q330">
        <f t="shared" si="99"/>
        <v>6238.350013573493</v>
      </c>
      <c r="R330">
        <f t="shared" si="100"/>
        <v>49.870960619653921</v>
      </c>
      <c r="S330">
        <f t="shared" si="101"/>
        <v>192.9682468636494</v>
      </c>
      <c r="T330">
        <f t="shared" si="102"/>
        <v>163.07654164332055</v>
      </c>
      <c r="U330">
        <f t="shared" si="103"/>
        <v>-14.354505250759901</v>
      </c>
      <c r="V330">
        <f t="shared" si="104"/>
        <v>-3.8307670104667557</v>
      </c>
    </row>
    <row r="331" spans="4:22" x14ac:dyDescent="0.3">
      <c r="D331">
        <f t="shared" si="90"/>
        <v>26.900000000000116</v>
      </c>
      <c r="E331">
        <v>0</v>
      </c>
      <c r="F331">
        <v>50</v>
      </c>
      <c r="H331">
        <f t="shared" si="91"/>
        <v>0.39824534348123486</v>
      </c>
      <c r="I331">
        <f t="shared" si="92"/>
        <v>221.31449924183232</v>
      </c>
      <c r="J331">
        <f t="shared" si="93"/>
        <v>298.20155230207678</v>
      </c>
      <c r="K331">
        <f t="shared" si="94"/>
        <v>251.29858107435152</v>
      </c>
      <c r="L331">
        <f t="shared" si="95"/>
        <v>0.84271385958375977</v>
      </c>
      <c r="M331" cm="1">
        <f t="array" ref="M331">CubicInterpolation($B$4:$B$14,$G$4:$G$14,L331)*H331</f>
        <v>291.39036084068943</v>
      </c>
      <c r="N331">
        <f t="shared" si="96"/>
        <v>-14.745805373428054</v>
      </c>
      <c r="O331">
        <f t="shared" si="97"/>
        <v>-1.5031402011649391</v>
      </c>
      <c r="P331">
        <f t="shared" si="98"/>
        <v>10282.384732025794</v>
      </c>
      <c r="Q331">
        <f t="shared" si="99"/>
        <v>6254.6383504473297</v>
      </c>
      <c r="R331">
        <f t="shared" si="100"/>
        <v>49.726843714150043</v>
      </c>
      <c r="S331">
        <f t="shared" si="101"/>
        <v>191.52774480390056</v>
      </c>
      <c r="T331">
        <f t="shared" si="102"/>
        <v>162.69019583341327</v>
      </c>
      <c r="U331">
        <f t="shared" si="103"/>
        <v>-14.256449498199427</v>
      </c>
      <c r="V331">
        <f t="shared" si="104"/>
        <v>-3.7672833469635596</v>
      </c>
    </row>
    <row r="332" spans="4:22" x14ac:dyDescent="0.3">
      <c r="D332">
        <f t="shared" si="90"/>
        <v>27.000000000000117</v>
      </c>
      <c r="E332">
        <v>0</v>
      </c>
      <c r="F332">
        <v>50</v>
      </c>
      <c r="H332">
        <f t="shared" si="91"/>
        <v>0.39729548563932537</v>
      </c>
      <c r="I332">
        <f t="shared" si="92"/>
        <v>221.19047113572447</v>
      </c>
      <c r="J332">
        <f t="shared" si="93"/>
        <v>298.11798218546642</v>
      </c>
      <c r="K332">
        <f t="shared" si="94"/>
        <v>249.96314858134369</v>
      </c>
      <c r="L332">
        <f t="shared" si="95"/>
        <v>0.83847055031331708</v>
      </c>
      <c r="M332" cm="1">
        <f t="array" ref="M332">CubicInterpolation($B$4:$B$14,$G$4:$G$14,L332)*H332</f>
        <v>285.7671297807168</v>
      </c>
      <c r="N332">
        <f t="shared" si="96"/>
        <v>-14.638064103858644</v>
      </c>
      <c r="O332">
        <f t="shared" si="97"/>
        <v>-1.4921574010049585</v>
      </c>
      <c r="P332">
        <f t="shared" si="98"/>
        <v>10301.465979119312</v>
      </c>
      <c r="Q332">
        <f t="shared" si="99"/>
        <v>6270.8883749047773</v>
      </c>
      <c r="R332">
        <f t="shared" si="100"/>
        <v>49.581528270574601</v>
      </c>
      <c r="S332">
        <f t="shared" si="101"/>
        <v>190.09719706645257</v>
      </c>
      <c r="T332">
        <f t="shared" si="102"/>
        <v>162.31029331554174</v>
      </c>
      <c r="U332">
        <f t="shared" si="103"/>
        <v>-14.161257886005677</v>
      </c>
      <c r="V332">
        <f t="shared" si="104"/>
        <v>-3.7056302830580687</v>
      </c>
    </row>
    <row r="333" spans="4:22" x14ac:dyDescent="0.3">
      <c r="D333">
        <f t="shared" si="90"/>
        <v>27.100000000000119</v>
      </c>
      <c r="E333">
        <v>0</v>
      </c>
      <c r="F333">
        <v>50</v>
      </c>
      <c r="H333">
        <f t="shared" si="91"/>
        <v>0.39635443975701384</v>
      </c>
      <c r="I333">
        <f t="shared" si="92"/>
        <v>221.06736974537625</v>
      </c>
      <c r="J333">
        <f t="shared" si="93"/>
        <v>298.03501331838879</v>
      </c>
      <c r="K333">
        <f t="shared" si="94"/>
        <v>248.64076182843868</v>
      </c>
      <c r="L333">
        <f t="shared" si="95"/>
        <v>0.83426695091968084</v>
      </c>
      <c r="M333" cm="1">
        <f t="array" ref="M333">CubicInterpolation($B$4:$B$14,$G$4:$G$14,L333)*H333</f>
        <v>280.3080010873266</v>
      </c>
      <c r="N333">
        <f t="shared" si="96"/>
        <v>-14.533522316670895</v>
      </c>
      <c r="O333">
        <f t="shared" si="97"/>
        <v>-1.4815007458380116</v>
      </c>
      <c r="P333">
        <f t="shared" si="98"/>
        <v>10320.404654557497</v>
      </c>
      <c r="Q333">
        <f t="shared" si="99"/>
        <v>6287.1007219522562</v>
      </c>
      <c r="R333">
        <f t="shared" si="100"/>
        <v>49.435006366855404</v>
      </c>
      <c r="S333">
        <f t="shared" si="101"/>
        <v>188.67631169724228</v>
      </c>
      <c r="T333">
        <f t="shared" si="102"/>
        <v>161.93664763404067</v>
      </c>
      <c r="U333">
        <f t="shared" si="103"/>
        <v>-14.06882470640886</v>
      </c>
      <c r="V333">
        <f t="shared" si="104"/>
        <v>-3.6457430394242785</v>
      </c>
    </row>
    <row r="334" spans="4:22" x14ac:dyDescent="0.3">
      <c r="D334">
        <f t="shared" si="90"/>
        <v>27.20000000000012</v>
      </c>
      <c r="E334">
        <v>0</v>
      </c>
      <c r="F334">
        <v>50</v>
      </c>
      <c r="H334">
        <f t="shared" si="91"/>
        <v>0.39542211794534698</v>
      </c>
      <c r="I334">
        <f t="shared" si="92"/>
        <v>220.94518888161517</v>
      </c>
      <c r="J334">
        <f t="shared" si="93"/>
        <v>297.95264202995912</v>
      </c>
      <c r="K334">
        <f t="shared" si="94"/>
        <v>247.33110486123491</v>
      </c>
      <c r="L334">
        <f t="shared" si="95"/>
        <v>0.83010206983284873</v>
      </c>
      <c r="M334" cm="1">
        <f t="array" ref="M334">CubicInterpolation($B$4:$B$14,$G$4:$G$14,L334)*H334</f>
        <v>275.00706944522301</v>
      </c>
      <c r="N334">
        <f t="shared" si="96"/>
        <v>-14.432061452611919</v>
      </c>
      <c r="O334">
        <f t="shared" si="97"/>
        <v>-1.4711581501133453</v>
      </c>
      <c r="P334">
        <f t="shared" si="98"/>
        <v>10339.20171052074</v>
      </c>
      <c r="Q334">
        <f t="shared" si="99"/>
        <v>6303.2760082823543</v>
      </c>
      <c r="R334">
        <f t="shared" si="100"/>
        <v>49.28726996010208</v>
      </c>
      <c r="S334">
        <f t="shared" si="101"/>
        <v>187.26480756762155</v>
      </c>
      <c r="T334">
        <f t="shared" si="102"/>
        <v>161.56907896791654</v>
      </c>
      <c r="U334">
        <f t="shared" si="103"/>
        <v>-13.979049055760802</v>
      </c>
      <c r="V334">
        <f t="shared" si="104"/>
        <v>-3.5875597930347953</v>
      </c>
    </row>
    <row r="335" spans="4:22" x14ac:dyDescent="0.3">
      <c r="D335">
        <f t="shared" si="90"/>
        <v>27.300000000000122</v>
      </c>
      <c r="E335">
        <v>0</v>
      </c>
      <c r="F335">
        <v>50</v>
      </c>
      <c r="H335">
        <f t="shared" si="91"/>
        <v>0.39449843440555576</v>
      </c>
      <c r="I335">
        <f t="shared" si="92"/>
        <v>220.82392253464485</v>
      </c>
      <c r="J335">
        <f t="shared" si="93"/>
        <v>297.87086476260197</v>
      </c>
      <c r="K335">
        <f t="shared" si="94"/>
        <v>246.03387402079673</v>
      </c>
      <c r="L335">
        <f t="shared" si="95"/>
        <v>0.82597495467333326</v>
      </c>
      <c r="M335" cm="1">
        <f t="array" ref="M335">CubicInterpolation($B$4:$B$14,$G$4:$G$14,L335)*H335</f>
        <v>269.85869601009773</v>
      </c>
      <c r="N335">
        <f t="shared" si="96"/>
        <v>-14.333568309832176</v>
      </c>
      <c r="O335">
        <f t="shared" si="97"/>
        <v>-1.4611180743967558</v>
      </c>
      <c r="P335">
        <f t="shared" si="98"/>
        <v>10357.858071593097</v>
      </c>
      <c r="Q335">
        <f t="shared" si="99"/>
        <v>6319.4148329220652</v>
      </c>
      <c r="R335">
        <f t="shared" si="100"/>
        <v>49.138310887841783</v>
      </c>
      <c r="S335">
        <f t="shared" si="101"/>
        <v>185.86241387951304</v>
      </c>
      <c r="T335">
        <f t="shared" si="102"/>
        <v>161.20741382629359</v>
      </c>
      <c r="U335">
        <f t="shared" si="103"/>
        <v>-13.891834565123196</v>
      </c>
      <c r="V335">
        <f t="shared" si="104"/>
        <v>-3.5310215105368119</v>
      </c>
    </row>
    <row r="336" spans="4:22" x14ac:dyDescent="0.3">
      <c r="D336">
        <f t="shared" si="90"/>
        <v>27.400000000000123</v>
      </c>
      <c r="E336">
        <v>0</v>
      </c>
      <c r="F336">
        <v>50</v>
      </c>
      <c r="H336">
        <f t="shared" si="91"/>
        <v>0.39358330535774716</v>
      </c>
      <c r="I336">
        <f t="shared" si="92"/>
        <v>220.70356486748199</v>
      </c>
      <c r="J336">
        <f t="shared" si="93"/>
        <v>297.78967806785084</v>
      </c>
      <c r="K336">
        <f t="shared" si="94"/>
        <v>244.7487773977347</v>
      </c>
      <c r="L336">
        <f t="shared" si="95"/>
        <v>0.82188469051626811</v>
      </c>
      <c r="M336" cm="1">
        <f t="array" ref="M336">CubicInterpolation($B$4:$B$14,$G$4:$G$14,L336)*H336</f>
        <v>264.85749361324116</v>
      </c>
      <c r="N336">
        <f t="shared" si="96"/>
        <v>-14.237934747185038</v>
      </c>
      <c r="O336">
        <f t="shared" si="97"/>
        <v>-1.4513694951258957</v>
      </c>
      <c r="P336">
        <f t="shared" si="98"/>
        <v>10376.374635771996</v>
      </c>
      <c r="Q336">
        <f t="shared" si="99"/>
        <v>6335.5177778514362</v>
      </c>
      <c r="R336">
        <f t="shared" si="100"/>
        <v>48.988120869224069</v>
      </c>
      <c r="S336">
        <f t="shared" si="101"/>
        <v>184.46886969846884</v>
      </c>
      <c r="T336">
        <f t="shared" si="102"/>
        <v>160.85148476111502</v>
      </c>
      <c r="U336">
        <f t="shared" si="103"/>
        <v>-13.807089148616916</v>
      </c>
      <c r="V336">
        <f t="shared" si="104"/>
        <v>-3.4760717925906164</v>
      </c>
    </row>
    <row r="337" spans="4:22" x14ac:dyDescent="0.3">
      <c r="D337">
        <f t="shared" si="90"/>
        <v>27.500000000000124</v>
      </c>
      <c r="E337">
        <v>0</v>
      </c>
      <c r="F337">
        <v>50</v>
      </c>
      <c r="H337">
        <f t="shared" si="91"/>
        <v>0.3926766489727852</v>
      </c>
      <c r="I337">
        <f t="shared" si="92"/>
        <v>220.58411020968833</v>
      </c>
      <c r="J337">
        <f t="shared" si="93"/>
        <v>297.70907860233751</v>
      </c>
      <c r="K337">
        <f t="shared" si="94"/>
        <v>243.47553431692882</v>
      </c>
      <c r="L337">
        <f t="shared" si="95"/>
        <v>0.81783039825315262</v>
      </c>
      <c r="M337" cm="1">
        <f t="array" ref="M337">CubicInterpolation($B$4:$B$14,$G$4:$G$14,L337)*H337</f>
        <v>259.99831293107667</v>
      </c>
      <c r="N337">
        <f t="shared" si="96"/>
        <v>-14.145057406840682</v>
      </c>
      <c r="O337">
        <f t="shared" si="97"/>
        <v>-1.441901876334422</v>
      </c>
      <c r="P337">
        <f t="shared" si="98"/>
        <v>10394.752275432558</v>
      </c>
      <c r="Q337">
        <f t="shared" si="99"/>
        <v>6351.5854085942901</v>
      </c>
      <c r="R337">
        <f t="shared" si="100"/>
        <v>48.836691506228902</v>
      </c>
      <c r="S337">
        <f t="shared" si="101"/>
        <v>183.08392351278181</v>
      </c>
      <c r="T337">
        <f t="shared" si="102"/>
        <v>160.50113009595864</v>
      </c>
      <c r="U337">
        <f t="shared" si="103"/>
        <v>-13.724724768196534</v>
      </c>
      <c r="V337">
        <f t="shared" si="104"/>
        <v>-3.422656728342913</v>
      </c>
    </row>
    <row r="338" spans="4:22" x14ac:dyDescent="0.3">
      <c r="D338">
        <f t="shared" si="90"/>
        <v>27.600000000000126</v>
      </c>
      <c r="E338">
        <v>0</v>
      </c>
      <c r="F338">
        <v>50</v>
      </c>
      <c r="H338">
        <f t="shared" si="91"/>
        <v>0.39177838530718745</v>
      </c>
      <c r="I338">
        <f t="shared" si="92"/>
        <v>220.46555305138119</v>
      </c>
      <c r="J338">
        <f t="shared" si="93"/>
        <v>297.62906312395796</v>
      </c>
      <c r="K338">
        <f t="shared" si="94"/>
        <v>242.21387485088658</v>
      </c>
      <c r="L338">
        <f t="shared" si="95"/>
        <v>0.81381123304483272</v>
      </c>
      <c r="M338" cm="1">
        <f t="array" ref="M338">CubicInterpolation($B$4:$B$14,$G$4:$G$14,L338)*H338</f>
        <v>255.27622954769419</v>
      </c>
      <c r="N338">
        <f t="shared" si="96"/>
        <v>-14.054837454774699</v>
      </c>
      <c r="O338">
        <f t="shared" si="97"/>
        <v>-1.4327051431982363</v>
      </c>
      <c r="P338">
        <f t="shared" si="98"/>
        <v>10412.991838249045</v>
      </c>
      <c r="Q338">
        <f t="shared" si="99"/>
        <v>6367.6182747825842</v>
      </c>
      <c r="R338">
        <f t="shared" si="100"/>
        <v>48.684014284850122</v>
      </c>
      <c r="S338">
        <f t="shared" si="101"/>
        <v>181.70733281694112</v>
      </c>
      <c r="T338">
        <f t="shared" si="102"/>
        <v>160.15619366991197</v>
      </c>
      <c r="U338">
        <f t="shared" si="103"/>
        <v>-13.644657213624001</v>
      </c>
      <c r="V338">
        <f t="shared" si="104"/>
        <v>-3.3707247592819329</v>
      </c>
    </row>
    <row r="339" spans="4:22" x14ac:dyDescent="0.3">
      <c r="D339">
        <f t="shared" si="90"/>
        <v>27.700000000000127</v>
      </c>
      <c r="E339">
        <v>0</v>
      </c>
      <c r="F339">
        <v>50</v>
      </c>
      <c r="H339">
        <f t="shared" si="91"/>
        <v>0.39088843624087577</v>
      </c>
      <c r="I339">
        <f t="shared" si="92"/>
        <v>220.34788803750737</v>
      </c>
      <c r="J339">
        <f t="shared" si="93"/>
        <v>297.54962848820776</v>
      </c>
      <c r="K339">
        <f t="shared" si="94"/>
        <v>240.96353935987739</v>
      </c>
      <c r="L339">
        <f t="shared" si="95"/>
        <v>0.80982638285978248</v>
      </c>
      <c r="M339" cm="1">
        <f t="array" ref="M339">CubicInterpolation($B$4:$B$14,$G$4:$G$14,L339)*H339</f>
        <v>250.68653184447228</v>
      </c>
      <c r="N339">
        <f t="shared" si="96"/>
        <v>-13.967180337814755</v>
      </c>
      <c r="O339">
        <f t="shared" si="97"/>
        <v>-1.4237696572695977</v>
      </c>
      <c r="P339">
        <f t="shared" si="98"/>
        <v>10431.094148075785</v>
      </c>
      <c r="Q339">
        <f t="shared" si="99"/>
        <v>6383.6169106958569</v>
      </c>
      <c r="R339">
        <f t="shared" si="100"/>
        <v>48.530080576290928</v>
      </c>
      <c r="S339">
        <f t="shared" si="101"/>
        <v>180.33886371785007</v>
      </c>
      <c r="T339">
        <f t="shared" si="102"/>
        <v>159.81652459553072</v>
      </c>
      <c r="U339">
        <f t="shared" si="103"/>
        <v>-13.566805896521673</v>
      </c>
      <c r="V339">
        <f t="shared" si="104"/>
        <v>-3.3202265517798395</v>
      </c>
    </row>
    <row r="340" spans="4:22" x14ac:dyDescent="0.3">
      <c r="D340">
        <f t="shared" ref="D340:D582" si="105">D339+0.1</f>
        <v>27.800000000000129</v>
      </c>
      <c r="E340">
        <v>0</v>
      </c>
      <c r="F340">
        <v>50</v>
      </c>
      <c r="H340">
        <f t="shared" si="91"/>
        <v>0.39000672541762083</v>
      </c>
      <c r="I340">
        <f t="shared" si="92"/>
        <v>220.2311099623663</v>
      </c>
      <c r="J340">
        <f t="shared" si="93"/>
        <v>297.47077164467566</v>
      </c>
      <c r="K340">
        <f t="shared" si="94"/>
        <v>239.72427805712275</v>
      </c>
      <c r="L340">
        <f t="shared" si="95"/>
        <v>0.80587506709220413</v>
      </c>
      <c r="M340" cm="1">
        <f t="array" ref="M340">CubicInterpolation($B$4:$B$14,$G$4:$G$14,L340)*H340</f>
        <v>246.22470965636592</v>
      </c>
      <c r="N340">
        <f t="shared" si="96"/>
        <v>-13.881995556036191</v>
      </c>
      <c r="O340">
        <f t="shared" si="97"/>
        <v>-1.4150861932758605</v>
      </c>
      <c r="P340">
        <f t="shared" si="98"/>
        <v>10449.060005789795</v>
      </c>
      <c r="Q340">
        <f t="shared" si="99"/>
        <v>6399.5818357771323</v>
      </c>
      <c r="R340">
        <f t="shared" si="100"/>
        <v>48.374881638156367</v>
      </c>
      <c r="S340">
        <f t="shared" si="101"/>
        <v>178.97829056234278</v>
      </c>
      <c r="T340">
        <f t="shared" si="102"/>
        <v>159.48197702997763</v>
      </c>
      <c r="U340">
        <f t="shared" si="103"/>
        <v>-13.491093657475224</v>
      </c>
      <c r="V340">
        <f t="shared" si="104"/>
        <v>-3.2711148776893118</v>
      </c>
    </row>
    <row r="341" spans="4:22" x14ac:dyDescent="0.3">
      <c r="D341">
        <f t="shared" si="105"/>
        <v>27.90000000000013</v>
      </c>
      <c r="E341">
        <v>0</v>
      </c>
      <c r="F341">
        <v>50</v>
      </c>
      <c r="H341">
        <f t="shared" si="91"/>
        <v>0.38913317818804344</v>
      </c>
      <c r="I341">
        <f t="shared" si="92"/>
        <v>220.11521376436855</v>
      </c>
      <c r="J341">
        <f t="shared" si="93"/>
        <v>297.39248963368811</v>
      </c>
      <c r="K341">
        <f t="shared" si="94"/>
        <v>238.49585059744888</v>
      </c>
      <c r="L341">
        <f t="shared" si="95"/>
        <v>0.80195653525485833</v>
      </c>
      <c r="M341" cm="1">
        <f t="array" ref="M341">CubicInterpolation($B$4:$B$14,$G$4:$G$14,L341)*H341</f>
        <v>241.88644363939989</v>
      </c>
      <c r="N341">
        <f t="shared" si="96"/>
        <v>-13.79919644939676</v>
      </c>
      <c r="O341">
        <f t="shared" si="97"/>
        <v>-1.4066459173697003</v>
      </c>
      <c r="P341">
        <f t="shared" si="98"/>
        <v>10466.890190097145</v>
      </c>
      <c r="Q341">
        <f t="shared" si="99"/>
        <v>6415.5135551265566</v>
      </c>
      <c r="R341">
        <f t="shared" si="100"/>
        <v>48.218408615628434</v>
      </c>
      <c r="S341">
        <f t="shared" si="101"/>
        <v>177.62539558464292</v>
      </c>
      <c r="T341">
        <f t="shared" si="102"/>
        <v>159.15240995850417</v>
      </c>
      <c r="U341">
        <f t="shared" si="103"/>
        <v>-13.417446585241464</v>
      </c>
      <c r="V341">
        <f t="shared" si="104"/>
        <v>-3.2233445024130343</v>
      </c>
    </row>
    <row r="342" spans="4:22" x14ac:dyDescent="0.3">
      <c r="D342">
        <f t="shared" si="105"/>
        <v>28.000000000000131</v>
      </c>
      <c r="E342">
        <v>0</v>
      </c>
      <c r="F342">
        <v>50</v>
      </c>
      <c r="H342">
        <f t="shared" ref="H342:H391" si="106">$H$20*(1-(P342/44300))^4.256</f>
        <v>0.38826772155503658</v>
      </c>
      <c r="I342">
        <f t="shared" ref="I342:I391" si="107">$I$20 - 6.5*P342/1000</f>
        <v>220.00019452101748</v>
      </c>
      <c r="J342">
        <f t="shared" ref="J342:J391" si="108">(I342*287*1.4)^0.5</f>
        <v>297.31477958309574</v>
      </c>
      <c r="K342">
        <f t="shared" ref="K342:K391" si="109">(S342^2+T342^2)^0.5</f>
        <v>237.27802568792242</v>
      </c>
      <c r="L342">
        <f t="shared" ref="L342:L391" si="110">K342/J342</f>
        <v>0.79807006574190908</v>
      </c>
      <c r="M342" cm="1">
        <f t="array" ref="M342">CubicInterpolation($B$4:$B$14,$G$4:$G$14,L342)*H342</f>
        <v>237.66759529842545</v>
      </c>
      <c r="N342">
        <f t="shared" ref="N342:N391" si="111">-((U342^2+V342^2)^0.5)</f>
        <v>-13.71869999759436</v>
      </c>
      <c r="O342">
        <f t="shared" ref="O342:O391" si="112">N342/$G$17</f>
        <v>-1.3984403667272538</v>
      </c>
      <c r="P342">
        <f t="shared" ref="P342:P391" si="113">0.5*(S341+S342)*(D341-D340)+P341</f>
        <v>10484.585458305002</v>
      </c>
      <c r="Q342">
        <f t="shared" ref="Q342:Q391" si="114">0.5*(T341+T342)*(D341-D340)+Q341</f>
        <v>6431.4125599739573</v>
      </c>
      <c r="R342">
        <f t="shared" ref="R342:R391" si="115">DEGREES(ATAN((P342-P341)/(Q342-Q341)))</f>
        <v>48.060652542692722</v>
      </c>
      <c r="S342">
        <f t="shared" ref="S342:S391" si="116">S341+(U340+U341)*0.5*(D341-D340)</f>
        <v>176.27996857250707</v>
      </c>
      <c r="T342">
        <f t="shared" ref="T342:T391" si="117">T341+(V340+V341)*0.5*(D341-D340)</f>
        <v>158.82768698949906</v>
      </c>
      <c r="U342">
        <f t="shared" ref="U342:U391" si="118">(-$G$17*F342-SIN(RADIANS((R342)))*M342)/F342</f>
        <v>-13.345793847197811</v>
      </c>
      <c r="V342">
        <f t="shared" ref="V342:V391" si="119">(-COS(RADIANS(R342))*M342)/F342</f>
        <v>-3.1768720799069889</v>
      </c>
    </row>
    <row r="343" spans="4:22" x14ac:dyDescent="0.3">
      <c r="D343">
        <f t="shared" si="105"/>
        <v>28.100000000000133</v>
      </c>
      <c r="E343">
        <v>0</v>
      </c>
      <c r="F343">
        <v>50</v>
      </c>
      <c r="H343">
        <f t="shared" si="106"/>
        <v>0.38741028412147871</v>
      </c>
      <c r="I343">
        <f t="shared" si="107"/>
        <v>219.88604744410236</v>
      </c>
      <c r="J343">
        <f t="shared" si="108"/>
        <v>297.23763870519548</v>
      </c>
      <c r="K343">
        <f t="shared" si="109"/>
        <v>236.07058071909802</v>
      </c>
      <c r="L343">
        <f t="shared" si="110"/>
        <v>0.79421496465740726</v>
      </c>
      <c r="M343" cm="1">
        <f t="array" ref="M343">CubicInterpolation($B$4:$B$14,$G$4:$G$14,L343)*H343</f>
        <v>233.56419762830259</v>
      </c>
      <c r="N343">
        <f t="shared" si="111"/>
        <v>-13.640426632207641</v>
      </c>
      <c r="O343">
        <f t="shared" si="112"/>
        <v>-1.3904614303983323</v>
      </c>
      <c r="P343">
        <f t="shared" si="113"/>
        <v>10502.146547061173</v>
      </c>
      <c r="Q343">
        <f t="shared" si="114"/>
        <v>6447.2793281314516</v>
      </c>
      <c r="R343">
        <f t="shared" si="115"/>
        <v>47.901604343334753</v>
      </c>
      <c r="S343">
        <f t="shared" si="116"/>
        <v>174.9418065508851</v>
      </c>
      <c r="T343">
        <f t="shared" si="117"/>
        <v>158.50767616038306</v>
      </c>
      <c r="U343">
        <f t="shared" si="118"/>
        <v>-13.276067530231312</v>
      </c>
      <c r="V343">
        <f t="shared" si="119"/>
        <v>-3.1316560541313163</v>
      </c>
    </row>
    <row r="344" spans="4:22" x14ac:dyDescent="0.3">
      <c r="D344">
        <f t="shared" si="105"/>
        <v>28.200000000000134</v>
      </c>
      <c r="E344">
        <v>0</v>
      </c>
      <c r="F344">
        <v>50</v>
      </c>
      <c r="H344">
        <f t="shared" si="106"/>
        <v>0.38656079604012517</v>
      </c>
      <c r="I344">
        <f t="shared" si="107"/>
        <v>219.77276787509166</v>
      </c>
      <c r="J344">
        <f t="shared" si="108"/>
        <v>297.16106429377959</v>
      </c>
      <c r="K344">
        <f t="shared" si="109"/>
        <v>234.87330141560335</v>
      </c>
      <c r="L344">
        <f t="shared" si="110"/>
        <v>0.7903905647053503</v>
      </c>
      <c r="M344" cm="1">
        <f t="array" ref="M344">CubicInterpolation($B$4:$B$14,$G$4:$G$14,L344)*H344</f>
        <v>229.57244632542069</v>
      </c>
      <c r="N344">
        <f t="shared" si="111"/>
        <v>-13.564300060259672</v>
      </c>
      <c r="O344">
        <f t="shared" si="112"/>
        <v>-1.3827013313210674</v>
      </c>
      <c r="P344">
        <f t="shared" si="113"/>
        <v>10519.574173062818</v>
      </c>
      <c r="Q344">
        <f t="shared" si="114"/>
        <v>6463.1143244271552</v>
      </c>
      <c r="R344">
        <f t="shared" si="115"/>
        <v>47.741254832757356</v>
      </c>
      <c r="S344">
        <f t="shared" si="116"/>
        <v>173.61071348201364</v>
      </c>
      <c r="T344">
        <f t="shared" si="117"/>
        <v>158.19224975368112</v>
      </c>
      <c r="U344">
        <f t="shared" si="118"/>
        <v>-13.20820249133666</v>
      </c>
      <c r="V344">
        <f t="shared" si="119"/>
        <v>-3.0876565664932021</v>
      </c>
    </row>
    <row r="345" spans="4:22" x14ac:dyDescent="0.3">
      <c r="D345">
        <f t="shared" si="105"/>
        <v>28.300000000000136</v>
      </c>
      <c r="E345">
        <v>0</v>
      </c>
      <c r="F345">
        <v>50</v>
      </c>
      <c r="H345">
        <f t="shared" si="106"/>
        <v>0.38571918896556101</v>
      </c>
      <c r="I345">
        <f t="shared" si="107"/>
        <v>219.66035128071621</v>
      </c>
      <c r="J345">
        <f t="shared" si="108"/>
        <v>297.08505372130685</v>
      </c>
      <c r="K345">
        <f t="shared" si="109"/>
        <v>233.68598150487696</v>
      </c>
      <c r="L345">
        <f t="shared" si="110"/>
        <v>0.78659622413753583</v>
      </c>
      <c r="M345" cm="1">
        <f t="array" ref="M345">CubicInterpolation($B$4:$B$14,$G$4:$G$14,L345)*H345</f>
        <v>225.68869152986383</v>
      </c>
      <c r="N345">
        <f t="shared" si="111"/>
        <v>-13.490247098412034</v>
      </c>
      <c r="O345">
        <f t="shared" si="112"/>
        <v>-1.3751526094201869</v>
      </c>
      <c r="P345">
        <f t="shared" si="113"/>
        <v>10536.869033735966</v>
      </c>
      <c r="Q345">
        <f t="shared" si="114"/>
        <v>6478.9180011209719</v>
      </c>
      <c r="R345">
        <f t="shared" si="115"/>
        <v>47.579594718653254</v>
      </c>
      <c r="S345">
        <f t="shared" si="116"/>
        <v>172.28649998093522</v>
      </c>
      <c r="T345">
        <f t="shared" si="117"/>
        <v>157.8812841226499</v>
      </c>
      <c r="U345">
        <f t="shared" si="118"/>
        <v>-13.14213621724921</v>
      </c>
      <c r="V345">
        <f t="shared" si="119"/>
        <v>-3.0448353688633034</v>
      </c>
    </row>
    <row r="346" spans="4:22" x14ac:dyDescent="0.3">
      <c r="D346">
        <f t="shared" si="105"/>
        <v>28.400000000000137</v>
      </c>
      <c r="E346">
        <v>0</v>
      </c>
      <c r="F346">
        <v>50</v>
      </c>
      <c r="H346">
        <f t="shared" si="106"/>
        <v>0.38488539600811478</v>
      </c>
      <c r="I346">
        <f t="shared" si="107"/>
        <v>219.54879324873261</v>
      </c>
      <c r="J346">
        <f t="shared" si="108"/>
        <v>297.00960443618783</v>
      </c>
      <c r="K346">
        <f t="shared" si="109"/>
        <v>232.50842240295756</v>
      </c>
      <c r="L346">
        <f t="shared" si="110"/>
        <v>0.78283132575570202</v>
      </c>
      <c r="M346" cm="1">
        <f t="array" ref="M346">CubicInterpolation($B$4:$B$14,$G$4:$G$14,L346)*H346</f>
        <v>221.90943006165566</v>
      </c>
      <c r="N346">
        <f t="shared" si="111"/>
        <v>-13.418197517054276</v>
      </c>
      <c r="O346">
        <f t="shared" si="112"/>
        <v>-1.3678081057139935</v>
      </c>
      <c r="P346">
        <f t="shared" si="113"/>
        <v>10554.031807887288</v>
      </c>
      <c r="Q346">
        <f t="shared" si="114"/>
        <v>6494.6907983033989</v>
      </c>
      <c r="R346">
        <f t="shared" si="115"/>
        <v>47.416614602442657</v>
      </c>
      <c r="S346">
        <f t="shared" si="116"/>
        <v>170.96898304550589</v>
      </c>
      <c r="T346">
        <f t="shared" si="117"/>
        <v>157.57465952588208</v>
      </c>
      <c r="U346">
        <f t="shared" si="118"/>
        <v>-13.077808692485524</v>
      </c>
      <c r="V346">
        <f t="shared" si="119"/>
        <v>-3.0031557417875616</v>
      </c>
    </row>
    <row r="347" spans="4:22" x14ac:dyDescent="0.3">
      <c r="D347">
        <f t="shared" si="105"/>
        <v>28.500000000000139</v>
      </c>
      <c r="E347">
        <v>0</v>
      </c>
      <c r="F347">
        <v>50</v>
      </c>
      <c r="H347">
        <f t="shared" si="106"/>
        <v>0.38405935168963473</v>
      </c>
      <c r="I347">
        <f t="shared" si="107"/>
        <v>219.43808948385779</v>
      </c>
      <c r="J347">
        <f t="shared" si="108"/>
        <v>296.93471396018026</v>
      </c>
      <c r="K347">
        <f t="shared" si="109"/>
        <v>231.34043291629914</v>
      </c>
      <c r="L347">
        <f t="shared" si="110"/>
        <v>0.7790952759646772</v>
      </c>
      <c r="M347" cm="1">
        <f t="array" ref="M347">CubicInterpolation($B$4:$B$14,$G$4:$G$14,L347)*H347</f>
        <v>218.23129811734171</v>
      </c>
      <c r="N347">
        <f t="shared" si="111"/>
        <v>-13.348083893618185</v>
      </c>
      <c r="O347">
        <f t="shared" si="112"/>
        <v>-1.3606609473616906</v>
      </c>
      <c r="P347">
        <f t="shared" si="113"/>
        <v>10571.063156329565</v>
      </c>
      <c r="Q347">
        <f t="shared" si="114"/>
        <v>6510.4331442782104</v>
      </c>
      <c r="R347">
        <f t="shared" si="115"/>
        <v>47.252304980590011</v>
      </c>
      <c r="S347">
        <f t="shared" si="116"/>
        <v>169.65798580001913</v>
      </c>
      <c r="T347">
        <f t="shared" si="117"/>
        <v>157.27225997034952</v>
      </c>
      <c r="U347">
        <f t="shared" si="118"/>
        <v>-13.015162275223098</v>
      </c>
      <c r="V347">
        <f t="shared" si="119"/>
        <v>-2.9625824175335174</v>
      </c>
    </row>
    <row r="348" spans="4:22" x14ac:dyDescent="0.3">
      <c r="D348">
        <f t="shared" si="105"/>
        <v>28.60000000000014</v>
      </c>
      <c r="E348">
        <v>0</v>
      </c>
      <c r="F348">
        <v>50</v>
      </c>
      <c r="H348">
        <f t="shared" si="106"/>
        <v>0.38324099190103134</v>
      </c>
      <c r="I348">
        <f t="shared" si="107"/>
        <v>219.32823580386602</v>
      </c>
      <c r="J348">
        <f t="shared" si="108"/>
        <v>296.86037988588737</v>
      </c>
      <c r="K348">
        <f t="shared" si="109"/>
        <v>230.1818289586565</v>
      </c>
      <c r="L348">
        <f t="shared" si="110"/>
        <v>0.77538750387349775</v>
      </c>
      <c r="M348" cm="1">
        <f t="array" ref="M348">CubicInterpolation($B$4:$B$14,$G$4:$G$14,L348)*H348</f>
        <v>214.65106439577391</v>
      </c>
      <c r="N348">
        <f t="shared" si="111"/>
        <v>-13.279841474490251</v>
      </c>
      <c r="O348">
        <f t="shared" si="112"/>
        <v>-1.3537045335871816</v>
      </c>
      <c r="P348">
        <f t="shared" si="113"/>
        <v>10587.963722482147</v>
      </c>
      <c r="Q348">
        <f t="shared" si="114"/>
        <v>6526.1454559298472</v>
      </c>
      <c r="R348">
        <f t="shared" si="115"/>
        <v>47.08665624590305</v>
      </c>
      <c r="S348">
        <f t="shared" si="116"/>
        <v>168.35333725163369</v>
      </c>
      <c r="T348">
        <f t="shared" si="117"/>
        <v>156.97397306238346</v>
      </c>
      <c r="U348">
        <f t="shared" si="118"/>
        <v>-12.954141580483993</v>
      </c>
      <c r="V348">
        <f t="shared" si="119"/>
        <v>-2.9230815076502892</v>
      </c>
    </row>
    <row r="349" spans="4:22" x14ac:dyDescent="0.3">
      <c r="D349">
        <f t="shared" si="105"/>
        <v>28.700000000000141</v>
      </c>
      <c r="E349">
        <v>0</v>
      </c>
      <c r="F349">
        <v>50</v>
      </c>
      <c r="H349">
        <f t="shared" si="106"/>
        <v>0.38243025386150403</v>
      </c>
      <c r="I349">
        <f t="shared" si="107"/>
        <v>219.21922813584013</v>
      </c>
      <c r="J349">
        <f t="shared" si="108"/>
        <v>296.78659987435509</v>
      </c>
      <c r="K349">
        <f t="shared" si="109"/>
        <v>229.03243328215126</v>
      </c>
      <c r="L349">
        <f t="shared" si="110"/>
        <v>0.77170746044165195</v>
      </c>
      <c r="M349" cm="1">
        <f t="array" ref="M349">CubicInterpolation($B$4:$B$14,$G$4:$G$14,L349)*H349</f>
        <v>211.16562362433038</v>
      </c>
      <c r="N349">
        <f t="shared" si="111"/>
        <v>-13.213408044950288</v>
      </c>
      <c r="O349">
        <f t="shared" si="112"/>
        <v>-1.3469325224210282</v>
      </c>
      <c r="P349">
        <f t="shared" si="113"/>
        <v>10604.734132947671</v>
      </c>
      <c r="Q349">
        <f t="shared" si="114"/>
        <v>6541.8281390762731</v>
      </c>
      <c r="R349">
        <f t="shared" si="115"/>
        <v>46.919658688907674</v>
      </c>
      <c r="S349">
        <f t="shared" si="116"/>
        <v>167.0548720588483</v>
      </c>
      <c r="T349">
        <f t="shared" si="117"/>
        <v>156.67968986612428</v>
      </c>
      <c r="U349">
        <f t="shared" si="118"/>
        <v>-12.894693370137412</v>
      </c>
      <c r="V349">
        <f t="shared" si="119"/>
        <v>-2.8846204347350848</v>
      </c>
    </row>
    <row r="350" spans="4:22" x14ac:dyDescent="0.3">
      <c r="D350">
        <f t="shared" si="105"/>
        <v>28.800000000000143</v>
      </c>
      <c r="E350">
        <v>0</v>
      </c>
      <c r="F350">
        <v>50</v>
      </c>
      <c r="H350">
        <f t="shared" si="106"/>
        <v>0.38162707607936724</v>
      </c>
      <c r="I350">
        <f t="shared" si="107"/>
        <v>219.11106251256979</v>
      </c>
      <c r="J350">
        <f t="shared" si="108"/>
        <v>296.71337165276276</v>
      </c>
      <c r="K350">
        <f t="shared" si="109"/>
        <v>227.89207522168695</v>
      </c>
      <c r="L350">
        <f t="shared" si="110"/>
        <v>0.76805461766780136</v>
      </c>
      <c r="M350" cm="1">
        <f t="array" ref="M350">CubicInterpolation($B$4:$B$14,$G$4:$G$14,L350)*H350</f>
        <v>207.77199045897592</v>
      </c>
      <c r="N350">
        <f t="shared" si="111"/>
        <v>-13.148723806601225</v>
      </c>
      <c r="O350">
        <f t="shared" si="112"/>
        <v>-1.3403388182060372</v>
      </c>
      <c r="P350">
        <f t="shared" si="113"/>
        <v>10621.37499806618</v>
      </c>
      <c r="Q350">
        <f t="shared" si="114"/>
        <v>6557.4815888080302</v>
      </c>
      <c r="R350">
        <f t="shared" si="115"/>
        <v>46.751302499223655</v>
      </c>
      <c r="S350">
        <f t="shared" si="116"/>
        <v>165.76243031131722</v>
      </c>
      <c r="T350">
        <f t="shared" si="117"/>
        <v>156.38930476900501</v>
      </c>
      <c r="U350">
        <f t="shared" si="118"/>
        <v>-12.836766449264418</v>
      </c>
      <c r="V350">
        <f t="shared" si="119"/>
        <v>-2.8471678681316241</v>
      </c>
    </row>
    <row r="351" spans="4:22" x14ac:dyDescent="0.3">
      <c r="D351">
        <f t="shared" si="105"/>
        <v>28.900000000000144</v>
      </c>
      <c r="E351">
        <v>0</v>
      </c>
      <c r="F351">
        <v>50</v>
      </c>
      <c r="H351">
        <f t="shared" si="106"/>
        <v>0.38083139831439883</v>
      </c>
      <c r="I351">
        <f t="shared" si="107"/>
        <v>219.00373506908952</v>
      </c>
      <c r="J351">
        <f t="shared" si="108"/>
        <v>296.6406930122032</v>
      </c>
      <c r="K351">
        <f t="shared" si="109"/>
        <v>226.76059045193884</v>
      </c>
      <c r="L351">
        <f t="shared" si="110"/>
        <v>0.76442846781850782</v>
      </c>
      <c r="M351" cm="1">
        <f t="array" ref="M351">CubicInterpolation($B$4:$B$14,$G$4:$G$14,L351)*H351</f>
        <v>204.46729373356294</v>
      </c>
      <c r="N351">
        <f t="shared" si="111"/>
        <v>-13.085731261799962</v>
      </c>
      <c r="O351">
        <f t="shared" si="112"/>
        <v>-1.3339175598165098</v>
      </c>
      <c r="P351">
        <f t="shared" si="113"/>
        <v>10637.886912447762</v>
      </c>
      <c r="Q351">
        <f t="shared" si="114"/>
        <v>6573.1061898141734</v>
      </c>
      <c r="R351">
        <f t="shared" si="115"/>
        <v>46.581577766997228</v>
      </c>
      <c r="S351">
        <f t="shared" si="116"/>
        <v>164.4758573203471</v>
      </c>
      <c r="T351">
        <f t="shared" si="117"/>
        <v>156.10271535386167</v>
      </c>
      <c r="U351">
        <f t="shared" si="118"/>
        <v>-12.780311568468806</v>
      </c>
      <c r="V351">
        <f t="shared" si="119"/>
        <v>-2.8106936632993698</v>
      </c>
    </row>
    <row r="352" spans="4:22" x14ac:dyDescent="0.3">
      <c r="D352">
        <f t="shared" si="105"/>
        <v>29.000000000000146</v>
      </c>
      <c r="E352">
        <v>0</v>
      </c>
      <c r="F352">
        <v>50</v>
      </c>
      <c r="H352">
        <f t="shared" si="106"/>
        <v>0.38004316154164031</v>
      </c>
      <c r="I352">
        <f t="shared" si="107"/>
        <v>218.89724203934907</v>
      </c>
      <c r="J352">
        <f t="shared" si="108"/>
        <v>296.56856180554684</v>
      </c>
      <c r="K352">
        <f t="shared" si="109"/>
        <v>225.63782075619321</v>
      </c>
      <c r="L352">
        <f t="shared" si="110"/>
        <v>0.76082852269465673</v>
      </c>
      <c r="M352" cm="1">
        <f t="array" ref="M352">CubicInterpolation($B$4:$B$14,$G$4:$G$14,L352)*H352</f>
        <v>201.2487710355941</v>
      </c>
      <c r="N352">
        <f t="shared" si="111"/>
        <v>-13.024375104632725</v>
      </c>
      <c r="O352">
        <f t="shared" si="112"/>
        <v>-1.3276631095446203</v>
      </c>
      <c r="P352">
        <f t="shared" si="113"/>
        <v>10654.270455484753</v>
      </c>
      <c r="Q352">
        <f t="shared" si="114"/>
        <v>6588.7023166957315</v>
      </c>
      <c r="R352">
        <f t="shared" si="115"/>
        <v>46.410474484373232</v>
      </c>
      <c r="S352">
        <f t="shared" si="116"/>
        <v>163.19500341946042</v>
      </c>
      <c r="T352">
        <f t="shared" si="117"/>
        <v>155.81982227729011</v>
      </c>
      <c r="U352">
        <f t="shared" si="118"/>
        <v>-12.725281331745254</v>
      </c>
      <c r="V352">
        <f t="shared" si="119"/>
        <v>-2.7751688046157508</v>
      </c>
    </row>
    <row r="353" spans="4:22" x14ac:dyDescent="0.3">
      <c r="D353">
        <f t="shared" si="105"/>
        <v>29.100000000000147</v>
      </c>
      <c r="E353">
        <v>0</v>
      </c>
      <c r="F353">
        <v>50</v>
      </c>
      <c r="H353">
        <f t="shared" si="106"/>
        <v>0.37926230791657695</v>
      </c>
      <c r="I353">
        <f t="shared" si="107"/>
        <v>218.79157975301106</v>
      </c>
      <c r="J353">
        <f t="shared" si="108"/>
        <v>296.49697594538776</v>
      </c>
      <c r="K353">
        <f t="shared" si="109"/>
        <v>224.52361380636015</v>
      </c>
      <c r="L353">
        <f t="shared" si="110"/>
        <v>0.75725431293341594</v>
      </c>
      <c r="M353" cm="1">
        <f t="array" ref="M353">CubicInterpolation($B$4:$B$14,$G$4:$G$14,L353)*H353</f>
        <v>198.11376358734296</v>
      </c>
      <c r="N353">
        <f t="shared" si="111"/>
        <v>-12.964602118012749</v>
      </c>
      <c r="O353">
        <f t="shared" si="112"/>
        <v>-1.3215700426108816</v>
      </c>
      <c r="P353">
        <f t="shared" si="113"/>
        <v>10670.526191844448</v>
      </c>
      <c r="Q353">
        <f t="shared" si="114"/>
        <v>6604.2703342672912</v>
      </c>
      <c r="R353">
        <f t="shared" si="115"/>
        <v>46.237982547011626</v>
      </c>
      <c r="S353">
        <f t="shared" si="116"/>
        <v>161.91972377444969</v>
      </c>
      <c r="T353">
        <f t="shared" si="117"/>
        <v>155.54052915389437</v>
      </c>
      <c r="U353">
        <f t="shared" si="118"/>
        <v>-12.671630109545568</v>
      </c>
      <c r="V353">
        <f t="shared" si="119"/>
        <v>-2.740565351389904</v>
      </c>
    </row>
    <row r="354" spans="4:22" x14ac:dyDescent="0.3">
      <c r="D354">
        <f t="shared" si="105"/>
        <v>29.200000000000149</v>
      </c>
      <c r="E354">
        <v>0</v>
      </c>
      <c r="F354">
        <v>50</v>
      </c>
      <c r="H354">
        <f t="shared" si="106"/>
        <v>0.37848878074163483</v>
      </c>
      <c r="I354">
        <f t="shared" si="107"/>
        <v>218.68674463236857</v>
      </c>
      <c r="J354">
        <f t="shared" si="108"/>
        <v>296.42593340206537</v>
      </c>
      <c r="K354">
        <f t="shared" si="109"/>
        <v>223.41782295352604</v>
      </c>
      <c r="L354">
        <f t="shared" si="110"/>
        <v>0.75370538734371528</v>
      </c>
      <c r="M354" cm="1">
        <f t="array" ref="M354">CubicInterpolation($B$4:$B$14,$G$4:$G$14,L354)*H354</f>
        <v>195.05971141277109</v>
      </c>
      <c r="N354">
        <f t="shared" si="111"/>
        <v>-12.906361076509267</v>
      </c>
      <c r="O354">
        <f t="shared" si="112"/>
        <v>-1.3156331372588446</v>
      </c>
      <c r="P354">
        <f t="shared" si="113"/>
        <v>10686.65467194329</v>
      </c>
      <c r="Q354">
        <f t="shared" si="114"/>
        <v>6619.8105978472904</v>
      </c>
      <c r="R354">
        <f t="shared" si="115"/>
        <v>46.06409175566278</v>
      </c>
      <c r="S354">
        <f t="shared" si="116"/>
        <v>160.64987820238514</v>
      </c>
      <c r="T354">
        <f t="shared" si="117"/>
        <v>155.26474244609409</v>
      </c>
      <c r="U354">
        <f t="shared" si="118"/>
        <v>-12.619313956710501</v>
      </c>
      <c r="V354">
        <f t="shared" si="119"/>
        <v>-2.7068563868822086</v>
      </c>
    </row>
    <row r="355" spans="4:22" x14ac:dyDescent="0.3">
      <c r="D355">
        <f t="shared" si="105"/>
        <v>29.30000000000015</v>
      </c>
      <c r="E355">
        <v>0</v>
      </c>
      <c r="F355">
        <v>50</v>
      </c>
      <c r="H355">
        <f t="shared" si="106"/>
        <v>0.377722524433934</v>
      </c>
      <c r="I355">
        <f t="shared" si="107"/>
        <v>218.58273318937813</v>
      </c>
      <c r="J355">
        <f t="shared" si="108"/>
        <v>296.35543220176027</v>
      </c>
      <c r="K355">
        <f t="shared" si="109"/>
        <v>222.32030702845378</v>
      </c>
      <c r="L355">
        <f t="shared" si="110"/>
        <v>0.75018131227335494</v>
      </c>
      <c r="M355" cm="1">
        <f t="array" ref="M355">CubicInterpolation($B$4:$B$14,$G$4:$G$14,L355)*H355</f>
        <v>192.08414877208932</v>
      </c>
      <c r="N355">
        <f t="shared" si="111"/>
        <v>-12.849602654543354</v>
      </c>
      <c r="O355">
        <f t="shared" si="112"/>
        <v>-1.3098473653968759</v>
      </c>
      <c r="P355">
        <f t="shared" si="113"/>
        <v>10702.656432403362</v>
      </c>
      <c r="Q355">
        <f t="shared" si="114"/>
        <v>6635.3234535375541</v>
      </c>
      <c r="R355">
        <f t="shared" si="115"/>
        <v>45.88879181777348</v>
      </c>
      <c r="S355">
        <f t="shared" si="116"/>
        <v>159.38533099907232</v>
      </c>
      <c r="T355">
        <f t="shared" si="117"/>
        <v>154.99237135918048</v>
      </c>
      <c r="U355">
        <f t="shared" si="118"/>
        <v>-12.568290534956594</v>
      </c>
      <c r="V355">
        <f t="shared" si="119"/>
        <v>-2.6740159701408159</v>
      </c>
    </row>
    <row r="356" spans="4:22" x14ac:dyDescent="0.3">
      <c r="D356">
        <f t="shared" si="105"/>
        <v>29.400000000000151</v>
      </c>
      <c r="E356">
        <v>0</v>
      </c>
      <c r="F356">
        <v>50</v>
      </c>
      <c r="H356">
        <f t="shared" si="106"/>
        <v>0.37696348449423966</v>
      </c>
      <c r="I356">
        <f t="shared" si="107"/>
        <v>218.47954202280172</v>
      </c>
      <c r="J356">
        <f t="shared" si="108"/>
        <v>296.28547042465942</v>
      </c>
      <c r="K356">
        <f t="shared" si="109"/>
        <v>221.23093015147521</v>
      </c>
      <c r="L356">
        <f t="shared" si="110"/>
        <v>0.74668167100597205</v>
      </c>
      <c r="M356" cm="1">
        <f t="array" ref="M356">CubicInterpolation($B$4:$B$14,$G$4:$G$14,L356)*H356</f>
        <v>189.18597438381204</v>
      </c>
      <c r="N356">
        <f t="shared" si="111"/>
        <v>-12.794300869166021</v>
      </c>
      <c r="O356">
        <f t="shared" si="112"/>
        <v>-1.3042100784063222</v>
      </c>
      <c r="P356">
        <f t="shared" si="113"/>
        <v>10718.53199649204</v>
      </c>
      <c r="Q356">
        <f t="shared" si="114"/>
        <v>6650.8092384925794</v>
      </c>
      <c r="R356">
        <f t="shared" si="115"/>
        <v>45.712072349180048</v>
      </c>
      <c r="S356">
        <f t="shared" si="116"/>
        <v>158.12595077448896</v>
      </c>
      <c r="T356">
        <f t="shared" si="117"/>
        <v>154.72332774132931</v>
      </c>
      <c r="U356">
        <f t="shared" si="118"/>
        <v>-12.518537286917505</v>
      </c>
      <c r="V356">
        <f t="shared" si="119"/>
        <v>-2.6420368897497468</v>
      </c>
    </row>
    <row r="357" spans="4:22" x14ac:dyDescent="0.3">
      <c r="D357">
        <f t="shared" si="105"/>
        <v>29.500000000000153</v>
      </c>
      <c r="E357">
        <v>0</v>
      </c>
      <c r="F357">
        <v>50</v>
      </c>
      <c r="H357">
        <f t="shared" si="106"/>
        <v>0.37621160747923138</v>
      </c>
      <c r="I357">
        <f t="shared" si="107"/>
        <v>218.3771678157504</v>
      </c>
      <c r="J357">
        <f t="shared" si="108"/>
        <v>296.21604620338934</v>
      </c>
      <c r="K357">
        <f t="shared" si="109"/>
        <v>220.14956027673381</v>
      </c>
      <c r="L357">
        <f t="shared" si="110"/>
        <v>0.7432060588830276</v>
      </c>
      <c r="M357" cm="1">
        <f t="array" ref="M357">CubicInterpolation($B$4:$B$14,$G$4:$G$14,L357)*H357</f>
        <v>186.361697449704</v>
      </c>
      <c r="N357">
        <f t="shared" si="111"/>
        <v>-12.740389521582562</v>
      </c>
      <c r="O357">
        <f t="shared" si="112"/>
        <v>-1.298714528193941</v>
      </c>
      <c r="P357">
        <f t="shared" si="113"/>
        <v>10734.281874499935</v>
      </c>
      <c r="Q357">
        <f t="shared" si="114"/>
        <v>6666.268281134563</v>
      </c>
      <c r="R357">
        <f t="shared" si="115"/>
        <v>45.533922875325153</v>
      </c>
      <c r="S357">
        <f t="shared" si="116"/>
        <v>156.87160938339522</v>
      </c>
      <c r="T357">
        <f t="shared" si="117"/>
        <v>154.45752509833477</v>
      </c>
      <c r="U357">
        <f t="shared" si="118"/>
        <v>-12.469997566315838</v>
      </c>
      <c r="V357">
        <f t="shared" si="119"/>
        <v>-2.6108783690030117</v>
      </c>
    </row>
    <row r="358" spans="4:22" x14ac:dyDescent="0.3">
      <c r="D358">
        <f t="shared" si="105"/>
        <v>29.600000000000154</v>
      </c>
      <c r="E358">
        <v>0</v>
      </c>
      <c r="F358">
        <v>50</v>
      </c>
      <c r="H358">
        <f t="shared" si="106"/>
        <v>0.37546684097495753</v>
      </c>
      <c r="I358">
        <f t="shared" si="107"/>
        <v>218.27560733334255</v>
      </c>
      <c r="J358">
        <f t="shared" si="108"/>
        <v>296.14715772152368</v>
      </c>
      <c r="K358">
        <f t="shared" si="109"/>
        <v>219.07607022019431</v>
      </c>
      <c r="L358">
        <f t="shared" si="110"/>
        <v>0.7397540868050414</v>
      </c>
      <c r="M358" cm="1">
        <f t="array" ref="M358">CubicInterpolation($B$4:$B$14,$G$4:$G$14,L358)*H358</f>
        <v>183.60903505149676</v>
      </c>
      <c r="N358">
        <f t="shared" si="111"/>
        <v>-12.687823213038111</v>
      </c>
      <c r="O358">
        <f t="shared" si="112"/>
        <v>-1.2933560869559746</v>
      </c>
      <c r="P358">
        <f t="shared" si="113"/>
        <v>10749.906564101142</v>
      </c>
      <c r="Q358">
        <f t="shared" si="114"/>
        <v>6681.7009013562501</v>
      </c>
      <c r="R358">
        <f t="shared" si="115"/>
        <v>45.354332831441539</v>
      </c>
      <c r="S358">
        <f t="shared" si="116"/>
        <v>155.62218264073354</v>
      </c>
      <c r="T358">
        <f t="shared" si="117"/>
        <v>154.19487933539713</v>
      </c>
      <c r="U358">
        <f t="shared" si="118"/>
        <v>-12.422632353939452</v>
      </c>
      <c r="V358">
        <f t="shared" si="119"/>
        <v>-2.5805160887244059</v>
      </c>
    </row>
    <row r="359" spans="4:22" x14ac:dyDescent="0.3">
      <c r="D359">
        <f t="shared" si="105"/>
        <v>29.700000000000156</v>
      </c>
      <c r="E359">
        <v>0</v>
      </c>
      <c r="F359">
        <v>50</v>
      </c>
      <c r="H359">
        <f t="shared" si="106"/>
        <v>0.3747291335669557</v>
      </c>
      <c r="I359">
        <f t="shared" si="107"/>
        <v>218.17485741986229</v>
      </c>
      <c r="J359">
        <f t="shared" si="108"/>
        <v>296.07880321174741</v>
      </c>
      <c r="K359">
        <f t="shared" si="109"/>
        <v>218.01033884414846</v>
      </c>
      <c r="L359">
        <f t="shared" si="110"/>
        <v>0.73632538526654834</v>
      </c>
      <c r="M359" cm="1">
        <f t="array" ref="M359">CubicInterpolation($B$4:$B$14,$G$4:$G$14,L359)*H359</f>
        <v>180.92585501027125</v>
      </c>
      <c r="N359">
        <f t="shared" si="111"/>
        <v>-12.636559351936343</v>
      </c>
      <c r="O359">
        <f t="shared" si="112"/>
        <v>-1.2881304130414213</v>
      </c>
      <c r="P359">
        <f t="shared" si="113"/>
        <v>10765.406550790414</v>
      </c>
      <c r="Q359">
        <f t="shared" si="114"/>
        <v>6697.1074108036455</v>
      </c>
      <c r="R359">
        <f t="shared" si="115"/>
        <v>45.173291565799602</v>
      </c>
      <c r="S359">
        <f t="shared" si="116"/>
        <v>154.37755114472077</v>
      </c>
      <c r="T359">
        <f t="shared" si="117"/>
        <v>153.93530961251076</v>
      </c>
      <c r="U359">
        <f t="shared" si="118"/>
        <v>-12.376405007672314</v>
      </c>
      <c r="V359">
        <f t="shared" si="119"/>
        <v>-2.5509275452418381</v>
      </c>
    </row>
    <row r="360" spans="4:22" x14ac:dyDescent="0.3">
      <c r="D360">
        <f t="shared" si="105"/>
        <v>29.800000000000157</v>
      </c>
      <c r="E360">
        <v>0</v>
      </c>
      <c r="F360">
        <v>50</v>
      </c>
      <c r="H360">
        <f t="shared" si="106"/>
        <v>0.37399843481114431</v>
      </c>
      <c r="I360">
        <f t="shared" si="107"/>
        <v>218.07491499597535</v>
      </c>
      <c r="J360">
        <f t="shared" si="108"/>
        <v>296.01098095405666</v>
      </c>
      <c r="K360">
        <f t="shared" si="109"/>
        <v>216.95224970149866</v>
      </c>
      <c r="L360">
        <f t="shared" si="110"/>
        <v>0.73291959981434418</v>
      </c>
      <c r="M360" cm="1">
        <f t="array" ref="M360">CubicInterpolation($B$4:$B$14,$G$4:$G$14,L360)*H360</f>
        <v>178.31010031586624</v>
      </c>
      <c r="N360">
        <f t="shared" si="111"/>
        <v>-12.58655686248443</v>
      </c>
      <c r="O360">
        <f t="shared" si="112"/>
        <v>-1.2830333193154362</v>
      </c>
      <c r="P360">
        <f t="shared" si="113"/>
        <v>10780.782308311482</v>
      </c>
      <c r="Q360">
        <f t="shared" si="114"/>
        <v>6712.4881131558122</v>
      </c>
      <c r="R360">
        <f t="shared" si="115"/>
        <v>44.990788343290546</v>
      </c>
      <c r="S360">
        <f t="shared" si="116"/>
        <v>153.13759927664017</v>
      </c>
      <c r="T360">
        <f t="shared" si="117"/>
        <v>153.67873743081245</v>
      </c>
      <c r="U360">
        <f t="shared" si="118"/>
        <v>-12.331280168332935</v>
      </c>
      <c r="V360">
        <f t="shared" si="119"/>
        <v>-2.5220910099821463</v>
      </c>
    </row>
    <row r="361" spans="4:22" x14ac:dyDescent="0.3">
      <c r="D361">
        <f t="shared" si="105"/>
        <v>29.900000000000158</v>
      </c>
      <c r="E361">
        <v>0</v>
      </c>
      <c r="F361">
        <v>50</v>
      </c>
      <c r="H361">
        <f t="shared" si="106"/>
        <v>0.37327469520786127</v>
      </c>
      <c r="I361">
        <f t="shared" si="107"/>
        <v>217.97577705632966</v>
      </c>
      <c r="J361">
        <f t="shared" si="108"/>
        <v>295.94368927421522</v>
      </c>
      <c r="K361">
        <f t="shared" si="109"/>
        <v>215.90169081272805</v>
      </c>
      <c r="L361">
        <f t="shared" si="110"/>
        <v>0.7295363903255192</v>
      </c>
      <c r="M361" cm="1">
        <f t="array" ref="M361">CubicInterpolation($B$4:$B$14,$G$4:$G$14,L361)*H361</f>
        <v>175.7597856711767</v>
      </c>
      <c r="N361">
        <f t="shared" si="111"/>
        <v>-12.537776115675104</v>
      </c>
      <c r="O361">
        <f t="shared" si="112"/>
        <v>-1.2780607661238639</v>
      </c>
      <c r="P361">
        <f t="shared" si="113"/>
        <v>10796.034299026205</v>
      </c>
      <c r="Q361">
        <f t="shared" si="114"/>
        <v>6727.8433043525056</v>
      </c>
      <c r="R361">
        <f t="shared" si="115"/>
        <v>44.806812346526243</v>
      </c>
      <c r="S361">
        <f t="shared" si="116"/>
        <v>151.90221501783989</v>
      </c>
      <c r="T361">
        <f t="shared" si="117"/>
        <v>153.42508650305123</v>
      </c>
      <c r="U361">
        <f t="shared" si="118"/>
        <v>-12.287223701484296</v>
      </c>
      <c r="V361">
        <f t="shared" si="119"/>
        <v>-2.4939854924348785</v>
      </c>
    </row>
    <row r="362" spans="4:22" x14ac:dyDescent="0.3">
      <c r="D362">
        <f t="shared" si="105"/>
        <v>30.00000000000016</v>
      </c>
      <c r="E362">
        <v>0</v>
      </c>
      <c r="F362">
        <v>50</v>
      </c>
      <c r="H362">
        <f t="shared" si="106"/>
        <v>0.37255786617693626</v>
      </c>
      <c r="I362">
        <f t="shared" si="107"/>
        <v>217.87744066725594</v>
      </c>
      <c r="J362">
        <f t="shared" si="108"/>
        <v>295.87692654227607</v>
      </c>
      <c r="K362">
        <f t="shared" si="109"/>
        <v>214.85855452187957</v>
      </c>
      <c r="L362">
        <f t="shared" si="110"/>
        <v>0.72617543055078249</v>
      </c>
      <c r="M362" cm="1">
        <f t="array" ref="M362">CubicInterpolation($B$4:$B$14,$G$4:$G$14,L362)*H362</f>
        <v>173.27299438240368</v>
      </c>
      <c r="N362">
        <f t="shared" si="111"/>
        <v>-12.490178866691416</v>
      </c>
      <c r="O362">
        <f t="shared" si="112"/>
        <v>-1.2732088549124787</v>
      </c>
      <c r="P362">
        <f t="shared" si="113"/>
        <v>10811.162974268314</v>
      </c>
      <c r="Q362">
        <f t="shared" si="114"/>
        <v>6743.1732728115549</v>
      </c>
      <c r="R362">
        <f t="shared" si="115"/>
        <v>44.621352677871513</v>
      </c>
      <c r="S362">
        <f t="shared" si="116"/>
        <v>150.671289824349</v>
      </c>
      <c r="T362">
        <f t="shared" si="117"/>
        <v>153.17428267793036</v>
      </c>
      <c r="U362">
        <f t="shared" si="118"/>
        <v>-12.244202644701685</v>
      </c>
      <c r="V362">
        <f t="shared" si="119"/>
        <v>-2.4665907073175131</v>
      </c>
    </row>
    <row r="363" spans="4:22" x14ac:dyDescent="0.3">
      <c r="D363">
        <f t="shared" si="105"/>
        <v>30.100000000000161</v>
      </c>
      <c r="E363">
        <v>0</v>
      </c>
      <c r="F363">
        <v>50</v>
      </c>
      <c r="H363">
        <f t="shared" si="106"/>
        <v>0.37184790003363699</v>
      </c>
      <c r="I363">
        <f t="shared" si="107"/>
        <v>217.77990296454823</v>
      </c>
      <c r="J363">
        <f t="shared" si="108"/>
        <v>295.81069117115339</v>
      </c>
      <c r="K363">
        <f t="shared" si="109"/>
        <v>213.8227373590816</v>
      </c>
      <c r="L363">
        <f t="shared" si="110"/>
        <v>0.72283640767860446</v>
      </c>
      <c r="M363" cm="1">
        <f t="array" ref="M363">CubicInterpolation($B$4:$B$14,$G$4:$G$14,L363)*H363</f>
        <v>170.84787541175945</v>
      </c>
      <c r="N363">
        <f t="shared" si="111"/>
        <v>-12.44372819557443</v>
      </c>
      <c r="O363">
        <f t="shared" si="112"/>
        <v>-1.268473822178841</v>
      </c>
      <c r="P363">
        <f t="shared" si="113"/>
        <v>10826.168774684884</v>
      </c>
      <c r="Q363">
        <f t="shared" si="114"/>
        <v>6758.4782996388485</v>
      </c>
      <c r="R363">
        <f t="shared" si="115"/>
        <v>44.434398361627458</v>
      </c>
      <c r="S363">
        <f t="shared" si="116"/>
        <v>149.44471850703968</v>
      </c>
      <c r="T363">
        <f t="shared" si="117"/>
        <v>152.92625386794273</v>
      </c>
      <c r="U363">
        <f t="shared" si="118"/>
        <v>-12.202185157606994</v>
      </c>
      <c r="V363">
        <f t="shared" si="119"/>
        <v>-2.4398870434529623</v>
      </c>
    </row>
    <row r="364" spans="4:22" x14ac:dyDescent="0.3">
      <c r="D364">
        <f t="shared" si="105"/>
        <v>30.200000000000163</v>
      </c>
      <c r="E364">
        <v>0</v>
      </c>
      <c r="F364">
        <v>50</v>
      </c>
      <c r="H364">
        <f t="shared" si="106"/>
        <v>0.37114474996545205</v>
      </c>
      <c r="I364">
        <f t="shared" si="107"/>
        <v>217.68316115132046</v>
      </c>
      <c r="J364">
        <f t="shared" si="108"/>
        <v>295.74498161524326</v>
      </c>
      <c r="K364">
        <f t="shared" si="109"/>
        <v>212.79413990911002</v>
      </c>
      <c r="L364">
        <f t="shared" si="110"/>
        <v>0.71951902191851835</v>
      </c>
      <c r="M364" cm="1">
        <f t="array" ref="M364">CubicInterpolation($B$4:$B$14,$G$4:$G$14,L364)*H364</f>
        <v>168.48264058267085</v>
      </c>
      <c r="N364">
        <f t="shared" si="111"/>
        <v>-12.398388450952877</v>
      </c>
      <c r="O364">
        <f t="shared" si="112"/>
        <v>-1.2638520337362769</v>
      </c>
      <c r="P364">
        <f t="shared" si="113"/>
        <v>10841.052130566082</v>
      </c>
      <c r="Q364">
        <f t="shared" si="114"/>
        <v>6773.7586588312661</v>
      </c>
      <c r="R364">
        <f t="shared" si="115"/>
        <v>44.245938346292291</v>
      </c>
      <c r="S364">
        <f t="shared" si="116"/>
        <v>148.22239911692424</v>
      </c>
      <c r="T364">
        <f t="shared" si="117"/>
        <v>152.68092998040422</v>
      </c>
      <c r="U364">
        <f t="shared" si="118"/>
        <v>-12.161140474497344</v>
      </c>
      <c r="V364">
        <f t="shared" si="119"/>
        <v>-2.4138555342572134</v>
      </c>
    </row>
    <row r="365" spans="4:22" x14ac:dyDescent="0.3">
      <c r="D365">
        <f t="shared" si="105"/>
        <v>30.300000000000164</v>
      </c>
      <c r="E365">
        <v>0</v>
      </c>
      <c r="F365">
        <v>50</v>
      </c>
      <c r="H365">
        <f t="shared" si="106"/>
        <v>0.37044837000967135</v>
      </c>
      <c r="I365">
        <f t="shared" si="107"/>
        <v>217.58721249593594</v>
      </c>
      <c r="J365">
        <f t="shared" si="108"/>
        <v>295.67979636909087</v>
      </c>
      <c r="K365">
        <f t="shared" si="109"/>
        <v>211.77266668566858</v>
      </c>
      <c r="L365">
        <f t="shared" si="110"/>
        <v>0.71622298610256485</v>
      </c>
      <c r="M365" cm="1">
        <f t="array" ref="M365">CubicInterpolation($B$4:$B$14,$G$4:$G$14,L365)*H365</f>
        <v>166.17556192856506</v>
      </c>
      <c r="N365">
        <f t="shared" si="111"/>
        <v>-12.35412519665671</v>
      </c>
      <c r="O365">
        <f t="shared" si="112"/>
        <v>-1.2593399792718358</v>
      </c>
      <c r="P365">
        <f t="shared" si="113"/>
        <v>10855.813462163695</v>
      </c>
      <c r="Q365">
        <f t="shared" si="114"/>
        <v>6789.0146174728625</v>
      </c>
      <c r="R365">
        <f t="shared" si="115"/>
        <v>44.055961506916304</v>
      </c>
      <c r="S365">
        <f t="shared" si="116"/>
        <v>147.00423283531902</v>
      </c>
      <c r="T365">
        <f t="shared" si="117"/>
        <v>152.43824285151871</v>
      </c>
      <c r="U365">
        <f t="shared" si="118"/>
        <v>-12.121038859416844</v>
      </c>
      <c r="V365">
        <f t="shared" si="119"/>
        <v>-2.3884778297432518</v>
      </c>
    </row>
    <row r="366" spans="4:22" x14ac:dyDescent="0.3">
      <c r="D366">
        <f t="shared" si="105"/>
        <v>30.400000000000166</v>
      </c>
      <c r="E366">
        <v>0</v>
      </c>
      <c r="F366">
        <v>50</v>
      </c>
      <c r="H366">
        <f t="shared" si="106"/>
        <v>0.36975871503173496</v>
      </c>
      <c r="I366">
        <f t="shared" si="107"/>
        <v>217.49205433000719</v>
      </c>
      <c r="J366">
        <f t="shared" si="108"/>
        <v>295.61513396610275</v>
      </c>
      <c r="K366">
        <f t="shared" si="109"/>
        <v>210.75822601109053</v>
      </c>
      <c r="L366">
        <f t="shared" si="110"/>
        <v>0.71294802530393286</v>
      </c>
      <c r="M366" cm="1">
        <f t="array" ref="M366">CubicInterpolation($B$4:$B$14,$G$4:$G$14,L366)*H366</f>
        <v>163.92496917691878</v>
      </c>
      <c r="N366">
        <f t="shared" si="111"/>
        <v>-12.310905161047554</v>
      </c>
      <c r="O366">
        <f t="shared" si="112"/>
        <v>-1.254934267181198</v>
      </c>
      <c r="P366">
        <f t="shared" si="113"/>
        <v>10870.453179998893</v>
      </c>
      <c r="Q366">
        <f t="shared" si="114"/>
        <v>6804.2464359246042</v>
      </c>
      <c r="R366">
        <f t="shared" si="115"/>
        <v>43.864456647551478</v>
      </c>
      <c r="S366">
        <f t="shared" si="116"/>
        <v>145.79012386862328</v>
      </c>
      <c r="T366">
        <f t="shared" si="117"/>
        <v>152.19812618331869</v>
      </c>
      <c r="U366">
        <f t="shared" si="118"/>
        <v>-12.081851563529348</v>
      </c>
      <c r="V366">
        <f t="shared" si="119"/>
        <v>-2.3637361699544148</v>
      </c>
    </row>
    <row r="367" spans="4:22" x14ac:dyDescent="0.3">
      <c r="D367">
        <f t="shared" si="105"/>
        <v>30.500000000000167</v>
      </c>
      <c r="E367">
        <v>0</v>
      </c>
      <c r="F367">
        <v>50</v>
      </c>
      <c r="H367">
        <f t="shared" si="106"/>
        <v>0.36907574070431476</v>
      </c>
      <c r="I367">
        <f t="shared" si="107"/>
        <v>217.39768404646193</v>
      </c>
      <c r="J367">
        <f t="shared" si="108"/>
        <v>295.55099297730061</v>
      </c>
      <c r="K367">
        <f t="shared" si="109"/>
        <v>209.75072990117843</v>
      </c>
      <c r="L367">
        <f t="shared" si="110"/>
        <v>0.70969387647189552</v>
      </c>
      <c r="M367" cm="1">
        <f t="array" ref="M367">CubicInterpolation($B$4:$B$14,$G$4:$G$14,L367)*H367</f>
        <v>161.7292473607865</v>
      </c>
      <c r="N367">
        <f t="shared" si="111"/>
        <v>-12.268696188909564</v>
      </c>
      <c r="O367">
        <f t="shared" si="112"/>
        <v>-1.2506316196645835</v>
      </c>
      <c r="P367">
        <f t="shared" si="113"/>
        <v>10884.971685159699</v>
      </c>
      <c r="Q367">
        <f t="shared" si="114"/>
        <v>6819.4543680079369</v>
      </c>
      <c r="R367">
        <f t="shared" si="115"/>
        <v>43.671412503783763</v>
      </c>
      <c r="S367">
        <f t="shared" si="116"/>
        <v>144.57997934747596</v>
      </c>
      <c r="T367">
        <f t="shared" si="117"/>
        <v>151.96051548333381</v>
      </c>
      <c r="U367">
        <f t="shared" si="118"/>
        <v>-12.043550784658994</v>
      </c>
      <c r="V367">
        <f t="shared" si="119"/>
        <v>-2.3396133597463877</v>
      </c>
    </row>
    <row r="368" spans="4:22" x14ac:dyDescent="0.3">
      <c r="D368">
        <f t="shared" si="105"/>
        <v>30.600000000000168</v>
      </c>
      <c r="E368">
        <v>0</v>
      </c>
      <c r="F368">
        <v>50</v>
      </c>
      <c r="H368">
        <f t="shared" si="106"/>
        <v>0.36839940348709926</v>
      </c>
      <c r="I368">
        <f t="shared" si="107"/>
        <v>217.30409909767423</v>
      </c>
      <c r="J368">
        <f t="shared" si="108"/>
        <v>295.48737201011738</v>
      </c>
      <c r="K368">
        <f t="shared" si="109"/>
        <v>208.75009395491784</v>
      </c>
      <c r="L368">
        <f t="shared" si="110"/>
        <v>0.70646028808219363</v>
      </c>
      <c r="M368" cm="1">
        <f t="array" ref="M368">CubicInterpolation($B$4:$B$14,$G$4:$G$14,L368)*H368</f>
        <v>159.58683455053358</v>
      </c>
      <c r="N368">
        <f t="shared" si="111"/>
        <v>-12.227467195756246</v>
      </c>
      <c r="O368">
        <f t="shared" si="112"/>
        <v>-1.2464288680689342</v>
      </c>
      <c r="P368">
        <f t="shared" si="113"/>
        <v>10899.369369588576</v>
      </c>
      <c r="Q368">
        <f t="shared" si="114"/>
        <v>6834.6386611824464</v>
      </c>
      <c r="R368">
        <f t="shared" si="115"/>
        <v>43.476817745395167</v>
      </c>
      <c r="S368">
        <f t="shared" si="116"/>
        <v>143.37370923006651</v>
      </c>
      <c r="T368">
        <f t="shared" si="117"/>
        <v>151.72534800684878</v>
      </c>
      <c r="U368">
        <f t="shared" si="118"/>
        <v>-12.006109628876215</v>
      </c>
      <c r="V368">
        <f t="shared" si="119"/>
        <v>-2.3160927448400948</v>
      </c>
    </row>
    <row r="369" spans="4:22" x14ac:dyDescent="0.3">
      <c r="D369">
        <f t="shared" si="105"/>
        <v>30.70000000000017</v>
      </c>
      <c r="E369">
        <v>0</v>
      </c>
      <c r="F369">
        <v>50</v>
      </c>
      <c r="H369">
        <f t="shared" si="106"/>
        <v>0.36772966060725704</v>
      </c>
      <c r="I369">
        <f t="shared" si="107"/>
        <v>217.21129699365639</v>
      </c>
      <c r="J369">
        <f t="shared" si="108"/>
        <v>295.42426970723164</v>
      </c>
      <c r="K369">
        <f t="shared" si="109"/>
        <v>207.75623724881419</v>
      </c>
      <c r="L369">
        <f t="shared" si="110"/>
        <v>0.70324701980207194</v>
      </c>
      <c r="M369" cm="1">
        <f t="array" ref="M369">CubicInterpolation($B$4:$B$14,$G$4:$G$14,L369)*H369</f>
        <v>157.49621969897024</v>
      </c>
      <c r="N369">
        <f t="shared" si="111"/>
        <v>-12.187188124415142</v>
      </c>
      <c r="O369">
        <f t="shared" si="112"/>
        <v>-1.2423229484622977</v>
      </c>
      <c r="P369">
        <f t="shared" si="113"/>
        <v>10913.646616360549</v>
      </c>
      <c r="Q369">
        <f t="shared" si="114"/>
        <v>6849.7995567178705</v>
      </c>
      <c r="R369">
        <f t="shared" si="115"/>
        <v>43.28066097911092</v>
      </c>
      <c r="S369">
        <f t="shared" si="116"/>
        <v>142.17122620938974</v>
      </c>
      <c r="T369">
        <f t="shared" si="117"/>
        <v>151.49256270161945</v>
      </c>
      <c r="U369">
        <f t="shared" si="118"/>
        <v>-11.969502074011158</v>
      </c>
      <c r="V369">
        <f t="shared" si="119"/>
        <v>-2.2931581890763724</v>
      </c>
    </row>
    <row r="370" spans="4:22" x14ac:dyDescent="0.3">
      <c r="D370">
        <f t="shared" si="105"/>
        <v>30.800000000000171</v>
      </c>
      <c r="E370">
        <v>0</v>
      </c>
      <c r="F370">
        <v>50</v>
      </c>
      <c r="H370">
        <f t="shared" si="106"/>
        <v>0.36706647004054216</v>
      </c>
      <c r="I370">
        <f t="shared" si="107"/>
        <v>217.11927530031048</v>
      </c>
      <c r="J370">
        <f t="shared" si="108"/>
        <v>295.36168474544007</v>
      </c>
      <c r="K370">
        <f t="shared" si="109"/>
        <v>206.76908223561605</v>
      </c>
      <c r="L370">
        <f t="shared" si="110"/>
        <v>0.70005384216920929</v>
      </c>
      <c r="M370" cm="1">
        <f t="array" ref="M370">CubicInterpolation($B$4:$B$14,$G$4:$G$14,L370)*H370</f>
        <v>155.45594059350788</v>
      </c>
      <c r="N370">
        <f t="shared" si="111"/>
        <v>-12.14782990376292</v>
      </c>
      <c r="O370">
        <f t="shared" si="112"/>
        <v>-1.2383108974274128</v>
      </c>
      <c r="P370">
        <f t="shared" si="113"/>
        <v>10927.803799952231</v>
      </c>
      <c r="Q370">
        <f t="shared" si="114"/>
        <v>6864.937289860698</v>
      </c>
      <c r="R370">
        <f t="shared" si="115"/>
        <v>43.082930751449659</v>
      </c>
      <c r="S370">
        <f t="shared" si="116"/>
        <v>140.97244562424535</v>
      </c>
      <c r="T370">
        <f t="shared" si="117"/>
        <v>151.26210015492362</v>
      </c>
      <c r="U370">
        <f t="shared" si="118"/>
        <v>-11.933702934986327</v>
      </c>
      <c r="V370">
        <f t="shared" si="119"/>
        <v>-2.2707940528051767</v>
      </c>
    </row>
    <row r="371" spans="4:22" x14ac:dyDescent="0.3">
      <c r="D371">
        <f t="shared" si="105"/>
        <v>30.900000000000173</v>
      </c>
      <c r="E371">
        <v>0</v>
      </c>
      <c r="F371">
        <v>50</v>
      </c>
      <c r="H371">
        <f t="shared" si="106"/>
        <v>0.36640979049302713</v>
      </c>
      <c r="I371">
        <f t="shared" si="107"/>
        <v>217.02803163773609</v>
      </c>
      <c r="J371">
        <f t="shared" si="108"/>
        <v>295.29961583456617</v>
      </c>
      <c r="K371">
        <f t="shared" si="109"/>
        <v>205.78855464720183</v>
      </c>
      <c r="L371">
        <f t="shared" si="110"/>
        <v>0.69688053628383129</v>
      </c>
      <c r="M371" cm="1">
        <f t="array" ref="M371">CubicInterpolation($B$4:$B$14,$G$4:$G$14,L371)*H371</f>
        <v>153.46458190937446</v>
      </c>
      <c r="N371">
        <f t="shared" si="111"/>
        <v>-12.109364409492024</v>
      </c>
      <c r="O371">
        <f t="shared" si="112"/>
        <v>-1.2343898480623876</v>
      </c>
      <c r="P371">
        <f t="shared" si="113"/>
        <v>10941.841286502133</v>
      </c>
      <c r="Q371">
        <f t="shared" si="114"/>
        <v>6880.0520899955854</v>
      </c>
      <c r="R371">
        <f t="shared" si="115"/>
        <v>42.88361555170642</v>
      </c>
      <c r="S371">
        <f t="shared" si="116"/>
        <v>139.77728537379545</v>
      </c>
      <c r="T371">
        <f t="shared" si="117"/>
        <v>151.03390254282954</v>
      </c>
      <c r="U371">
        <f t="shared" si="118"/>
        <v>-11.89868783086771</v>
      </c>
      <c r="V371">
        <f t="shared" si="119"/>
        <v>-2.248985172346138</v>
      </c>
    </row>
    <row r="372" spans="4:22" x14ac:dyDescent="0.3">
      <c r="D372">
        <f t="shared" si="105"/>
        <v>31.000000000000174</v>
      </c>
      <c r="E372">
        <v>0</v>
      </c>
      <c r="F372">
        <v>50</v>
      </c>
      <c r="H372">
        <f t="shared" si="106"/>
        <v>0.36575958138342801</v>
      </c>
      <c r="I372">
        <f t="shared" si="107"/>
        <v>216.93756367859311</v>
      </c>
      <c r="J372">
        <f t="shared" si="108"/>
        <v>295.23806171640319</v>
      </c>
      <c r="K372">
        <f t="shared" si="109"/>
        <v>204.81458340141825</v>
      </c>
      <c r="L372">
        <f t="shared" si="110"/>
        <v>0.69372689351333361</v>
      </c>
      <c r="M372" cm="1">
        <f t="array" ref="M372">CubicInterpolation($B$4:$B$14,$G$4:$G$14,L372)*H372</f>
        <v>151.52077335829108</v>
      </c>
      <c r="N372">
        <f t="shared" si="111"/>
        <v>-12.071764426795596</v>
      </c>
      <c r="O372">
        <f t="shared" si="112"/>
        <v>-1.230557026176921</v>
      </c>
      <c r="P372">
        <f t="shared" si="113"/>
        <v>10955.759434062598</v>
      </c>
      <c r="Q372">
        <f t="shared" si="114"/>
        <v>6895.1441808018053</v>
      </c>
      <c r="R372">
        <f t="shared" si="115"/>
        <v>42.682703815044682</v>
      </c>
      <c r="S372">
        <f t="shared" si="116"/>
        <v>138.58566583550274</v>
      </c>
      <c r="T372">
        <f t="shared" si="117"/>
        <v>150.80791358157197</v>
      </c>
      <c r="U372">
        <f t="shared" si="118"/>
        <v>-11.864433153537705</v>
      </c>
      <c r="V372">
        <f t="shared" si="119"/>
        <v>-2.2277168404631156</v>
      </c>
    </row>
    <row r="373" spans="4:22" x14ac:dyDescent="0.3">
      <c r="D373">
        <f t="shared" si="105"/>
        <v>31.100000000000176</v>
      </c>
      <c r="E373">
        <v>0</v>
      </c>
      <c r="F373">
        <v>50</v>
      </c>
      <c r="H373">
        <f t="shared" si="106"/>
        <v>0.36511580282600548</v>
      </c>
      <c r="I373">
        <f t="shared" si="107"/>
        <v>216.84786914651602</v>
      </c>
      <c r="J373">
        <f t="shared" si="108"/>
        <v>295.17702116369111</v>
      </c>
      <c r="K373">
        <f t="shared" si="109"/>
        <v>203.84710051267083</v>
      </c>
      <c r="L373">
        <f t="shared" si="110"/>
        <v>0.69059271520877274</v>
      </c>
      <c r="M373" cm="1">
        <f t="array" ref="M373">CubicInterpolation($B$4:$B$14,$G$4:$G$14,L373)*H373</f>
        <v>149.62318792736468</v>
      </c>
      <c r="N373">
        <f t="shared" si="111"/>
        <v>-12.035003614865277</v>
      </c>
      <c r="O373">
        <f t="shared" si="112"/>
        <v>-1.2268097466733208</v>
      </c>
      <c r="P373">
        <f t="shared" si="113"/>
        <v>10969.558592843689</v>
      </c>
      <c r="Q373">
        <f t="shared" si="114"/>
        <v>6910.2137804049307</v>
      </c>
      <c r="R373">
        <f t="shared" si="115"/>
        <v>42.480183925697155</v>
      </c>
      <c r="S373">
        <f t="shared" si="116"/>
        <v>137.39750978628246</v>
      </c>
      <c r="T373">
        <f t="shared" si="117"/>
        <v>150.58407848093151</v>
      </c>
      <c r="U373">
        <f t="shared" si="118"/>
        <v>-11.830916037900167</v>
      </c>
      <c r="V373">
        <f t="shared" si="119"/>
        <v>-2.2069747877981936</v>
      </c>
    </row>
    <row r="374" spans="4:22" x14ac:dyDescent="0.3">
      <c r="D374">
        <f t="shared" si="105"/>
        <v>31.200000000000177</v>
      </c>
      <c r="E374">
        <v>0</v>
      </c>
      <c r="F374">
        <v>50</v>
      </c>
      <c r="H374">
        <f t="shared" si="106"/>
        <v>0.36447841561401456</v>
      </c>
      <c r="I374">
        <f t="shared" si="107"/>
        <v>216.75894581457928</v>
      </c>
      <c r="J374">
        <f t="shared" si="108"/>
        <v>295.11649297912504</v>
      </c>
      <c r="K374">
        <f t="shared" si="109"/>
        <v>202.88604100607782</v>
      </c>
      <c r="L374">
        <f t="shared" si="110"/>
        <v>0.68747781243262773</v>
      </c>
      <c r="M374" cm="1">
        <f t="array" ref="M374">CubicInterpolation($B$4:$B$14,$G$4:$G$14,L374)*H374</f>
        <v>147.77054020327637</v>
      </c>
      <c r="N374">
        <f t="shared" si="111"/>
        <v>-11.999056473104174</v>
      </c>
      <c r="O374">
        <f t="shared" si="112"/>
        <v>-1.2231454101023622</v>
      </c>
      <c r="P374">
        <f t="shared" si="113"/>
        <v>10983.239105449338</v>
      </c>
      <c r="Q374">
        <f t="shared" si="114"/>
        <v>6925.2611015239536</v>
      </c>
      <c r="R374">
        <f t="shared" si="115"/>
        <v>42.276044220316642</v>
      </c>
      <c r="S374">
        <f t="shared" si="116"/>
        <v>136.21274232671055</v>
      </c>
      <c r="T374">
        <f t="shared" si="117"/>
        <v>150.36234389951844</v>
      </c>
      <c r="U374">
        <f t="shared" si="118"/>
        <v>-11.798114333534961</v>
      </c>
      <c r="V374">
        <f t="shared" si="119"/>
        <v>-2.1867451652124639</v>
      </c>
    </row>
    <row r="375" spans="4:22" x14ac:dyDescent="0.3">
      <c r="D375">
        <f t="shared" si="105"/>
        <v>31.300000000000178</v>
      </c>
      <c r="E375">
        <v>0</v>
      </c>
      <c r="F375">
        <v>50</v>
      </c>
      <c r="H375">
        <f t="shared" si="106"/>
        <v>0.36384738120368587</v>
      </c>
      <c r="I375">
        <f t="shared" si="107"/>
        <v>216.67079150381045</v>
      </c>
      <c r="J375">
        <f t="shared" si="108"/>
        <v>295.05647599439504</v>
      </c>
      <c r="K375">
        <f t="shared" si="109"/>
        <v>201.93134283500785</v>
      </c>
      <c r="L375">
        <f t="shared" si="110"/>
        <v>0.68438200569725438</v>
      </c>
      <c r="M375" cm="1">
        <f t="array" ref="M375">CubicInterpolation($B$4:$B$14,$G$4:$G$14,L375)*H375</f>
        <v>145.96158477714451</v>
      </c>
      <c r="N375">
        <f t="shared" si="111"/>
        <v>-11.963898308960982</v>
      </c>
      <c r="O375">
        <f t="shared" si="112"/>
        <v>-1.2195614993844017</v>
      </c>
      <c r="P375">
        <f t="shared" si="113"/>
        <v>10996.801307106081</v>
      </c>
      <c r="Q375">
        <f t="shared" si="114"/>
        <v>6940.2863516140233</v>
      </c>
      <c r="R375">
        <f t="shared" si="115"/>
        <v>42.070272991442984</v>
      </c>
      <c r="S375">
        <f t="shared" si="116"/>
        <v>135.03129080813878</v>
      </c>
      <c r="T375">
        <f t="shared" si="117"/>
        <v>150.14265790186789</v>
      </c>
      <c r="U375">
        <f t="shared" si="118"/>
        <v>-11.766006577721569</v>
      </c>
      <c r="V375">
        <f t="shared" si="119"/>
        <v>-2.1670145269868799</v>
      </c>
    </row>
    <row r="376" spans="4:22" x14ac:dyDescent="0.3">
      <c r="D376">
        <f t="shared" si="105"/>
        <v>31.40000000000018</v>
      </c>
      <c r="E376">
        <v>0</v>
      </c>
      <c r="F376">
        <v>50</v>
      </c>
      <c r="H376">
        <f t="shared" si="106"/>
        <v>0.36322266169871437</v>
      </c>
      <c r="I376">
        <f t="shared" si="107"/>
        <v>216.58340408174996</v>
      </c>
      <c r="J376">
        <f t="shared" si="108"/>
        <v>294.99696906925521</v>
      </c>
      <c r="K376">
        <f t="shared" si="109"/>
        <v>200.98294680183201</v>
      </c>
      <c r="L376">
        <f t="shared" si="110"/>
        <v>0.68130512471349525</v>
      </c>
      <c r="M376" cm="1">
        <f t="array" ref="M376">CubicInterpolation($B$4:$B$14,$G$4:$G$14,L376)*H376</f>
        <v>144.19511472572512</v>
      </c>
      <c r="N376">
        <f t="shared" si="111"/>
        <v>-11.929505207297955</v>
      </c>
      <c r="O376">
        <f t="shared" si="112"/>
        <v>-1.2160555766868455</v>
      </c>
      <c r="P376">
        <f t="shared" si="113"/>
        <v>11010.245525884617</v>
      </c>
      <c r="Q376">
        <f t="shared" si="114"/>
        <v>6955.28973300498</v>
      </c>
      <c r="R376">
        <f t="shared" si="115"/>
        <v>41.862858491086655</v>
      </c>
      <c r="S376">
        <f t="shared" si="116"/>
        <v>133.85308476257595</v>
      </c>
      <c r="T376">
        <f t="shared" si="117"/>
        <v>149.92496991725793</v>
      </c>
      <c r="U376">
        <f t="shared" si="118"/>
        <v>-11.734571969757544</v>
      </c>
      <c r="V376">
        <f t="shared" si="119"/>
        <v>-2.1477698148380751</v>
      </c>
    </row>
    <row r="377" spans="4:22" x14ac:dyDescent="0.3">
      <c r="D377">
        <f t="shared" si="105"/>
        <v>31.500000000000181</v>
      </c>
      <c r="E377">
        <v>0</v>
      </c>
      <c r="F377">
        <v>50</v>
      </c>
      <c r="H377">
        <f t="shared" si="106"/>
        <v>0.36260421983523655</v>
      </c>
      <c r="I377">
        <f t="shared" si="107"/>
        <v>216.49678146105569</v>
      </c>
      <c r="J377">
        <f t="shared" si="108"/>
        <v>294.93797109062132</v>
      </c>
      <c r="K377">
        <f t="shared" si="109"/>
        <v>200.04079648172944</v>
      </c>
      <c r="L377">
        <f t="shared" si="110"/>
        <v>0.6782470081489298</v>
      </c>
      <c r="M377" cm="1">
        <f t="array" ref="M377">CubicInterpolation($B$4:$B$14,$G$4:$G$14,L377)*H377</f>
        <v>142.46996016487074</v>
      </c>
      <c r="N377">
        <f t="shared" si="111"/>
        <v>-11.895854001212752</v>
      </c>
      <c r="O377">
        <f t="shared" si="112"/>
        <v>-1.2126252804498219</v>
      </c>
      <c r="P377">
        <f t="shared" si="113"/>
        <v>11023.572082914507</v>
      </c>
      <c r="Q377">
        <f t="shared" si="114"/>
        <v>6970.271443035851</v>
      </c>
      <c r="R377">
        <f t="shared" si="115"/>
        <v>41.653788934498053</v>
      </c>
      <c r="S377">
        <f t="shared" si="116"/>
        <v>132.67805583520197</v>
      </c>
      <c r="T377">
        <f t="shared" si="117"/>
        <v>149.70923070016667</v>
      </c>
      <c r="U377">
        <f t="shared" si="118"/>
        <v>-11.70379034650446</v>
      </c>
      <c r="V377">
        <f t="shared" si="119"/>
        <v>-2.1289983427044876</v>
      </c>
    </row>
    <row r="378" spans="4:22" x14ac:dyDescent="0.3">
      <c r="D378">
        <f t="shared" si="105"/>
        <v>31.600000000000183</v>
      </c>
      <c r="E378">
        <v>0</v>
      </c>
      <c r="F378">
        <v>50</v>
      </c>
      <c r="H378">
        <f t="shared" si="106"/>
        <v>0.36199201896728267</v>
      </c>
      <c r="I378">
        <f t="shared" si="107"/>
        <v>216.41092159815042</v>
      </c>
      <c r="J378">
        <f t="shared" si="108"/>
        <v>294.87948097169601</v>
      </c>
      <c r="K378">
        <f t="shared" si="109"/>
        <v>199.10483814939408</v>
      </c>
      <c r="L378">
        <f t="shared" si="110"/>
        <v>0.67520750339527746</v>
      </c>
      <c r="M378" cm="1">
        <f t="array" ref="M378">CubicInterpolation($B$4:$B$14,$G$4:$G$14,L378)*H378</f>
        <v>140.78498687141825</v>
      </c>
      <c r="N378">
        <f t="shared" si="111"/>
        <v>-11.862922244233387</v>
      </c>
      <c r="O378">
        <f t="shared" si="112"/>
        <v>-1.2092683225518233</v>
      </c>
      <c r="P378">
        <f t="shared" si="113"/>
        <v>11036.781292592237</v>
      </c>
      <c r="Q378">
        <f t="shared" si="114"/>
        <v>6985.2316741854738</v>
      </c>
      <c r="R378">
        <f t="shared" si="115"/>
        <v>41.443052504007532</v>
      </c>
      <c r="S378">
        <f t="shared" si="116"/>
        <v>131.50613771938885</v>
      </c>
      <c r="T378">
        <f t="shared" si="117"/>
        <v>149.49539229228955</v>
      </c>
      <c r="U378">
        <f t="shared" si="118"/>
        <v>-11.673642159091392</v>
      </c>
      <c r="V378">
        <f t="shared" si="119"/>
        <v>-2.1106877822670365</v>
      </c>
    </row>
    <row r="379" spans="4:22" x14ac:dyDescent="0.3">
      <c r="D379">
        <f t="shared" si="105"/>
        <v>31.700000000000184</v>
      </c>
      <c r="E379">
        <v>0</v>
      </c>
      <c r="F379">
        <v>50</v>
      </c>
      <c r="H379">
        <f t="shared" si="106"/>
        <v>0.3613860230526762</v>
      </c>
      <c r="I379">
        <f t="shared" si="107"/>
        <v>216.32582249191103</v>
      </c>
      <c r="J379">
        <f t="shared" si="108"/>
        <v>294.82149765112081</v>
      </c>
      <c r="K379">
        <f t="shared" si="109"/>
        <v>198.17502070849733</v>
      </c>
      <c r="L379">
        <f t="shared" si="110"/>
        <v>0.6721864663444902</v>
      </c>
      <c r="M379" cm="1">
        <f t="array" ref="M379">CubicInterpolation($B$4:$B$14,$G$4:$G$14,L379)*H379</f>
        <v>139.13909496989518</v>
      </c>
      <c r="N379">
        <f t="shared" si="111"/>
        <v>-11.830688183818314</v>
      </c>
      <c r="O379">
        <f t="shared" si="112"/>
        <v>-1.2059824856083907</v>
      </c>
      <c r="P379">
        <f t="shared" si="113"/>
        <v>11049.873462782913</v>
      </c>
      <c r="Q379">
        <f t="shared" si="114"/>
        <v>7000.1706141993909</v>
      </c>
      <c r="R379">
        <f t="shared" si="115"/>
        <v>41.23063735309141</v>
      </c>
      <c r="S379">
        <f t="shared" si="116"/>
        <v>130.33726609410903</v>
      </c>
      <c r="T379">
        <f t="shared" si="117"/>
        <v>149.28340798604097</v>
      </c>
      <c r="U379">
        <f t="shared" si="118"/>
        <v>-11.644108450719759</v>
      </c>
      <c r="V379">
        <f t="shared" si="119"/>
        <v>-2.092826149161696</v>
      </c>
    </row>
    <row r="380" spans="4:22" x14ac:dyDescent="0.3">
      <c r="D380">
        <f t="shared" si="105"/>
        <v>31.800000000000185</v>
      </c>
      <c r="E380">
        <v>0</v>
      </c>
      <c r="F380">
        <v>50</v>
      </c>
      <c r="H380">
        <f t="shared" si="106"/>
        <v>0.36078619663937644</v>
      </c>
      <c r="I380">
        <f t="shared" si="107"/>
        <v>216.24148218239728</v>
      </c>
      <c r="J380">
        <f t="shared" si="108"/>
        <v>294.76402009215309</v>
      </c>
      <c r="K380">
        <f t="shared" si="109"/>
        <v>197.25129562376966</v>
      </c>
      <c r="L380">
        <f t="shared" si="110"/>
        <v>0.66918376117309808</v>
      </c>
      <c r="M380" cm="1">
        <f t="array" ref="M380">CubicInterpolation($B$4:$B$14,$G$4:$G$14,L380)*H380</f>
        <v>137.53121768065807</v>
      </c>
      <c r="N380">
        <f t="shared" si="111"/>
        <v>-11.799130736089337</v>
      </c>
      <c r="O380">
        <f t="shared" si="112"/>
        <v>-1.2027656203964665</v>
      </c>
      <c r="P380">
        <f t="shared" si="113"/>
        <v>11062.848895015799</v>
      </c>
      <c r="Q380">
        <f t="shared" si="114"/>
        <v>7015.0884462131662</v>
      </c>
      <c r="R380">
        <f t="shared" si="115"/>
        <v>41.016531610533953</v>
      </c>
      <c r="S380">
        <f t="shared" si="116"/>
        <v>129.17137856361845</v>
      </c>
      <c r="T380">
        <f t="shared" si="117"/>
        <v>149.07323228946953</v>
      </c>
      <c r="U380">
        <f t="shared" si="118"/>
        <v>-11.61517083550654</v>
      </c>
      <c r="V380">
        <f t="shared" si="119"/>
        <v>-2.0754017898533395</v>
      </c>
    </row>
    <row r="381" spans="4:22" x14ac:dyDescent="0.3">
      <c r="D381">
        <f t="shared" si="105"/>
        <v>31.900000000000187</v>
      </c>
      <c r="E381">
        <v>0</v>
      </c>
      <c r="F381">
        <v>50</v>
      </c>
      <c r="H381">
        <f t="shared" si="106"/>
        <v>0.3601925048522357</v>
      </c>
      <c r="I381">
        <f t="shared" si="107"/>
        <v>216.15789874961933</v>
      </c>
      <c r="J381">
        <f t="shared" si="108"/>
        <v>294.70704728186774</v>
      </c>
      <c r="K381">
        <f t="shared" si="109"/>
        <v>196.33361685557009</v>
      </c>
      <c r="L381">
        <f t="shared" si="110"/>
        <v>0.66619926013438691</v>
      </c>
      <c r="M381" cm="1">
        <f t="array" ref="M381">CubicInterpolation($B$4:$B$14,$G$4:$G$14,L381)*H381</f>
        <v>135.96032012626199</v>
      </c>
      <c r="N381">
        <f t="shared" si="111"/>
        <v>-11.768229461734874</v>
      </c>
      <c r="O381">
        <f t="shared" si="112"/>
        <v>-1.1996156433980503</v>
      </c>
      <c r="P381">
        <f t="shared" si="113"/>
        <v>11075.707884673946</v>
      </c>
      <c r="Q381">
        <f t="shared" si="114"/>
        <v>7029.9853488722656</v>
      </c>
      <c r="R381">
        <f t="shared" si="115"/>
        <v>40.800723384755749</v>
      </c>
      <c r="S381">
        <f t="shared" si="116"/>
        <v>128.00841459930712</v>
      </c>
      <c r="T381">
        <f t="shared" si="117"/>
        <v>148.86482089251876</v>
      </c>
      <c r="U381">
        <f t="shared" si="118"/>
        <v>-11.586811478313477</v>
      </c>
      <c r="V381">
        <f t="shared" si="119"/>
        <v>-2.0584033691353425</v>
      </c>
    </row>
    <row r="382" spans="4:22" x14ac:dyDescent="0.3">
      <c r="D382">
        <f t="shared" si="105"/>
        <v>32.000000000000185</v>
      </c>
      <c r="E382">
        <v>0</v>
      </c>
      <c r="F382">
        <v>50</v>
      </c>
      <c r="H382">
        <f t="shared" si="106"/>
        <v>0.35960491338016598</v>
      </c>
      <c r="I382">
        <f t="shared" si="107"/>
        <v>216.07507031234238</v>
      </c>
      <c r="J382">
        <f t="shared" si="108"/>
        <v>294.65057823038319</v>
      </c>
      <c r="K382">
        <f t="shared" si="109"/>
        <v>195.42194079681963</v>
      </c>
      <c r="L382">
        <f t="shared" si="110"/>
        <v>0.6632328433580128</v>
      </c>
      <c r="M382" cm="1">
        <f t="array" ref="M382">CubicInterpolation($B$4:$B$14,$G$4:$G$14,L382)*H382</f>
        <v>134.42539819305597</v>
      </c>
      <c r="N382">
        <f t="shared" si="111"/>
        <v>-11.737964543022827</v>
      </c>
      <c r="O382">
        <f t="shared" si="112"/>
        <v>-1.196530534456965</v>
      </c>
      <c r="P382">
        <f t="shared" si="113"/>
        <v>11088.450721178093</v>
      </c>
      <c r="Q382">
        <f t="shared" si="114"/>
        <v>7044.8614964486205</v>
      </c>
      <c r="R382">
        <f t="shared" si="115"/>
        <v>40.583200768306703</v>
      </c>
      <c r="S382">
        <f t="shared" si="116"/>
        <v>126.8483154836161</v>
      </c>
      <c r="T382">
        <f t="shared" si="117"/>
        <v>148.65813063456932</v>
      </c>
      <c r="U382">
        <f t="shared" si="118"/>
        <v>-11.559013075510521</v>
      </c>
      <c r="V382">
        <f t="shared" si="119"/>
        <v>-2.0418198582240041</v>
      </c>
    </row>
    <row r="383" spans="4:22" x14ac:dyDescent="0.3">
      <c r="D383">
        <f t="shared" si="105"/>
        <v>32.100000000000186</v>
      </c>
      <c r="E383">
        <v>0</v>
      </c>
      <c r="F383">
        <v>50</v>
      </c>
      <c r="H383">
        <f t="shared" si="106"/>
        <v>0.35902338846369225</v>
      </c>
      <c r="I383">
        <f t="shared" si="107"/>
        <v>215.99299502692702</v>
      </c>
      <c r="J383">
        <f t="shared" si="108"/>
        <v>294.59461197010933</v>
      </c>
      <c r="K383">
        <f t="shared" si="109"/>
        <v>194.51622621218033</v>
      </c>
      <c r="L383">
        <f t="shared" si="110"/>
        <v>0.66028439865667565</v>
      </c>
      <c r="M383" cm="1">
        <f t="array" ref="M383">CubicInterpolation($B$4:$B$14,$G$4:$G$14,L383)*H383</f>
        <v>132.92547744516497</v>
      </c>
      <c r="N383">
        <f t="shared" si="111"/>
        <v>-11.708316761865815</v>
      </c>
      <c r="O383">
        <f t="shared" si="112"/>
        <v>-1.1935083345428965</v>
      </c>
      <c r="P383">
        <f t="shared" si="113"/>
        <v>11101.077688165069</v>
      </c>
      <c r="Q383">
        <f t="shared" si="114"/>
        <v>7059.7170589540092</v>
      </c>
      <c r="R383">
        <f t="shared" si="115"/>
        <v>40.363951842528323</v>
      </c>
      <c r="S383">
        <f t="shared" si="116"/>
        <v>125.69102425592493</v>
      </c>
      <c r="T383">
        <f t="shared" si="117"/>
        <v>148.45311947320135</v>
      </c>
      <c r="U383">
        <f t="shared" si="118"/>
        <v>-11.531758836624771</v>
      </c>
      <c r="V383">
        <f t="shared" si="119"/>
        <v>-2.0256405234183421</v>
      </c>
    </row>
    <row r="384" spans="4:22" x14ac:dyDescent="0.3">
      <c r="D384">
        <f t="shared" si="105"/>
        <v>32.200000000000188</v>
      </c>
      <c r="E384">
        <v>0</v>
      </c>
      <c r="F384">
        <v>50</v>
      </c>
      <c r="H384">
        <f t="shared" si="106"/>
        <v>0.35844789688288614</v>
      </c>
      <c r="I384">
        <f t="shared" si="107"/>
        <v>215.91167108620425</v>
      </c>
      <c r="J384">
        <f t="shared" si="108"/>
        <v>294.5391475550183</v>
      </c>
      <c r="K384">
        <f t="shared" si="109"/>
        <v>193.6164341793673</v>
      </c>
      <c r="L384">
        <f t="shared" si="110"/>
        <v>0.65735382133949039</v>
      </c>
      <c r="M384" cm="1">
        <f t="array" ref="M384">CubicInterpolation($B$4:$B$14,$G$4:$G$14,L384)*H384</f>
        <v>131.45961208818545</v>
      </c>
      <c r="N384">
        <f t="shared" si="111"/>
        <v>-11.679267478884521</v>
      </c>
      <c r="O384">
        <f t="shared" si="112"/>
        <v>-1.1905471436171784</v>
      </c>
      <c r="P384">
        <f t="shared" si="113"/>
        <v>11113.589063660882</v>
      </c>
      <c r="Q384">
        <f t="shared" si="114"/>
        <v>7074.5522022503756</v>
      </c>
      <c r="R384">
        <f t="shared" si="115"/>
        <v>40.142964682378917</v>
      </c>
      <c r="S384">
        <f t="shared" si="116"/>
        <v>124.53648566031815</v>
      </c>
      <c r="T384">
        <f t="shared" si="117"/>
        <v>148.24974645411925</v>
      </c>
      <c r="U384">
        <f t="shared" si="118"/>
        <v>-11.5050324668287</v>
      </c>
      <c r="V384">
        <f t="shared" si="119"/>
        <v>-2.0098549152978906</v>
      </c>
    </row>
    <row r="385" spans="4:22" x14ac:dyDescent="0.3">
      <c r="D385">
        <f t="shared" si="105"/>
        <v>32.300000000000189</v>
      </c>
      <c r="E385">
        <v>0</v>
      </c>
      <c r="F385">
        <v>50</v>
      </c>
      <c r="H385">
        <f t="shared" si="106"/>
        <v>0.35787840594565945</v>
      </c>
      <c r="I385">
        <f t="shared" si="107"/>
        <v>215.83109671838372</v>
      </c>
      <c r="J385">
        <f t="shared" si="108"/>
        <v>294.48418405993652</v>
      </c>
      <c r="K385">
        <f t="shared" si="109"/>
        <v>192.72252803248736</v>
      </c>
      <c r="L385">
        <f t="shared" si="110"/>
        <v>0.65444101403171606</v>
      </c>
      <c r="M385" cm="1">
        <f t="array" ref="M385">CubicInterpolation($B$4:$B$14,$G$4:$G$14,L385)*H385</f>
        <v>130.02688398006919</v>
      </c>
      <c r="N385">
        <f t="shared" si="111"/>
        <v>-11.650798613417422</v>
      </c>
      <c r="O385">
        <f t="shared" si="112"/>
        <v>-1.1876451185950481</v>
      </c>
      <c r="P385">
        <f t="shared" si="113"/>
        <v>11125.985120248655</v>
      </c>
      <c r="Q385">
        <f t="shared" si="114"/>
        <v>7089.3670881571907</v>
      </c>
      <c r="R385">
        <f t="shared" si="115"/>
        <v>39.920227361402475</v>
      </c>
      <c r="S385">
        <f t="shared" si="116"/>
        <v>123.38464609514546</v>
      </c>
      <c r="T385">
        <f t="shared" si="117"/>
        <v>148.04797168218343</v>
      </c>
      <c r="U385">
        <f t="shared" si="118"/>
        <v>-11.478818150223381</v>
      </c>
      <c r="V385">
        <f t="shared" si="119"/>
        <v>-1.9944528584329992</v>
      </c>
    </row>
    <row r="386" spans="4:22" x14ac:dyDescent="0.3">
      <c r="D386">
        <f t="shared" si="105"/>
        <v>32.40000000000019</v>
      </c>
      <c r="E386">
        <v>0</v>
      </c>
      <c r="F386">
        <v>50</v>
      </c>
      <c r="H386">
        <f t="shared" si="106"/>
        <v>0.35731488347640833</v>
      </c>
      <c r="I386">
        <f t="shared" si="107"/>
        <v>215.7512701859944</v>
      </c>
      <c r="J386">
        <f t="shared" si="108"/>
        <v>294.42972057985679</v>
      </c>
      <c r="K386">
        <f t="shared" si="109"/>
        <v>191.83447330730115</v>
      </c>
      <c r="L386">
        <f t="shared" si="110"/>
        <v>0.65154588650051304</v>
      </c>
      <c r="M386" cm="1">
        <f t="array" ref="M386">CubicInterpolation($B$4:$B$14,$G$4:$G$14,L386)*H386</f>
        <v>128.62640168681332</v>
      </c>
      <c r="N386">
        <f t="shared" si="111"/>
        <v>-11.622892624431389</v>
      </c>
      <c r="O386">
        <f t="shared" si="112"/>
        <v>-1.1848004713997338</v>
      </c>
      <c r="P386">
        <f t="shared" si="113"/>
        <v>11138.266125231627</v>
      </c>
      <c r="Q386">
        <f t="shared" si="114"/>
        <v>7104.1618745559745</v>
      </c>
      <c r="R386">
        <f t="shared" si="115"/>
        <v>39.695727956930291</v>
      </c>
      <c r="S386">
        <f t="shared" si="116"/>
        <v>122.23545356429284</v>
      </c>
      <c r="T386">
        <f t="shared" si="117"/>
        <v>147.84775629349687</v>
      </c>
      <c r="U386">
        <f t="shared" si="118"/>
        <v>-11.453100533878827</v>
      </c>
      <c r="V386">
        <f t="shared" si="119"/>
        <v>-1.9794244415804554</v>
      </c>
    </row>
    <row r="387" spans="4:22" x14ac:dyDescent="0.3">
      <c r="D387">
        <f t="shared" si="105"/>
        <v>32.500000000000192</v>
      </c>
      <c r="E387">
        <v>0</v>
      </c>
      <c r="F387">
        <v>50</v>
      </c>
      <c r="H387">
        <f t="shared" si="106"/>
        <v>0.3567572978049981</v>
      </c>
      <c r="I387">
        <f t="shared" si="107"/>
        <v>215.67218978485624</v>
      </c>
      <c r="J387">
        <f t="shared" si="108"/>
        <v>294.37575622927108</v>
      </c>
      <c r="K387">
        <f t="shared" si="109"/>
        <v>190.95223768831204</v>
      </c>
      <c r="L387">
        <f t="shared" si="110"/>
        <v>0.64866835548641832</v>
      </c>
      <c r="M387" cm="1">
        <f t="array" ref="M387">CubicInterpolation($B$4:$B$14,$G$4:$G$14,L387)*H387</f>
        <v>127.25729958070772</v>
      </c>
      <c r="N387">
        <f t="shared" si="111"/>
        <v>-11.595532492284473</v>
      </c>
      <c r="O387">
        <f t="shared" si="112"/>
        <v>-1.1820114671034121</v>
      </c>
      <c r="P387">
        <f t="shared" si="113"/>
        <v>11150.432340791345</v>
      </c>
      <c r="Q387">
        <f t="shared" si="114"/>
        <v>7118.9367154920747</v>
      </c>
      <c r="R387">
        <f t="shared" si="115"/>
        <v>39.469454555414295</v>
      </c>
      <c r="S387">
        <f t="shared" si="116"/>
        <v>121.08885763008772</v>
      </c>
      <c r="T387">
        <f t="shared" si="117"/>
        <v>147.64906242849619</v>
      </c>
      <c r="U387">
        <f t="shared" si="118"/>
        <v>-11.427864712588958</v>
      </c>
      <c r="V387">
        <f t="shared" si="119"/>
        <v>-1.9647600083442875</v>
      </c>
    </row>
    <row r="388" spans="4:22" x14ac:dyDescent="0.3">
      <c r="D388">
        <f t="shared" si="105"/>
        <v>32.600000000000193</v>
      </c>
      <c r="E388">
        <v>0</v>
      </c>
      <c r="F388">
        <v>50</v>
      </c>
      <c r="H388">
        <f t="shared" si="106"/>
        <v>0.35620561775607051</v>
      </c>
      <c r="I388">
        <f t="shared" si="107"/>
        <v>215.59385384308192</v>
      </c>
      <c r="J388">
        <f t="shared" si="108"/>
        <v>294.3222901415221</v>
      </c>
      <c r="K388">
        <f t="shared" si="109"/>
        <v>190.07579095758902</v>
      </c>
      <c r="L388">
        <f t="shared" si="110"/>
        <v>0.6458083445402415</v>
      </c>
      <c r="M388" cm="1">
        <f t="array" ref="M388">CubicInterpolation($B$4:$B$14,$G$4:$G$14,L388)*H388</f>
        <v>125.91873697901157</v>
      </c>
      <c r="N388">
        <f t="shared" si="111"/>
        <v>-11.568701701299979</v>
      </c>
      <c r="O388">
        <f t="shared" si="112"/>
        <v>-1.1792764221508643</v>
      </c>
      <c r="P388">
        <f t="shared" si="113"/>
        <v>11162.484024141238</v>
      </c>
      <c r="Q388">
        <f t="shared" si="114"/>
        <v>7133.6917612737998</v>
      </c>
      <c r="R388">
        <f t="shared" si="115"/>
        <v>39.241395257967</v>
      </c>
      <c r="S388">
        <f t="shared" si="116"/>
        <v>119.94480936776431</v>
      </c>
      <c r="T388">
        <f t="shared" si="117"/>
        <v>147.45185320599995</v>
      </c>
      <c r="U388">
        <f t="shared" si="118"/>
        <v>-11.403096214307094</v>
      </c>
      <c r="V388">
        <f t="shared" si="119"/>
        <v>-1.9504501482776229</v>
      </c>
    </row>
    <row r="389" spans="4:22" x14ac:dyDescent="0.3">
      <c r="D389">
        <f t="shared" si="105"/>
        <v>32.700000000000195</v>
      </c>
      <c r="E389">
        <v>0</v>
      </c>
      <c r="F389">
        <v>50</v>
      </c>
      <c r="H389">
        <f t="shared" si="106"/>
        <v>0.35565981263866947</v>
      </c>
      <c r="I389">
        <f t="shared" si="107"/>
        <v>215.51626072010794</v>
      </c>
      <c r="J389">
        <f t="shared" si="108"/>
        <v>294.2693214681737</v>
      </c>
      <c r="K389">
        <f t="shared" si="109"/>
        <v>189.20510494523447</v>
      </c>
      <c r="L389">
        <f t="shared" si="110"/>
        <v>0.64296578386509684</v>
      </c>
      <c r="M389" cm="1">
        <f t="array" ref="M389">CubicInterpolation($B$4:$B$14,$G$4:$G$14,L389)*H389</f>
        <v>124.60989732105163</v>
      </c>
      <c r="N389">
        <f t="shared" si="111"/>
        <v>-11.542384223109918</v>
      </c>
      <c r="O389">
        <f t="shared" si="112"/>
        <v>-1.1765937026615614</v>
      </c>
      <c r="P389">
        <f t="shared" si="113"/>
        <v>11174.421427675697</v>
      </c>
      <c r="Q389">
        <f t="shared" si="114"/>
        <v>7148.4271585690085</v>
      </c>
      <c r="R389">
        <f t="shared" si="115"/>
        <v>39.011538186070219</v>
      </c>
      <c r="S389">
        <f t="shared" si="116"/>
        <v>118.80326132141948</v>
      </c>
      <c r="T389">
        <f t="shared" si="117"/>
        <v>147.25609269816886</v>
      </c>
      <c r="U389">
        <f t="shared" si="118"/>
        <v>-11.378780986225868</v>
      </c>
      <c r="V389">
        <f t="shared" si="119"/>
        <v>-1.9364856884060373</v>
      </c>
    </row>
    <row r="390" spans="4:22" x14ac:dyDescent="0.3">
      <c r="D390">
        <f t="shared" si="105"/>
        <v>32.800000000000196</v>
      </c>
      <c r="E390">
        <v>0</v>
      </c>
      <c r="F390">
        <v>50</v>
      </c>
      <c r="H390">
        <f t="shared" si="106"/>
        <v>0.35511985223616904</v>
      </c>
      <c r="I390">
        <f t="shared" si="107"/>
        <v>215.43940880575354</v>
      </c>
      <c r="J390">
        <f t="shared" si="108"/>
        <v>294.21684937839944</v>
      </c>
      <c r="K390">
        <f t="shared" si="109"/>
        <v>188.34015348141256</v>
      </c>
      <c r="L390">
        <f t="shared" si="110"/>
        <v>0.64014061016330071</v>
      </c>
      <c r="M390" cm="1">
        <f t="array" ref="M390">CubicInterpolation($B$4:$B$14,$G$4:$G$14,L390)*H390</f>
        <v>123.32998738183903</v>
      </c>
      <c r="N390">
        <f t="shared" si="111"/>
        <v>-11.516564500731027</v>
      </c>
      <c r="O390">
        <f t="shared" si="112"/>
        <v>-1.1739617228064247</v>
      </c>
      <c r="P390">
        <f t="shared" si="113"/>
        <v>11186.244799114838</v>
      </c>
      <c r="Q390">
        <f t="shared" si="114"/>
        <v>7163.1430504992341</v>
      </c>
      <c r="R390">
        <f t="shared" si="115"/>
        <v>38.779871487515756</v>
      </c>
      <c r="S390">
        <f t="shared" si="116"/>
        <v>117.66416746139282</v>
      </c>
      <c r="T390">
        <f t="shared" si="117"/>
        <v>147.06174590633466</v>
      </c>
      <c r="U390">
        <f t="shared" si="118"/>
        <v>-11.354905381470759</v>
      </c>
      <c r="V390">
        <f t="shared" si="119"/>
        <v>-1.9228576851510666</v>
      </c>
    </row>
    <row r="391" spans="4:22" x14ac:dyDescent="0.3">
      <c r="D391">
        <f t="shared" si="105"/>
        <v>32.900000000000198</v>
      </c>
      <c r="E391">
        <v>0</v>
      </c>
      <c r="F391">
        <v>50</v>
      </c>
      <c r="H391">
        <f t="shared" si="106"/>
        <v>0.35458570679649681</v>
      </c>
      <c r="I391">
        <f t="shared" si="107"/>
        <v>215.36329651930708</v>
      </c>
      <c r="J391">
        <f t="shared" si="108"/>
        <v>294.16487305838808</v>
      </c>
      <c r="K391">
        <f t="shared" si="109"/>
        <v>187.48091234985711</v>
      </c>
      <c r="L391">
        <f t="shared" si="110"/>
        <v>0.63733276648787518</v>
      </c>
      <c r="M391" cm="1">
        <f t="array" ref="M391">CubicInterpolation($B$4:$B$14,$G$4:$G$14,L391)*H391</f>
        <v>122.0782365204075</v>
      </c>
      <c r="N391">
        <f t="shared" si="111"/>
        <v>-11.491227433334258</v>
      </c>
      <c r="O391">
        <f t="shared" si="112"/>
        <v>-1.1713789432552759</v>
      </c>
      <c r="P391">
        <f t="shared" si="113"/>
        <v>11197.954381645059</v>
      </c>
      <c r="Q391">
        <f t="shared" si="114"/>
        <v>7177.8395767314341</v>
      </c>
      <c r="R391">
        <f t="shared" si="115"/>
        <v>38.546383342491879</v>
      </c>
      <c r="S391">
        <f t="shared" si="116"/>
        <v>116.52748314300797</v>
      </c>
      <c r="T391">
        <f t="shared" si="117"/>
        <v>146.86877873765681</v>
      </c>
      <c r="U391">
        <f t="shared" si="118"/>
        <v>-11.33145614637313</v>
      </c>
      <c r="V391">
        <f t="shared" si="119"/>
        <v>-1.9095574166378046</v>
      </c>
    </row>
    <row r="392" spans="4:22" x14ac:dyDescent="0.3">
      <c r="D392">
        <f t="shared" si="105"/>
        <v>33.000000000000199</v>
      </c>
      <c r="E392">
        <v>0</v>
      </c>
      <c r="F392">
        <v>50</v>
      </c>
      <c r="H392">
        <f t="shared" ref="H392:H455" si="120">$H$20*(1-(P392/44300))^4.256</f>
        <v>0.35405734702264097</v>
      </c>
      <c r="I392">
        <f t="shared" ref="I392:I455" si="121">$I$20 - 6.5*P392/1000</f>
        <v>215.28792230863894</v>
      </c>
      <c r="J392">
        <f t="shared" ref="J392:J455" si="122">(I392*287*1.4)^0.5</f>
        <v>294.11339171076708</v>
      </c>
      <c r="K392">
        <f t="shared" ref="K392:K455" si="123">(S392^2+T392^2)^0.5</f>
        <v>186.62735924278158</v>
      </c>
      <c r="L392">
        <f t="shared" ref="L392:L455" si="124">K392/J392</f>
        <v>0.63454220209840728</v>
      </c>
      <c r="M392" cm="1">
        <f t="array" ref="M392">CubicInterpolation($B$4:$B$14,$G$4:$G$14,L392)*H392</f>
        <v>120.85389596116703</v>
      </c>
      <c r="N392">
        <f t="shared" ref="N392:N455" si="125">-((U392^2+V392^2)^0.5)</f>
        <v>-11.466358361675773</v>
      </c>
      <c r="O392">
        <f t="shared" ref="O392:O455" si="126">N392/$G$17</f>
        <v>-1.16884386969172</v>
      </c>
      <c r="P392">
        <f t="shared" ref="P392:P455" si="127">0.5*(S391+S392)*(D391-D390)+P391</f>
        <v>11209.55041405554</v>
      </c>
      <c r="Q392">
        <f t="shared" ref="Q392:Q455" si="128">0.5*(T391+T392)*(D391-D390)+Q391</f>
        <v>7192.5168735674451</v>
      </c>
      <c r="R392">
        <f t="shared" ref="R392:R455" si="129">DEGREES(ATAN((P392-P391)/(Q392-Q391)))</f>
        <v>38.311061969910511</v>
      </c>
      <c r="S392">
        <f t="shared" ref="S392:S455" si="130">S391+(U390+U391)*0.5*(D391-D390)</f>
        <v>115.39316506661577</v>
      </c>
      <c r="T392">
        <f t="shared" ref="T392:T455" si="131">T391+(V390+V391)*0.5*(D391-D390)</f>
        <v>146.67715798256737</v>
      </c>
      <c r="U392">
        <f t="shared" ref="U392:U455" si="132">(-$G$17*F392-SIN(RADIANS((R392)))*M392)/F392</f>
        <v>-11.308420408296376</v>
      </c>
      <c r="V392">
        <f t="shared" ref="V392:V455" si="133">(-COS(RADIANS(R392))*M392)/F392</f>
        <v>-1.8965763753664016</v>
      </c>
    </row>
    <row r="393" spans="4:22" x14ac:dyDescent="0.3">
      <c r="D393">
        <f t="shared" si="105"/>
        <v>33.1000000000002</v>
      </c>
      <c r="E393">
        <v>0</v>
      </c>
      <c r="F393">
        <v>50</v>
      </c>
      <c r="H393">
        <f t="shared" si="120"/>
        <v>0.35353474406343344</v>
      </c>
      <c r="I393">
        <f t="shared" si="121"/>
        <v>215.21328464933967</v>
      </c>
      <c r="J393">
        <f t="shared" si="122"/>
        <v>294.06240455404134</v>
      </c>
      <c r="K393">
        <f t="shared" si="123"/>
        <v>185.77947371711721</v>
      </c>
      <c r="L393">
        <f t="shared" si="124"/>
        <v>0.63176887232102996</v>
      </c>
      <c r="M393" cm="1">
        <f t="array" ref="M393">CubicInterpolation($B$4:$B$14,$G$4:$G$14,L393)*H393</f>
        <v>119.65623810666244</v>
      </c>
      <c r="N393">
        <f t="shared" si="125"/>
        <v>-11.441943054154741</v>
      </c>
      <c r="O393">
        <f t="shared" si="126"/>
        <v>-1.1663550513919205</v>
      </c>
      <c r="P393">
        <f t="shared" si="127"/>
        <v>11221.033130870816</v>
      </c>
      <c r="Q393">
        <f t="shared" si="128"/>
        <v>7207.1750740312218</v>
      </c>
      <c r="R393">
        <f t="shared" si="129"/>
        <v>38.073895633909657</v>
      </c>
      <c r="S393">
        <f t="shared" si="130"/>
        <v>114.26117123888227</v>
      </c>
      <c r="T393">
        <f t="shared" si="131"/>
        <v>146.48685129296715</v>
      </c>
      <c r="U393">
        <f t="shared" si="132"/>
        <v>-11.285785663984944</v>
      </c>
      <c r="V393">
        <f t="shared" si="133"/>
        <v>-1.8839062612327189</v>
      </c>
    </row>
    <row r="394" spans="4:22" x14ac:dyDescent="0.3">
      <c r="D394">
        <f t="shared" si="105"/>
        <v>33.200000000000202</v>
      </c>
      <c r="E394">
        <v>0</v>
      </c>
      <c r="F394">
        <v>50</v>
      </c>
      <c r="H394">
        <f t="shared" si="120"/>
        <v>0.35301786950459618</v>
      </c>
      <c r="I394">
        <f t="shared" si="121"/>
        <v>215.13938204388307</v>
      </c>
      <c r="J394">
        <f t="shared" si="122"/>
        <v>294.01191082204855</v>
      </c>
      <c r="K394">
        <f t="shared" si="123"/>
        <v>184.93723715200809</v>
      </c>
      <c r="L394">
        <f t="shared" si="124"/>
        <v>0.62901273841229455</v>
      </c>
      <c r="M394" cm="1">
        <f t="array" ref="M394">CubicInterpolation($B$4:$B$14,$G$4:$G$14,L394)*H394</f>
        <v>118.48455588020467</v>
      </c>
      <c r="N394">
        <f t="shared" si="125"/>
        <v>-11.417967693468416</v>
      </c>
      <c r="O394">
        <f t="shared" si="126"/>
        <v>-1.1639110798642625</v>
      </c>
      <c r="P394">
        <f t="shared" si="127"/>
        <v>11232.402762479524</v>
      </c>
      <c r="Q394">
        <f t="shared" si="128"/>
        <v>7221.8143079539268</v>
      </c>
      <c r="R394">
        <f t="shared" si="129"/>
        <v>37.834872650593283</v>
      </c>
      <c r="S394">
        <f t="shared" si="130"/>
        <v>113.13146093526819</v>
      </c>
      <c r="T394">
        <f t="shared" si="131"/>
        <v>146.29782716113718</v>
      </c>
      <c r="U394">
        <f t="shared" si="132"/>
        <v>-11.263539768411656</v>
      </c>
      <c r="V394">
        <f t="shared" si="133"/>
        <v>-1.871538974880707</v>
      </c>
    </row>
    <row r="395" spans="4:22" x14ac:dyDescent="0.3">
      <c r="D395">
        <f t="shared" si="105"/>
        <v>33.300000000000203</v>
      </c>
      <c r="E395">
        <v>0</v>
      </c>
      <c r="F395">
        <v>50</v>
      </c>
      <c r="H395">
        <f t="shared" si="120"/>
        <v>0.35250669536004886</v>
      </c>
      <c r="I395">
        <f t="shared" si="121"/>
        <v>215.06621302081342</v>
      </c>
      <c r="J395">
        <f t="shared" si="122"/>
        <v>293.96190976342979</v>
      </c>
      <c r="K395">
        <f t="shared" si="123"/>
        <v>184.10063270749569</v>
      </c>
      <c r="L395">
        <f t="shared" si="124"/>
        <v>0.6262737674267167</v>
      </c>
      <c r="M395" cm="1">
        <f t="array" ref="M395">CubicInterpolation($B$4:$B$14,$G$4:$G$14,L395)*H395</f>
        <v>117.33816209692642</v>
      </c>
      <c r="N395">
        <f t="shared" si="125"/>
        <v>-11.39441886383317</v>
      </c>
      <c r="O395">
        <f t="shared" si="126"/>
        <v>-1.1615105875467044</v>
      </c>
      <c r="P395">
        <f t="shared" si="127"/>
        <v>11243.659535259469</v>
      </c>
      <c r="Q395">
        <f t="shared" si="128"/>
        <v>7236.4347020569503</v>
      </c>
      <c r="R395">
        <f t="shared" si="129"/>
        <v>37.593981394945338</v>
      </c>
      <c r="S395">
        <f t="shared" si="130"/>
        <v>112.00399466364834</v>
      </c>
      <c r="T395">
        <f t="shared" si="131"/>
        <v>146.11005489933152</v>
      </c>
      <c r="U395">
        <f t="shared" si="132"/>
        <v>-11.241670924095992</v>
      </c>
      <c r="V395">
        <f t="shared" si="133"/>
        <v>-1.859466611373261</v>
      </c>
    </row>
    <row r="396" spans="4:22" x14ac:dyDescent="0.3">
      <c r="D396">
        <f t="shared" si="105"/>
        <v>33.400000000000205</v>
      </c>
      <c r="E396">
        <v>0</v>
      </c>
      <c r="F396">
        <v>50</v>
      </c>
      <c r="H396">
        <f t="shared" si="120"/>
        <v>0.35200119406346242</v>
      </c>
      <c r="I396">
        <f t="shared" si="121"/>
        <v>214.99377613395581</v>
      </c>
      <c r="J396">
        <f t="shared" si="122"/>
        <v>293.9124006411152</v>
      </c>
      <c r="K396">
        <f t="shared" si="123"/>
        <v>183.26964528432745</v>
      </c>
      <c r="L396">
        <f t="shared" si="124"/>
        <v>0.62355193208778814</v>
      </c>
      <c r="M396" cm="1">
        <f t="array" ref="M396">CubicInterpolation($B$4:$B$14,$G$4:$G$14,L396)*H396</f>
        <v>116.21638886188518</v>
      </c>
      <c r="N396">
        <f t="shared" si="125"/>
        <v>-11.37128353874586</v>
      </c>
      <c r="O396">
        <f t="shared" si="126"/>
        <v>-1.159152246559211</v>
      </c>
      <c r="P396">
        <f t="shared" si="127"/>
        <v>11254.803671699103</v>
      </c>
      <c r="Q396">
        <f t="shared" si="128"/>
        <v>7251.0363800329178</v>
      </c>
      <c r="R396">
        <f t="shared" si="129"/>
        <v>37.351210308008334</v>
      </c>
      <c r="S396">
        <f t="shared" si="130"/>
        <v>110.87873412902294</v>
      </c>
      <c r="T396">
        <f t="shared" si="131"/>
        <v>145.9235046200188</v>
      </c>
      <c r="U396">
        <f t="shared" si="132"/>
        <v>-11.220167670872264</v>
      </c>
      <c r="V396">
        <f t="shared" si="133"/>
        <v>-1.8476814541650455</v>
      </c>
    </row>
    <row r="397" spans="4:22" x14ac:dyDescent="0.3">
      <c r="D397">
        <f t="shared" si="105"/>
        <v>33.500000000000206</v>
      </c>
      <c r="E397">
        <v>0</v>
      </c>
      <c r="F397">
        <v>50</v>
      </c>
      <c r="H397">
        <f t="shared" si="120"/>
        <v>0.35150133846005494</v>
      </c>
      <c r="I397">
        <f t="shared" si="121"/>
        <v>214.92206996164913</v>
      </c>
      <c r="J397">
        <f t="shared" si="122"/>
        <v>293.86338273182423</v>
      </c>
      <c r="K397">
        <f t="shared" si="123"/>
        <v>182.44426148482691</v>
      </c>
      <c r="L397">
        <f t="shared" si="124"/>
        <v>0.62084721066225212</v>
      </c>
      <c r="M397" cm="1">
        <f t="array" ref="M397">CubicInterpolation($B$4:$B$14,$G$4:$G$14,L397)*H397</f>
        <v>115.11858699390788</v>
      </c>
      <c r="N397">
        <f t="shared" si="125"/>
        <v>-11.348549069255537</v>
      </c>
      <c r="O397">
        <f t="shared" si="126"/>
        <v>-1.1568347675082096</v>
      </c>
      <c r="P397">
        <f t="shared" si="127"/>
        <v>11265.835390515518</v>
      </c>
      <c r="Q397">
        <f t="shared" si="128"/>
        <v>7265.6194626247561</v>
      </c>
      <c r="R397">
        <f t="shared" si="129"/>
        <v>37.106547904210622</v>
      </c>
      <c r="S397">
        <f t="shared" si="130"/>
        <v>109.75564219927452</v>
      </c>
      <c r="T397">
        <f t="shared" si="131"/>
        <v>145.73814721674188</v>
      </c>
      <c r="U397">
        <f t="shared" si="132"/>
        <v>-11.199018876081098</v>
      </c>
      <c r="V397">
        <f t="shared" si="133"/>
        <v>-1.8361759693667647</v>
      </c>
    </row>
    <row r="398" spans="4:22" x14ac:dyDescent="0.3">
      <c r="D398">
        <f t="shared" si="105"/>
        <v>33.600000000000207</v>
      </c>
      <c r="E398">
        <v>0</v>
      </c>
      <c r="F398">
        <v>50</v>
      </c>
      <c r="H398">
        <f t="shared" si="120"/>
        <v>0.35100710179862005</v>
      </c>
      <c r="I398">
        <f t="shared" si="121"/>
        <v>214.85109310600097</v>
      </c>
      <c r="J398">
        <f t="shared" si="122"/>
        <v>293.81485532557946</v>
      </c>
      <c r="K398">
        <f t="shared" si="123"/>
        <v>181.62446957476575</v>
      </c>
      <c r="L398">
        <f t="shared" si="124"/>
        <v>0.61815958683745142</v>
      </c>
      <c r="M398" cm="1">
        <f t="array" ref="M398">CubicInterpolation($B$4:$B$14,$G$4:$G$14,L398)*H398</f>
        <v>114.0441254739365</v>
      </c>
      <c r="N398">
        <f t="shared" si="125"/>
        <v>-11.326203172724371</v>
      </c>
      <c r="O398">
        <f t="shared" si="126"/>
        <v>-1.1545568983409145</v>
      </c>
      <c r="P398">
        <f t="shared" si="127"/>
        <v>11276.754906769078</v>
      </c>
      <c r="Q398">
        <f t="shared" si="128"/>
        <v>7280.1840677028713</v>
      </c>
      <c r="R398">
        <f t="shared" si="129"/>
        <v>36.85998277899359</v>
      </c>
      <c r="S398">
        <f t="shared" si="130"/>
        <v>108.63468287192683</v>
      </c>
      <c r="T398">
        <f t="shared" si="131"/>
        <v>145.55395434556527</v>
      </c>
      <c r="U398">
        <f t="shared" si="132"/>
        <v>-11.178213725167463</v>
      </c>
      <c r="V398">
        <f t="shared" si="133"/>
        <v>-1.8249428002842618</v>
      </c>
    </row>
    <row r="399" spans="4:22" x14ac:dyDescent="0.3">
      <c r="D399">
        <f t="shared" si="105"/>
        <v>33.700000000000209</v>
      </c>
      <c r="E399">
        <v>0</v>
      </c>
      <c r="F399">
        <v>50</v>
      </c>
      <c r="H399">
        <f t="shared" si="120"/>
        <v>0.35051845772378348</v>
      </c>
      <c r="I399">
        <f t="shared" si="121"/>
        <v>214.78084419216398</v>
      </c>
      <c r="J399">
        <f t="shared" si="122"/>
        <v>293.76681772523506</v>
      </c>
      <c r="K399">
        <f t="shared" si="123"/>
        <v>180.81025944617991</v>
      </c>
      <c r="L399">
        <f t="shared" si="124"/>
        <v>0.61548904960156092</v>
      </c>
      <c r="M399" cm="1">
        <f t="array" ref="M399">CubicInterpolation($B$4:$B$14,$G$4:$G$14,L399)*H399</f>
        <v>112.99239091669598</v>
      </c>
      <c r="N399">
        <f t="shared" si="125"/>
        <v>-11.304233922049939</v>
      </c>
      <c r="O399">
        <f t="shared" si="126"/>
        <v>-1.1523174232466806</v>
      </c>
      <c r="P399">
        <f t="shared" si="127"/>
        <v>11287.562431974768</v>
      </c>
      <c r="Q399">
        <f t="shared" si="128"/>
        <v>7294.7303103405038</v>
      </c>
      <c r="R399">
        <f t="shared" si="129"/>
        <v>36.611503616608346</v>
      </c>
      <c r="S399">
        <f t="shared" si="130"/>
        <v>107.51582124186439</v>
      </c>
      <c r="T399">
        <f t="shared" si="131"/>
        <v>145.37089840708271</v>
      </c>
      <c r="U399">
        <f t="shared" si="132"/>
        <v>-11.157741712660345</v>
      </c>
      <c r="V399">
        <f t="shared" si="133"/>
        <v>-1.8139747622235365</v>
      </c>
    </row>
    <row r="400" spans="4:22" x14ac:dyDescent="0.3">
      <c r="D400">
        <f t="shared" si="105"/>
        <v>33.80000000000021</v>
      </c>
      <c r="E400">
        <v>0</v>
      </c>
      <c r="F400">
        <v>50</v>
      </c>
      <c r="H400">
        <f t="shared" si="120"/>
        <v>0.35003538026847647</v>
      </c>
      <c r="I400">
        <f t="shared" si="121"/>
        <v>214.71132186763265</v>
      </c>
      <c r="J400">
        <f t="shared" si="122"/>
        <v>293.71926924601797</v>
      </c>
      <c r="K400">
        <f t="shared" si="123"/>
        <v>180.00162258107474</v>
      </c>
      <c r="L400">
        <f t="shared" si="124"/>
        <v>0.61283559312653124</v>
      </c>
      <c r="M400" cm="1">
        <f t="array" ref="M400">CubicInterpolation($B$4:$B$14,$G$4:$G$14,L400)*H400</f>
        <v>111.96278706456393</v>
      </c>
      <c r="N400">
        <f t="shared" si="125"/>
        <v>-11.282629735327941</v>
      </c>
      <c r="O400">
        <f t="shared" si="126"/>
        <v>-1.1501151616032559</v>
      </c>
      <c r="P400">
        <f t="shared" si="127"/>
        <v>11298.258174210359</v>
      </c>
      <c r="Q400">
        <f t="shared" si="128"/>
        <v>7309.2583028873059</v>
      </c>
      <c r="R400">
        <f t="shared" si="129"/>
        <v>36.361099198155173</v>
      </c>
      <c r="S400">
        <f t="shared" si="130"/>
        <v>106.39902346997297</v>
      </c>
      <c r="T400">
        <f t="shared" si="131"/>
        <v>145.18895252895732</v>
      </c>
      <c r="U400">
        <f t="shared" si="132"/>
        <v>-11.137592633516833</v>
      </c>
      <c r="V400">
        <f t="shared" si="133"/>
        <v>-1.8032648375482159</v>
      </c>
    </row>
    <row r="401" spans="4:22" x14ac:dyDescent="0.3">
      <c r="D401">
        <f t="shared" si="105"/>
        <v>33.900000000000212</v>
      </c>
      <c r="E401">
        <v>0</v>
      </c>
      <c r="F401">
        <v>50</v>
      </c>
      <c r="H401">
        <f t="shared" si="120"/>
        <v>0.34955784384662314</v>
      </c>
      <c r="I401">
        <f t="shared" si="121"/>
        <v>214.64252480156028</v>
      </c>
      <c r="J401">
        <f t="shared" si="122"/>
        <v>293.67220921508203</v>
      </c>
      <c r="K401">
        <f t="shared" si="123"/>
        <v>179.19855201596584</v>
      </c>
      <c r="L401">
        <f t="shared" si="124"/>
        <v>0.61019921665356813</v>
      </c>
      <c r="M401" cm="1">
        <f t="array" ref="M401">CubicInterpolation($B$4:$B$14,$G$4:$G$14,L401)*H401</f>
        <v>110.95473430257556</v>
      </c>
      <c r="N401">
        <f t="shared" si="125"/>
        <v>-11.261379365933379</v>
      </c>
      <c r="O401">
        <f t="shared" si="126"/>
        <v>-1.1479489669656859</v>
      </c>
      <c r="P401">
        <f t="shared" si="127"/>
        <v>11308.842338221491</v>
      </c>
      <c r="Q401">
        <f t="shared" si="128"/>
        <v>7323.7681550412026</v>
      </c>
      <c r="R401">
        <f t="shared" si="129"/>
        <v>36.108758409863995</v>
      </c>
      <c r="S401">
        <f t="shared" si="130"/>
        <v>105.28425675266411</v>
      </c>
      <c r="T401">
        <f t="shared" si="131"/>
        <v>145.00809054896874</v>
      </c>
      <c r="U401">
        <f t="shared" si="132"/>
        <v>-11.117756574811827</v>
      </c>
      <c r="V401">
        <f t="shared" si="133"/>
        <v>-1.7928061709784735</v>
      </c>
    </row>
    <row r="402" spans="4:22" x14ac:dyDescent="0.3">
      <c r="D402">
        <f t="shared" si="105"/>
        <v>34.000000000000213</v>
      </c>
      <c r="E402">
        <v>0</v>
      </c>
      <c r="F402">
        <v>50</v>
      </c>
      <c r="H402">
        <f t="shared" si="120"/>
        <v>0.34908582324603221</v>
      </c>
      <c r="I402">
        <f t="shared" si="121"/>
        <v>214.57445168409569</v>
      </c>
      <c r="J402">
        <f t="shared" si="122"/>
        <v>293.62563697107521</v>
      </c>
      <c r="K402">
        <f t="shared" si="123"/>
        <v>178.40104230720468</v>
      </c>
      <c r="L402">
        <f t="shared" si="124"/>
        <v>0.60757992438098585</v>
      </c>
      <c r="M402" cm="1">
        <f t="array" ref="M402">CubicInterpolation($B$4:$B$14,$G$4:$G$14,L402)*H402</f>
        <v>109.96766919354936</v>
      </c>
      <c r="N402">
        <f t="shared" si="125"/>
        <v>-11.2404718929987</v>
      </c>
      <c r="O402">
        <f t="shared" si="126"/>
        <v>-1.1458177260956881</v>
      </c>
      <c r="P402">
        <f t="shared" si="127"/>
        <v>11319.315125523737</v>
      </c>
      <c r="Q402">
        <f t="shared" si="128"/>
        <v>7338.259973918578</v>
      </c>
      <c r="R402">
        <f t="shared" si="129"/>
        <v>35.854470251591522</v>
      </c>
      <c r="S402">
        <f t="shared" si="130"/>
        <v>104.17148929224766</v>
      </c>
      <c r="T402">
        <f t="shared" si="131"/>
        <v>144.82828699854241</v>
      </c>
      <c r="U402">
        <f t="shared" si="132"/>
        <v>-11.098223907754793</v>
      </c>
      <c r="V402">
        <f t="shared" si="133"/>
        <v>-1.7825920651213876</v>
      </c>
    </row>
    <row r="403" spans="4:22" x14ac:dyDescent="0.3">
      <c r="D403">
        <f t="shared" si="105"/>
        <v>34.100000000000215</v>
      </c>
      <c r="E403">
        <v>0</v>
      </c>
      <c r="F403">
        <v>50</v>
      </c>
      <c r="H403">
        <f t="shared" si="120"/>
        <v>0.34861929362149019</v>
      </c>
      <c r="I403">
        <f t="shared" si="121"/>
        <v>214.50710122573855</v>
      </c>
      <c r="J403">
        <f t="shared" si="122"/>
        <v>293.57955186371845</v>
      </c>
      <c r="K403">
        <f t="shared" si="123"/>
        <v>177.60908949704</v>
      </c>
      <c r="L403">
        <f t="shared" si="124"/>
        <v>0.60497772535427574</v>
      </c>
      <c r="M403" cm="1">
        <f t="array" ref="M403">CubicInterpolation($B$4:$B$14,$G$4:$G$14,L403)*H403</f>
        <v>109.00104403236854</v>
      </c>
      <c r="N403">
        <f t="shared" si="125"/>
        <v>-11.219896712269781</v>
      </c>
      <c r="O403">
        <f t="shared" si="126"/>
        <v>-1.1437203580295394</v>
      </c>
      <c r="P403">
        <f t="shared" si="127"/>
        <v>11329.676734501756</v>
      </c>
      <c r="Q403">
        <f t="shared" si="128"/>
        <v>7352.7338641228425</v>
      </c>
      <c r="R403">
        <f t="shared" si="129"/>
        <v>35.598223845563822</v>
      </c>
      <c r="S403">
        <f t="shared" si="130"/>
        <v>103.06069026811932</v>
      </c>
      <c r="T403">
        <f t="shared" si="131"/>
        <v>144.6495170867374</v>
      </c>
      <c r="U403">
        <f t="shared" si="132"/>
        <v>-11.078985280017518</v>
      </c>
      <c r="V403">
        <f t="shared" si="133"/>
        <v>-1.7726159762219793</v>
      </c>
    </row>
    <row r="404" spans="4:22" x14ac:dyDescent="0.3">
      <c r="D404">
        <f t="shared" si="105"/>
        <v>34.200000000000216</v>
      </c>
      <c r="E404">
        <v>0</v>
      </c>
      <c r="F404">
        <v>50</v>
      </c>
      <c r="H404">
        <f t="shared" si="120"/>
        <v>0.34815823048804684</v>
      </c>
      <c r="I404">
        <f t="shared" si="121"/>
        <v>214.44047215671361</v>
      </c>
      <c r="J404">
        <f t="shared" si="122"/>
        <v>293.5339532533971</v>
      </c>
      <c r="K404">
        <f t="shared" si="123"/>
        <v>176.82269108036712</v>
      </c>
      <c r="L404">
        <f t="shared" si="124"/>
        <v>0.60239263335823567</v>
      </c>
      <c r="M404" cm="1">
        <f t="array" ref="M404">CubicInterpolation($B$4:$B$14,$G$4:$G$14,L404)*H404</f>
        <v>108.05432641849556</v>
      </c>
      <c r="N404">
        <f t="shared" si="125"/>
        <v>-11.199643527320536</v>
      </c>
      <c r="O404">
        <f t="shared" si="126"/>
        <v>-1.1416558131825214</v>
      </c>
      <c r="P404">
        <f t="shared" si="127"/>
        <v>11339.927360505599</v>
      </c>
      <c r="Q404">
        <f t="shared" si="128"/>
        <v>7367.1899278114133</v>
      </c>
      <c r="R404">
        <f t="shared" si="129"/>
        <v>35.340008445353874</v>
      </c>
      <c r="S404">
        <f t="shared" si="130"/>
        <v>101.95182980873068</v>
      </c>
      <c r="T404">
        <f t="shared" si="131"/>
        <v>144.47175668467023</v>
      </c>
      <c r="U404">
        <f t="shared" si="132"/>
        <v>-11.060031608356311</v>
      </c>
      <c r="V404">
        <f t="shared" si="133"/>
        <v>-1.7628715101254673</v>
      </c>
    </row>
    <row r="405" spans="4:22" x14ac:dyDescent="0.3">
      <c r="D405">
        <f t="shared" si="105"/>
        <v>34.300000000000217</v>
      </c>
      <c r="E405">
        <v>0</v>
      </c>
      <c r="F405">
        <v>50</v>
      </c>
      <c r="H405">
        <f t="shared" si="120"/>
        <v>0.34770260971448913</v>
      </c>
      <c r="I405">
        <f t="shared" si="121"/>
        <v>214.37456322636234</v>
      </c>
      <c r="J405">
        <f t="shared" si="122"/>
        <v>293.48884051076351</v>
      </c>
      <c r="K405">
        <f t="shared" si="123"/>
        <v>176.04184597212043</v>
      </c>
      <c r="L405">
        <f t="shared" si="124"/>
        <v>0.59982466681101698</v>
      </c>
      <c r="M405" cm="1">
        <f t="array" ref="M405">CubicInterpolation($B$4:$B$14,$G$4:$G$14,L405)*H405</f>
        <v>107.12699884584505</v>
      </c>
      <c r="N405">
        <f t="shared" si="125"/>
        <v>-11.179702341108277</v>
      </c>
      <c r="O405">
        <f t="shared" si="126"/>
        <v>-1.1396230724881016</v>
      </c>
      <c r="P405">
        <f t="shared" si="127"/>
        <v>11350.067195944252</v>
      </c>
      <c r="Q405">
        <f t="shared" si="128"/>
        <v>7381.6282647611642</v>
      </c>
      <c r="R405">
        <f t="shared" si="129"/>
        <v>35.079813445101038</v>
      </c>
      <c r="S405">
        <f t="shared" si="130"/>
        <v>100.84487896431197</v>
      </c>
      <c r="T405">
        <f t="shared" si="131"/>
        <v>144.29498231035285</v>
      </c>
      <c r="U405">
        <f t="shared" si="132"/>
        <v>-11.041354071513497</v>
      </c>
      <c r="V405">
        <f t="shared" si="133"/>
        <v>-1.7533524184413722</v>
      </c>
    </row>
    <row r="406" spans="4:22" x14ac:dyDescent="0.3">
      <c r="D406">
        <f t="shared" si="105"/>
        <v>34.400000000000219</v>
      </c>
      <c r="E406">
        <v>0</v>
      </c>
      <c r="F406">
        <v>50</v>
      </c>
      <c r="H406">
        <f t="shared" si="120"/>
        <v>0.34725240751699743</v>
      </c>
      <c r="I406">
        <f t="shared" si="121"/>
        <v>214.30937320255282</v>
      </c>
      <c r="J406">
        <f t="shared" si="122"/>
        <v>293.44421301635123</v>
      </c>
      <c r="K406">
        <f t="shared" si="123"/>
        <v>175.26655447526431</v>
      </c>
      <c r="L406">
        <f t="shared" si="124"/>
        <v>0.59727384865994326</v>
      </c>
      <c r="M406" cm="1">
        <f t="array" ref="M406">CubicInterpolation($B$4:$B$14,$G$4:$G$14,L406)*H406</f>
        <v>106.21855830917583</v>
      </c>
      <c r="N406">
        <f t="shared" si="125"/>
        <v>-11.160063447851918</v>
      </c>
      <c r="O406">
        <f t="shared" si="126"/>
        <v>-1.1376211465700221</v>
      </c>
      <c r="P406">
        <f t="shared" si="127"/>
        <v>11360.096430376483</v>
      </c>
      <c r="Q406">
        <f t="shared" si="128"/>
        <v>7396.0489724323779</v>
      </c>
      <c r="R406">
        <f t="shared" si="129"/>
        <v>34.817628388949267</v>
      </c>
      <c r="S406">
        <f t="shared" si="130"/>
        <v>99.739809680318473</v>
      </c>
      <c r="T406">
        <f t="shared" si="131"/>
        <v>144.11917111392449</v>
      </c>
      <c r="U406">
        <f t="shared" si="132"/>
        <v>-11.022944103382699</v>
      </c>
      <c r="V406">
        <f t="shared" si="133"/>
        <v>-1.7440525949010415</v>
      </c>
    </row>
    <row r="407" spans="4:22" x14ac:dyDescent="0.3">
      <c r="D407">
        <f t="shared" si="105"/>
        <v>34.50000000000022</v>
      </c>
      <c r="E407">
        <v>0</v>
      </c>
      <c r="F407">
        <v>50</v>
      </c>
      <c r="H407">
        <f t="shared" si="120"/>
        <v>0.34680760045297804</v>
      </c>
      <c r="I407">
        <f t="shared" si="121"/>
        <v>214.24490087110598</v>
      </c>
      <c r="J407">
        <f t="shared" si="122"/>
        <v>293.40007016020019</v>
      </c>
      <c r="K407">
        <f t="shared" si="123"/>
        <v>174.49681824934112</v>
      </c>
      <c r="L407">
        <f t="shared" si="124"/>
        <v>0.59474020627896795</v>
      </c>
      <c r="M407" cm="1">
        <f t="array" ref="M407">CubicInterpolation($B$4:$B$14,$G$4:$G$14,L407)*H407</f>
        <v>105.32851592620528</v>
      </c>
      <c r="N407">
        <f t="shared" si="125"/>
        <v>-11.140717425218423</v>
      </c>
      <c r="O407">
        <f t="shared" si="126"/>
        <v>-1.1356490749458126</v>
      </c>
      <c r="P407">
        <f t="shared" si="127"/>
        <v>11370.015250599077</v>
      </c>
      <c r="Q407">
        <f t="shared" si="128"/>
        <v>7410.4521460312371</v>
      </c>
      <c r="R407">
        <f t="shared" si="129"/>
        <v>34.553442980772026</v>
      </c>
      <c r="S407">
        <f t="shared" si="130"/>
        <v>98.636594771573641</v>
      </c>
      <c r="T407">
        <f t="shared" si="131"/>
        <v>143.94430086325738</v>
      </c>
      <c r="U407">
        <f t="shared" si="132"/>
        <v>-11.004793386426027</v>
      </c>
      <c r="V407">
        <f t="shared" si="133"/>
        <v>-1.7349660718986357</v>
      </c>
    </row>
    <row r="408" spans="4:22" x14ac:dyDescent="0.3">
      <c r="D408">
        <f t="shared" si="105"/>
        <v>34.600000000000222</v>
      </c>
      <c r="E408">
        <v>0</v>
      </c>
      <c r="F408">
        <v>50</v>
      </c>
      <c r="H408">
        <f t="shared" si="120"/>
        <v>0.3463681654150691</v>
      </c>
      <c r="I408">
        <f t="shared" si="121"/>
        <v>214.18114503523867</v>
      </c>
      <c r="J408">
        <f t="shared" si="122"/>
        <v>293.35641134149239</v>
      </c>
      <c r="K408">
        <f t="shared" si="123"/>
        <v>173.73264027953451</v>
      </c>
      <c r="L408">
        <f t="shared" si="124"/>
        <v>0.59222377136763715</v>
      </c>
      <c r="M408" cm="1">
        <f t="array" ref="M408">CubicInterpolation($B$4:$B$14,$G$4:$G$14,L408)*H408</f>
        <v>104.45639657468357</v>
      </c>
      <c r="N408">
        <f t="shared" si="125"/>
        <v>-11.121655126799354</v>
      </c>
      <c r="O408">
        <f t="shared" si="126"/>
        <v>-1.1337059252598729</v>
      </c>
      <c r="P408">
        <f t="shared" si="127"/>
        <v>11379.82384073251</v>
      </c>
      <c r="Q408">
        <f t="shared" si="128"/>
        <v>7424.8378785708965</v>
      </c>
      <c r="R408">
        <f t="shared" si="129"/>
        <v>34.28724709409483</v>
      </c>
      <c r="S408">
        <f t="shared" si="130"/>
        <v>97.535207897083183</v>
      </c>
      <c r="T408">
        <f t="shared" si="131"/>
        <v>143.77034992991739</v>
      </c>
      <c r="U408">
        <f t="shared" si="132"/>
        <v>-10.986893845326978</v>
      </c>
      <c r="V408">
        <f t="shared" si="133"/>
        <v>-1.7260870172093012</v>
      </c>
    </row>
    <row r="409" spans="4:22" x14ac:dyDescent="0.3">
      <c r="D409">
        <f t="shared" si="105"/>
        <v>34.700000000000223</v>
      </c>
      <c r="E409">
        <v>0</v>
      </c>
      <c r="F409">
        <v>50</v>
      </c>
      <c r="H409">
        <f t="shared" si="120"/>
        <v>0.34593407962531225</v>
      </c>
      <c r="I409">
        <f t="shared" si="121"/>
        <v>214.11810451502308</v>
      </c>
      <c r="J409">
        <f t="shared" si="122"/>
        <v>293.3132359681988</v>
      </c>
      <c r="K409">
        <f t="shared" si="123"/>
        <v>172.97402484620986</v>
      </c>
      <c r="L409">
        <f t="shared" si="124"/>
        <v>0.58972457985143167</v>
      </c>
      <c r="M409" cm="1">
        <f t="array" ref="M409">CubicInterpolation($B$4:$B$14,$G$4:$G$14,L409)*H409</f>
        <v>103.60173854369873</v>
      </c>
      <c r="N409">
        <f t="shared" si="125"/>
        <v>-11.10286767486441</v>
      </c>
      <c r="O409">
        <f t="shared" si="126"/>
        <v>-1.1317907925447919</v>
      </c>
      <c r="P409">
        <f t="shared" si="127"/>
        <v>11389.52238230414</v>
      </c>
      <c r="Q409">
        <f t="shared" si="128"/>
        <v>7439.2062609311661</v>
      </c>
      <c r="R409">
        <f t="shared" si="129"/>
        <v>34.01903078228446</v>
      </c>
      <c r="S409">
        <f t="shared" si="130"/>
        <v>96.435623535495523</v>
      </c>
      <c r="T409">
        <f t="shared" si="131"/>
        <v>143.59729727546198</v>
      </c>
      <c r="U409">
        <f t="shared" si="132"/>
        <v>-10.969237640868412</v>
      </c>
      <c r="V409">
        <f t="shared" si="133"/>
        <v>-1.7174097308751357</v>
      </c>
    </row>
    <row r="410" spans="4:22" x14ac:dyDescent="0.3">
      <c r="D410">
        <f t="shared" si="105"/>
        <v>34.800000000000225</v>
      </c>
      <c r="E410">
        <v>0</v>
      </c>
      <c r="F410">
        <v>50</v>
      </c>
      <c r="H410">
        <f t="shared" si="120"/>
        <v>0.34550532062948569</v>
      </c>
      <c r="I410">
        <f t="shared" si="121"/>
        <v>214.05577814686166</v>
      </c>
      <c r="J410">
        <f t="shared" si="122"/>
        <v>293.27054345673554</v>
      </c>
      <c r="K410">
        <f t="shared" si="123"/>
        <v>172.22097749489294</v>
      </c>
      <c r="L410">
        <f t="shared" si="124"/>
        <v>0.58724267178336531</v>
      </c>
      <c r="M410" cm="1">
        <f t="array" ref="M410">CubicInterpolation($B$4:$B$14,$G$4:$G$14,L410)*H410</f>
        <v>102.7640931985174</v>
      </c>
      <c r="N410">
        <f t="shared" si="125"/>
        <v>-11.084346453376424</v>
      </c>
      <c r="O410">
        <f t="shared" si="126"/>
        <v>-1.1299027985093195</v>
      </c>
      <c r="P410">
        <f t="shared" si="127"/>
        <v>11399.111054328974</v>
      </c>
      <c r="Q410">
        <f t="shared" si="128"/>
        <v>7453.5573819168421</v>
      </c>
      <c r="R410">
        <f t="shared" si="129"/>
        <v>33.748784288963975</v>
      </c>
      <c r="S410">
        <f t="shared" si="130"/>
        <v>95.337816961185737</v>
      </c>
      <c r="T410">
        <f t="shared" si="131"/>
        <v>143.42512243805777</v>
      </c>
      <c r="U410">
        <f t="shared" si="132"/>
        <v>-10.951817164022074</v>
      </c>
      <c r="V410">
        <f t="shared" si="133"/>
        <v>-1.7089286422522199</v>
      </c>
    </row>
    <row r="411" spans="4:22" x14ac:dyDescent="0.3">
      <c r="D411">
        <f t="shared" si="105"/>
        <v>34.900000000000226</v>
      </c>
      <c r="E411">
        <v>0</v>
      </c>
      <c r="F411">
        <v>50</v>
      </c>
      <c r="H411">
        <f t="shared" si="120"/>
        <v>0.34508186629159754</v>
      </c>
      <c r="I411">
        <f t="shared" si="121"/>
        <v>213.99416478297746</v>
      </c>
      <c r="J411">
        <f t="shared" si="122"/>
        <v>293.22833323163081</v>
      </c>
      <c r="K411">
        <f t="shared" si="123"/>
        <v>171.47350500665095</v>
      </c>
      <c r="L411">
        <f t="shared" si="124"/>
        <v>0.58477809124672253</v>
      </c>
      <c r="M411" cm="1">
        <f t="array" ref="M411">CubicInterpolation($B$4:$B$14,$G$4:$G$14,L411)*H411</f>
        <v>101.94302465829715</v>
      </c>
      <c r="N411">
        <f t="shared" si="125"/>
        <v>-11.066083101255558</v>
      </c>
      <c r="O411">
        <f t="shared" si="126"/>
        <v>-1.1280410908517386</v>
      </c>
      <c r="P411">
        <f t="shared" si="127"/>
        <v>11408.59003338808</v>
      </c>
      <c r="Q411">
        <f t="shared" si="128"/>
        <v>7467.8913283147149</v>
      </c>
      <c r="R411">
        <f t="shared" si="129"/>
        <v>33.476498058702866</v>
      </c>
      <c r="S411">
        <f t="shared" si="130"/>
        <v>94.241764220941192</v>
      </c>
      <c r="T411">
        <f t="shared" si="131"/>
        <v>143.2538055194014</v>
      </c>
      <c r="U411">
        <f t="shared" si="132"/>
        <v>-10.9346250302396</v>
      </c>
      <c r="V411">
        <f t="shared" si="133"/>
        <v>-1.7006383072103985</v>
      </c>
    </row>
    <row r="412" spans="4:22" x14ac:dyDescent="0.3">
      <c r="D412">
        <f t="shared" si="105"/>
        <v>35.000000000000227</v>
      </c>
      <c r="E412">
        <v>0</v>
      </c>
      <c r="F412">
        <v>50</v>
      </c>
      <c r="H412">
        <f t="shared" si="120"/>
        <v>0.34466369478852843</v>
      </c>
      <c r="I412">
        <f t="shared" si="121"/>
        <v>213.93326329091951</v>
      </c>
      <c r="J412">
        <f t="shared" si="122"/>
        <v>293.18660472520133</v>
      </c>
      <c r="K412">
        <f t="shared" si="123"/>
        <v>170.73161536884038</v>
      </c>
      <c r="L412">
        <f t="shared" si="124"/>
        <v>0.58233088625881846</v>
      </c>
      <c r="M412" cm="1">
        <f t="array" ref="M412">CubicInterpolation($B$4:$B$14,$G$4:$G$14,L412)*H412</f>
        <v>101.13810948603057</v>
      </c>
      <c r="N412">
        <f t="shared" si="125"/>
        <v>-11.04806950587782</v>
      </c>
      <c r="O412">
        <f t="shared" si="126"/>
        <v>-1.1262048425971274</v>
      </c>
      <c r="P412">
        <f t="shared" si="127"/>
        <v>11417.959493704688</v>
      </c>
      <c r="Q412">
        <f t="shared" si="128"/>
        <v>7482.2081849492815</v>
      </c>
      <c r="R412">
        <f t="shared" si="129"/>
        <v>33.20216274792206</v>
      </c>
      <c r="S412">
        <f t="shared" si="130"/>
        <v>93.147442111228088</v>
      </c>
      <c r="T412">
        <f t="shared" si="131"/>
        <v>143.08332717192826</v>
      </c>
      <c r="U412">
        <f t="shared" si="132"/>
        <v>-10.917654073931908</v>
      </c>
      <c r="V412">
        <f t="shared" si="133"/>
        <v>-1.6925334054798946</v>
      </c>
    </row>
    <row r="413" spans="4:22" x14ac:dyDescent="0.3">
      <c r="D413">
        <f t="shared" si="105"/>
        <v>35.100000000000229</v>
      </c>
      <c r="E413">
        <v>0</v>
      </c>
      <c r="F413">
        <v>50</v>
      </c>
      <c r="H413">
        <f t="shared" si="120"/>
        <v>0.34425078460482594</v>
      </c>
      <c r="I413">
        <f t="shared" si="121"/>
        <v>213.87307255308264</v>
      </c>
      <c r="J413">
        <f t="shared" si="122"/>
        <v>293.14535737723804</v>
      </c>
      <c r="K413">
        <f t="shared" si="123"/>
        <v>169.9953177461876</v>
      </c>
      <c r="L413">
        <f t="shared" si="124"/>
        <v>0.57990110867567601</v>
      </c>
      <c r="M413" cm="1">
        <f t="array" ref="M413">CubicInterpolation($B$4:$B$14,$G$4:$G$14,L413)*H413</f>
        <v>100.34893639011675</v>
      </c>
      <c r="N413">
        <f t="shared" si="125"/>
        <v>-11.030297796796395</v>
      </c>
      <c r="O413">
        <f t="shared" si="126"/>
        <v>-1.1243932514573287</v>
      </c>
      <c r="P413">
        <f t="shared" si="127"/>
        <v>11427.21960721805</v>
      </c>
      <c r="Q413">
        <f t="shared" si="128"/>
        <v>7496.5080347371932</v>
      </c>
      <c r="R413">
        <f t="shared" si="129"/>
        <v>32.925769236046058</v>
      </c>
      <c r="S413">
        <f t="shared" si="130"/>
        <v>92.054828156019497</v>
      </c>
      <c r="T413">
        <f t="shared" si="131"/>
        <v>142.91366858629374</v>
      </c>
      <c r="U413">
        <f t="shared" si="132"/>
        <v>-10.900897343127438</v>
      </c>
      <c r="V413">
        <f t="shared" si="133"/>
        <v>-1.6846087381373089</v>
      </c>
    </row>
    <row r="414" spans="4:22" x14ac:dyDescent="0.3">
      <c r="D414">
        <f t="shared" si="105"/>
        <v>35.20000000000023</v>
      </c>
      <c r="E414">
        <v>0</v>
      </c>
      <c r="F414">
        <v>50</v>
      </c>
      <c r="H414">
        <f t="shared" si="120"/>
        <v>0.3438431145276431</v>
      </c>
      <c r="I414">
        <f t="shared" si="121"/>
        <v>213.81359146624175</v>
      </c>
      <c r="J414">
        <f t="shared" si="122"/>
        <v>293.10459063470142</v>
      </c>
      <c r="K414">
        <f t="shared" si="123"/>
        <v>169.26462245216965</v>
      </c>
      <c r="L414">
        <f t="shared" si="124"/>
        <v>0.5774888140975093</v>
      </c>
      <c r="M414" cm="1">
        <f t="array" ref="M414">CubicInterpolation($B$4:$B$14,$G$4:$G$14,L414)*H414</f>
        <v>99.575105936973515</v>
      </c>
      <c r="N414">
        <f t="shared" si="125"/>
        <v>-11.012760339673413</v>
      </c>
      <c r="O414">
        <f t="shared" si="126"/>
        <v>-1.1226055392123764</v>
      </c>
      <c r="P414">
        <f t="shared" si="127"/>
        <v>11436.37054365511</v>
      </c>
      <c r="Q414">
        <f t="shared" si="128"/>
        <v>7510.7909587404638</v>
      </c>
      <c r="R414">
        <f t="shared" si="129"/>
        <v>32.647308636890529</v>
      </c>
      <c r="S414">
        <f t="shared" si="130"/>
        <v>90.963900585166513</v>
      </c>
      <c r="T414">
        <f t="shared" si="131"/>
        <v>142.74481147911288</v>
      </c>
      <c r="U414">
        <f t="shared" si="132"/>
        <v>-10.884348094298668</v>
      </c>
      <c r="V414">
        <f t="shared" si="133"/>
        <v>-1.6768592252245316</v>
      </c>
    </row>
    <row r="415" spans="4:22" x14ac:dyDescent="0.3">
      <c r="D415">
        <f t="shared" si="105"/>
        <v>35.300000000000232</v>
      </c>
      <c r="E415">
        <v>0</v>
      </c>
      <c r="F415">
        <v>50</v>
      </c>
      <c r="H415">
        <f t="shared" si="120"/>
        <v>0.34344066364181558</v>
      </c>
      <c r="I415">
        <f t="shared" si="121"/>
        <v>213.75481894109976</v>
      </c>
      <c r="J415">
        <f t="shared" si="122"/>
        <v>293.06430395142615</v>
      </c>
      <c r="K415">
        <f t="shared" si="123"/>
        <v>168.53954092066334</v>
      </c>
      <c r="L415">
        <f t="shared" si="124"/>
        <v>0.57509406177491296</v>
      </c>
      <c r="M415" cm="1">
        <f t="array" ref="M415">CubicInterpolation($B$4:$B$14,$G$4:$G$14,L415)*H415</f>
        <v>98.816230274132366</v>
      </c>
      <c r="N415">
        <f t="shared" si="125"/>
        <v>-10.995449730411391</v>
      </c>
      <c r="O415">
        <f t="shared" si="126"/>
        <v>-1.1208409511122721</v>
      </c>
      <c r="P415">
        <f t="shared" si="127"/>
        <v>11445.412470600033</v>
      </c>
      <c r="Q415">
        <f t="shared" si="128"/>
        <v>7525.0570362184671</v>
      </c>
      <c r="R415">
        <f t="shared" si="129"/>
        <v>32.366772310311482</v>
      </c>
      <c r="S415">
        <f t="shared" si="130"/>
        <v>89.874638313295193</v>
      </c>
      <c r="T415">
        <f t="shared" si="131"/>
        <v>142.57673808094478</v>
      </c>
      <c r="U415">
        <f t="shared" si="132"/>
        <v>-10.867999787348001</v>
      </c>
      <c r="V415">
        <f t="shared" si="133"/>
        <v>-1.6692799034936374</v>
      </c>
    </row>
    <row r="416" spans="4:22" x14ac:dyDescent="0.3">
      <c r="D416">
        <f t="shared" si="105"/>
        <v>35.400000000000233</v>
      </c>
      <c r="E416">
        <v>0</v>
      </c>
      <c r="F416">
        <v>50</v>
      </c>
      <c r="H416">
        <f t="shared" si="120"/>
        <v>0.3430434113250776</v>
      </c>
      <c r="I416">
        <f t="shared" si="121"/>
        <v>213.69675390184921</v>
      </c>
      <c r="J416">
        <f t="shared" si="122"/>
        <v>293.02449678783341</v>
      </c>
      <c r="K416">
        <f t="shared" si="123"/>
        <v>167.82008567783231</v>
      </c>
      <c r="L416">
        <f t="shared" si="124"/>
        <v>0.57271691451566142</v>
      </c>
      <c r="M416" cm="1">
        <f t="array" ref="M416">CubicInterpolation($B$4:$B$14,$G$4:$G$14,L416)*H416</f>
        <v>98.071932863283337</v>
      </c>
      <c r="N416">
        <f t="shared" si="125"/>
        <v>-10.978358789472125</v>
      </c>
      <c r="O416">
        <f t="shared" si="126"/>
        <v>-1.1190987552978719</v>
      </c>
      <c r="P416">
        <f t="shared" si="127"/>
        <v>11454.345553561658</v>
      </c>
      <c r="Q416">
        <f t="shared" si="128"/>
        <v>7539.3063446787401</v>
      </c>
      <c r="R416">
        <f t="shared" si="129"/>
        <v>32.084151874065974</v>
      </c>
      <c r="S416">
        <f t="shared" si="130"/>
        <v>88.78702091921285</v>
      </c>
      <c r="T416">
        <f t="shared" si="131"/>
        <v>142.40943112450887</v>
      </c>
      <c r="U416">
        <f t="shared" si="132"/>
        <v>-10.851846080742289</v>
      </c>
      <c r="V416">
        <f t="shared" si="133"/>
        <v>-1.6618659242724951</v>
      </c>
    </row>
    <row r="417" spans="4:22" x14ac:dyDescent="0.3">
      <c r="D417">
        <f t="shared" si="105"/>
        <v>35.500000000000234</v>
      </c>
      <c r="E417">
        <v>0</v>
      </c>
      <c r="F417">
        <v>50</v>
      </c>
      <c r="H417">
        <f t="shared" si="120"/>
        <v>0.34265133724341129</v>
      </c>
      <c r="I417">
        <f t="shared" si="121"/>
        <v>213.63939528574707</v>
      </c>
      <c r="J417">
        <f t="shared" si="122"/>
        <v>292.98516861065366</v>
      </c>
      <c r="K417">
        <f t="shared" si="123"/>
        <v>167.10627031422223</v>
      </c>
      <c r="L417">
        <f t="shared" si="124"/>
        <v>0.5703574385920156</v>
      </c>
      <c r="M417" cm="1">
        <f t="array" ref="M417">CubicInterpolation($B$4:$B$14,$G$4:$G$14,L417)*H417</f>
        <v>97.341848222753441</v>
      </c>
      <c r="N417">
        <f t="shared" si="125"/>
        <v>-10.961480556373541</v>
      </c>
      <c r="O417">
        <f t="shared" si="126"/>
        <v>-1.1173782422399123</v>
      </c>
      <c r="P417">
        <f t="shared" si="127"/>
        <v>11463.16995603891</v>
      </c>
      <c r="Q417">
        <f t="shared" si="128"/>
        <v>7553.5389599266218</v>
      </c>
      <c r="R417">
        <f t="shared" si="129"/>
        <v>31.799439215922121</v>
      </c>
      <c r="S417">
        <f t="shared" si="130"/>
        <v>87.70102862580832</v>
      </c>
      <c r="T417">
        <f t="shared" si="131"/>
        <v>142.24287383312057</v>
      </c>
      <c r="U417">
        <f t="shared" si="132"/>
        <v>-10.835880826788307</v>
      </c>
      <c r="V417">
        <f t="shared" si="133"/>
        <v>-1.6546125514442249</v>
      </c>
    </row>
    <row r="418" spans="4:22" x14ac:dyDescent="0.3">
      <c r="D418">
        <f t="shared" si="105"/>
        <v>35.600000000000236</v>
      </c>
      <c r="E418">
        <v>0</v>
      </c>
      <c r="F418">
        <v>50</v>
      </c>
      <c r="H418">
        <f t="shared" si="120"/>
        <v>0.34226442134652324</v>
      </c>
      <c r="I418">
        <f t="shared" si="121"/>
        <v>213.58274204270253</v>
      </c>
      <c r="J418">
        <f t="shared" si="122"/>
        <v>292.94631889265628</v>
      </c>
      <c r="K418">
        <f t="shared" si="123"/>
        <v>166.39810945703641</v>
      </c>
      <c r="L418">
        <f t="shared" si="124"/>
        <v>0.56801570364845355</v>
      </c>
      <c r="M418" cm="1">
        <f t="array" ref="M418">CubicInterpolation($B$4:$B$14,$G$4:$G$14,L418)*H418</f>
        <v>96.625621678928923</v>
      </c>
      <c r="N418">
        <f t="shared" si="125"/>
        <v>-10.944808284353057</v>
      </c>
      <c r="O418">
        <f t="shared" si="126"/>
        <v>-1.1156787241950108</v>
      </c>
      <c r="P418">
        <f t="shared" si="127"/>
        <v>11471.885839584222</v>
      </c>
      <c r="Q418">
        <f t="shared" si="128"/>
        <v>7567.7549561137448</v>
      </c>
      <c r="R418">
        <f t="shared" si="129"/>
        <v>31.512626505963201</v>
      </c>
      <c r="S418">
        <f t="shared" si="130"/>
        <v>86.616642280431776</v>
      </c>
      <c r="T418">
        <f t="shared" si="131"/>
        <v>142.07704990933473</v>
      </c>
      <c r="U418">
        <f t="shared" si="132"/>
        <v>-10.820098067039119</v>
      </c>
      <c r="V418">
        <f t="shared" si="133"/>
        <v>-1.6475151595356072</v>
      </c>
    </row>
    <row r="419" spans="4:22" x14ac:dyDescent="0.3">
      <c r="D419">
        <f t="shared" si="105"/>
        <v>35.700000000000237</v>
      </c>
      <c r="E419">
        <v>0</v>
      </c>
      <c r="F419">
        <v>50</v>
      </c>
      <c r="H419">
        <f t="shared" si="120"/>
        <v>0.34188264386344847</v>
      </c>
      <c r="I419">
        <f t="shared" si="121"/>
        <v>213.52679313487727</v>
      </c>
      <c r="J419">
        <f t="shared" si="122"/>
        <v>292.90794711238834</v>
      </c>
      <c r="K419">
        <f t="shared" si="123"/>
        <v>165.69561874256402</v>
      </c>
      <c r="L419">
        <f t="shared" si="124"/>
        <v>0.56569178260973185</v>
      </c>
      <c r="M419" cm="1">
        <f t="array" ref="M419">CubicInterpolation($B$4:$B$14,$G$4:$G$14,L419)*H419</f>
        <v>95.922909126148241</v>
      </c>
      <c r="N419">
        <f t="shared" si="125"/>
        <v>-10.928335435190709</v>
      </c>
      <c r="O419">
        <f t="shared" si="126"/>
        <v>-1.1139995346779519</v>
      </c>
      <c r="P419">
        <f t="shared" si="127"/>
        <v>11480.493363865031</v>
      </c>
      <c r="Q419">
        <f t="shared" si="128"/>
        <v>7581.9544057854009</v>
      </c>
      <c r="R419">
        <f t="shared" si="129"/>
        <v>31.223706209194098</v>
      </c>
      <c r="S419">
        <f t="shared" si="130"/>
        <v>85.533843335740386</v>
      </c>
      <c r="T419">
        <f t="shared" si="131"/>
        <v>141.91194352378574</v>
      </c>
      <c r="U419">
        <f t="shared" si="132"/>
        <v>-10.804492027826482</v>
      </c>
      <c r="V419">
        <f t="shared" si="133"/>
        <v>-1.6405692319066854</v>
      </c>
    </row>
    <row r="420" spans="4:22" x14ac:dyDescent="0.3">
      <c r="D420">
        <f t="shared" si="105"/>
        <v>35.800000000000239</v>
      </c>
      <c r="E420">
        <v>0</v>
      </c>
      <c r="F420">
        <v>50</v>
      </c>
      <c r="H420">
        <f t="shared" si="120"/>
        <v>0.34150598529827658</v>
      </c>
      <c r="I420">
        <f t="shared" si="121"/>
        <v>213.47154753629809</v>
      </c>
      <c r="J420">
        <f t="shared" si="122"/>
        <v>292.87005275392119</v>
      </c>
      <c r="K420">
        <f t="shared" si="123"/>
        <v>164.99881478873451</v>
      </c>
      <c r="L420">
        <f t="shared" si="124"/>
        <v>0.56338575158919302</v>
      </c>
      <c r="M420" cm="1">
        <f t="array" ref="M420">CubicInterpolation($B$4:$B$14,$G$4:$G$14,L420)*H420</f>
        <v>95.233376794613648</v>
      </c>
      <c r="N420">
        <f t="shared" si="125"/>
        <v>-10.912055674178276</v>
      </c>
      <c r="O420">
        <f t="shared" si="126"/>
        <v>-1.1123400279488558</v>
      </c>
      <c r="P420">
        <f t="shared" si="127"/>
        <v>11488.992686723368</v>
      </c>
      <c r="Q420">
        <f t="shared" si="128"/>
        <v>7596.1373799268013</v>
      </c>
      <c r="R420">
        <f t="shared" si="129"/>
        <v>30.932671098270266</v>
      </c>
      <c r="S420">
        <f t="shared" si="130"/>
        <v>84.452613830997095</v>
      </c>
      <c r="T420">
        <f t="shared" si="131"/>
        <v>141.74753930421363</v>
      </c>
      <c r="U420">
        <f t="shared" si="132"/>
        <v>-10.789057115906441</v>
      </c>
      <c r="V420">
        <f t="shared" si="133"/>
        <v>-1.6337703590391472</v>
      </c>
    </row>
    <row r="421" spans="4:22" x14ac:dyDescent="0.3">
      <c r="D421">
        <f t="shared" si="105"/>
        <v>35.90000000000024</v>
      </c>
      <c r="E421">
        <v>0</v>
      </c>
      <c r="F421">
        <v>50</v>
      </c>
      <c r="H421">
        <f t="shared" si="120"/>
        <v>0.34113442642599706</v>
      </c>
      <c r="I421">
        <f t="shared" si="121"/>
        <v>213.41700423248153</v>
      </c>
      <c r="J421">
        <f t="shared" si="122"/>
        <v>292.83263530660491</v>
      </c>
      <c r="K421">
        <f t="shared" si="123"/>
        <v>164.30771516777332</v>
      </c>
      <c r="L421">
        <f t="shared" si="124"/>
        <v>0.56109768979723862</v>
      </c>
      <c r="M421" cm="1">
        <f t="array" ref="M421">CubicInterpolation($B$4:$B$14,$G$4:$G$14,L421)*H421</f>
        <v>94.556701025885715</v>
      </c>
      <c r="N421">
        <f t="shared" si="125"/>
        <v>-10.895962865230286</v>
      </c>
      <c r="O421">
        <f t="shared" si="126"/>
        <v>-1.1106995785148099</v>
      </c>
      <c r="P421">
        <f t="shared" si="127"/>
        <v>11497.383964233608</v>
      </c>
      <c r="Q421">
        <f t="shared" si="128"/>
        <v>7610.3039480082452</v>
      </c>
      <c r="R421">
        <f t="shared" si="129"/>
        <v>30.639514266527215</v>
      </c>
      <c r="S421">
        <f t="shared" si="130"/>
        <v>83.372936373810433</v>
      </c>
      <c r="T421">
        <f t="shared" si="131"/>
        <v>141.58382232466633</v>
      </c>
      <c r="U421">
        <f t="shared" si="132"/>
        <v>-10.773787914215999</v>
      </c>
      <c r="V421">
        <f t="shared" si="133"/>
        <v>-1.6271142369147489</v>
      </c>
    </row>
    <row r="422" spans="4:22" x14ac:dyDescent="0.3">
      <c r="D422">
        <f t="shared" si="105"/>
        <v>36.000000000000242</v>
      </c>
      <c r="E422">
        <v>0</v>
      </c>
      <c r="F422">
        <v>50</v>
      </c>
      <c r="H422">
        <f t="shared" si="120"/>
        <v>0.34076794828846069</v>
      </c>
      <c r="I422">
        <f t="shared" si="121"/>
        <v>213.36316222007028</v>
      </c>
      <c r="J422">
        <f t="shared" si="122"/>
        <v>292.79569426483073</v>
      </c>
      <c r="K422">
        <f t="shared" si="123"/>
        <v>163.62233837893444</v>
      </c>
      <c r="L422">
        <f t="shared" si="124"/>
        <v>0.55882767944988876</v>
      </c>
      <c r="M422" cm="1">
        <f t="array" ref="M422">CubicInterpolation($B$4:$B$14,$G$4:$G$14,L422)*H422</f>
        <v>93.892568055543919</v>
      </c>
      <c r="N422">
        <f t="shared" si="125"/>
        <v>-10.880051066125029</v>
      </c>
      <c r="O422">
        <f t="shared" si="126"/>
        <v>-1.1090775806447533</v>
      </c>
      <c r="P422">
        <f t="shared" si="127"/>
        <v>11505.667350758415</v>
      </c>
      <c r="Q422">
        <f t="shared" si="128"/>
        <v>7624.454178029222</v>
      </c>
      <c r="R422">
        <f t="shared" si="129"/>
        <v>30.344229141173269</v>
      </c>
      <c r="S422">
        <f t="shared" si="130"/>
        <v>82.294794122304296</v>
      </c>
      <c r="T422">
        <f t="shared" si="131"/>
        <v>141.42077809486864</v>
      </c>
      <c r="U422">
        <f t="shared" si="132"/>
        <v>-10.75867917772999</v>
      </c>
      <c r="V422">
        <f t="shared" si="133"/>
        <v>-1.6205966654808137</v>
      </c>
    </row>
    <row r="423" spans="4:22" x14ac:dyDescent="0.3">
      <c r="D423">
        <f t="shared" si="105"/>
        <v>36.100000000000243</v>
      </c>
      <c r="E423">
        <v>0</v>
      </c>
      <c r="F423">
        <v>50</v>
      </c>
      <c r="H423">
        <f t="shared" si="120"/>
        <v>0.34040653219045308</v>
      </c>
      <c r="I423">
        <f t="shared" si="121"/>
        <v>213.31002050648104</v>
      </c>
      <c r="J423">
        <f t="shared" si="122"/>
        <v>292.75922912780067</v>
      </c>
      <c r="K423">
        <f t="shared" si="123"/>
        <v>162.94270382128607</v>
      </c>
      <c r="L423">
        <f t="shared" si="124"/>
        <v>0.55657580567735176</v>
      </c>
      <c r="M423" cm="1">
        <f t="array" ref="M423">CubicInterpolation($B$4:$B$14,$G$4:$G$14,L423)*H423</f>
        <v>93.240673802612505</v>
      </c>
      <c r="N423">
        <f t="shared" si="125"/>
        <v>-10.864314523868408</v>
      </c>
      <c r="O423">
        <f t="shared" si="126"/>
        <v>-1.1074734478968815</v>
      </c>
      <c r="P423">
        <f t="shared" si="127"/>
        <v>11513.842999002914</v>
      </c>
      <c r="Q423">
        <f t="shared" si="128"/>
        <v>7638.5881365614532</v>
      </c>
      <c r="R423">
        <f t="shared" si="129"/>
        <v>30.046809496674094</v>
      </c>
      <c r="S423">
        <f t="shared" si="130"/>
        <v>81.21817076770698</v>
      </c>
      <c r="T423">
        <f t="shared" si="131"/>
        <v>141.25839254974886</v>
      </c>
      <c r="U423">
        <f t="shared" si="132"/>
        <v>-10.743725829412435</v>
      </c>
      <c r="V423">
        <f t="shared" si="133"/>
        <v>-1.614213547196943</v>
      </c>
    </row>
    <row r="424" spans="4:22" x14ac:dyDescent="0.3">
      <c r="D424">
        <f t="shared" si="105"/>
        <v>36.200000000000244</v>
      </c>
      <c r="E424">
        <v>0</v>
      </c>
      <c r="F424">
        <v>50</v>
      </c>
      <c r="H424">
        <f t="shared" si="120"/>
        <v>0.34005015969587932</v>
      </c>
      <c r="I424">
        <f t="shared" si="121"/>
        <v>213.25757810956338</v>
      </c>
      <c r="J424">
        <f t="shared" si="122"/>
        <v>292.72323939930453</v>
      </c>
      <c r="K424">
        <f t="shared" si="123"/>
        <v>162.26883176652743</v>
      </c>
      <c r="L424">
        <f t="shared" si="124"/>
        <v>0.55434215643253415</v>
      </c>
      <c r="M424" cm="1">
        <f t="array" ref="M424">CubicInterpolation($B$4:$B$14,$G$4:$G$14,L424)*H424</f>
        <v>92.600723665366658</v>
      </c>
      <c r="N424">
        <f t="shared" si="125"/>
        <v>-10.848747670175159</v>
      </c>
      <c r="O424">
        <f t="shared" si="126"/>
        <v>-1.1058866126580182</v>
      </c>
      <c r="P424">
        <f t="shared" si="127"/>
        <v>11521.911060067167</v>
      </c>
      <c r="Q424">
        <f t="shared" si="128"/>
        <v>7652.705888790897</v>
      </c>
      <c r="R424">
        <f t="shared" si="129"/>
        <v>29.747249468408469</v>
      </c>
      <c r="S424">
        <f t="shared" si="130"/>
        <v>80.143050517349849</v>
      </c>
      <c r="T424">
        <f t="shared" si="131"/>
        <v>141.09665203911499</v>
      </c>
      <c r="U424">
        <f t="shared" si="132"/>
        <v>-10.728922956258465</v>
      </c>
      <c r="V424">
        <f t="shared" si="133"/>
        <v>-1.6079608856564389</v>
      </c>
    </row>
    <row r="425" spans="4:22" x14ac:dyDescent="0.3">
      <c r="D425">
        <f t="shared" si="105"/>
        <v>36.300000000000246</v>
      </c>
      <c r="E425">
        <v>0</v>
      </c>
      <c r="F425">
        <v>50</v>
      </c>
      <c r="H425">
        <f t="shared" si="120"/>
        <v>0.33969881262405466</v>
      </c>
      <c r="I425">
        <f t="shared" si="121"/>
        <v>213.2058340572699</v>
      </c>
      <c r="J425">
        <f t="shared" si="122"/>
        <v>292.68772458750476</v>
      </c>
      <c r="K425">
        <f t="shared" si="123"/>
        <v>161.60074333181498</v>
      </c>
      <c r="L425">
        <f t="shared" si="124"/>
        <v>0.5521268223994179</v>
      </c>
      <c r="M425" cm="1">
        <f t="array" ref="M425">CubicInterpolation($B$4:$B$14,$G$4:$G$14,L425)*H425</f>
        <v>91.972432323148766</v>
      </c>
      <c r="N425">
        <f t="shared" si="125"/>
        <v>-10.833345117055559</v>
      </c>
      <c r="O425">
        <f t="shared" si="126"/>
        <v>-1.1043165256937368</v>
      </c>
      <c r="P425">
        <f t="shared" si="127"/>
        <v>11529.871683496938</v>
      </c>
      <c r="Q425">
        <f t="shared" si="128"/>
        <v>7666.8074985587264</v>
      </c>
      <c r="R425">
        <f t="shared" si="129"/>
        <v>29.445543566415331</v>
      </c>
      <c r="S425">
        <f t="shared" si="130"/>
        <v>79.069418078066292</v>
      </c>
      <c r="T425">
        <f t="shared" si="131"/>
        <v>140.93554331747231</v>
      </c>
      <c r="U425">
        <f t="shared" si="132"/>
        <v>-10.714265805415753</v>
      </c>
      <c r="V425">
        <f t="shared" si="133"/>
        <v>-1.601834784280286</v>
      </c>
    </row>
    <row r="426" spans="4:22" x14ac:dyDescent="0.3">
      <c r="D426">
        <f t="shared" si="105"/>
        <v>36.400000000000247</v>
      </c>
      <c r="E426">
        <v>0</v>
      </c>
      <c r="F426">
        <v>50</v>
      </c>
      <c r="H426">
        <f t="shared" si="120"/>
        <v>0.3393524730460995</v>
      </c>
      <c r="I426">
        <f t="shared" si="121"/>
        <v>213.15478738733651</v>
      </c>
      <c r="J426">
        <f t="shared" si="122"/>
        <v>292.65268420472722</v>
      </c>
      <c r="K426">
        <f t="shared" si="123"/>
        <v>160.93846045257794</v>
      </c>
      <c r="L426">
        <f t="shared" si="124"/>
        <v>0.54992989690124394</v>
      </c>
      <c r="M426" cm="1">
        <f t="array" ref="M426">CubicInterpolation($B$4:$B$14,$G$4:$G$14,L426)*H426</f>
        <v>91.355523543840448</v>
      </c>
      <c r="N426">
        <f t="shared" si="125"/>
        <v>-10.818101652504291</v>
      </c>
      <c r="O426">
        <f t="shared" si="126"/>
        <v>-1.1027626557088981</v>
      </c>
      <c r="P426">
        <f t="shared" si="127"/>
        <v>11537.725017332841</v>
      </c>
      <c r="Q426">
        <f t="shared" si="128"/>
        <v>7680.8930284012986</v>
      </c>
      <c r="R426">
        <f t="shared" si="129"/>
        <v>29.141686689364402</v>
      </c>
      <c r="S426">
        <f t="shared" si="130"/>
        <v>77.997258639982562</v>
      </c>
      <c r="T426">
        <f t="shared" si="131"/>
        <v>140.77505353397547</v>
      </c>
      <c r="U426">
        <f t="shared" si="132"/>
        <v>-10.69974978038371</v>
      </c>
      <c r="V426">
        <f t="shared" si="133"/>
        <v>-1.5958314450764561</v>
      </c>
    </row>
    <row r="427" spans="4:22" x14ac:dyDescent="0.3">
      <c r="D427">
        <f t="shared" si="105"/>
        <v>36.500000000000249</v>
      </c>
      <c r="E427">
        <v>0</v>
      </c>
      <c r="F427">
        <v>50</v>
      </c>
      <c r="H427">
        <f t="shared" si="120"/>
        <v>0.33901112328143607</v>
      </c>
      <c r="I427">
        <f t="shared" si="121"/>
        <v>213.10443714697379</v>
      </c>
      <c r="J427">
        <f t="shared" si="122"/>
        <v>292.61811776726006</v>
      </c>
      <c r="K427">
        <f t="shared" si="123"/>
        <v>160.28200585530266</v>
      </c>
      <c r="L427">
        <f t="shared" si="124"/>
        <v>0.54775147580843342</v>
      </c>
      <c r="M427" cm="1">
        <f t="array" ref="M427">CubicInterpolation($B$4:$B$14,$G$4:$G$14,L427)*H427</f>
        <v>90.749729996648284</v>
      </c>
      <c r="N427">
        <f t="shared" si="125"/>
        <v>-10.803012236284376</v>
      </c>
      <c r="O427">
        <f t="shared" si="126"/>
        <v>-1.1012244889178773</v>
      </c>
      <c r="P427">
        <f t="shared" si="127"/>
        <v>11545.471208157875</v>
      </c>
      <c r="Q427">
        <f t="shared" si="128"/>
        <v>7694.9625395891226</v>
      </c>
      <c r="R427">
        <f t="shared" si="129"/>
        <v>28.835674138729491</v>
      </c>
      <c r="S427">
        <f t="shared" si="130"/>
        <v>76.926557860692569</v>
      </c>
      <c r="T427">
        <f t="shared" si="131"/>
        <v>140.61517022250763</v>
      </c>
      <c r="U427">
        <f t="shared" si="132"/>
        <v>-10.685370437284615</v>
      </c>
      <c r="V427">
        <f t="shared" si="133"/>
        <v>-1.5899471674599663</v>
      </c>
    </row>
    <row r="428" spans="4:22" x14ac:dyDescent="0.3">
      <c r="D428">
        <f t="shared" si="105"/>
        <v>36.60000000000025</v>
      </c>
      <c r="E428">
        <v>0</v>
      </c>
      <c r="F428">
        <v>50</v>
      </c>
      <c r="H428">
        <f t="shared" si="120"/>
        <v>0.33867474589438223</v>
      </c>
      <c r="I428">
        <f t="shared" si="121"/>
        <v>213.05478239256786</v>
      </c>
      <c r="J428">
        <f t="shared" si="122"/>
        <v>292.5840247951582</v>
      </c>
      <c r="K428">
        <f t="shared" si="123"/>
        <v>159.63140303026836</v>
      </c>
      <c r="L428">
        <f t="shared" si="124"/>
        <v>0.54559165744619287</v>
      </c>
      <c r="M428" cm="1">
        <f t="array" ref="M428">CubicInterpolation($B$4:$B$14,$G$4:$G$14,L428)*H428</f>
        <v>90.154793069876007</v>
      </c>
      <c r="N428">
        <f t="shared" si="125"/>
        <v>-10.788071995797759</v>
      </c>
      <c r="O428">
        <f t="shared" si="126"/>
        <v>-1.0997015286236247</v>
      </c>
      <c r="P428">
        <f t="shared" si="127"/>
        <v>11553.1104011434</v>
      </c>
      <c r="Q428">
        <f t="shared" si="128"/>
        <v>7709.0160921648421</v>
      </c>
      <c r="R428">
        <f t="shared" si="129"/>
        <v>28.527501633073186</v>
      </c>
      <c r="S428">
        <f t="shared" si="130"/>
        <v>75.857301849809133</v>
      </c>
      <c r="T428">
        <f t="shared" si="131"/>
        <v>140.45588129188081</v>
      </c>
      <c r="U428">
        <f t="shared" si="132"/>
        <v>-10.671123481199132</v>
      </c>
      <c r="V428">
        <f t="shared" si="133"/>
        <v>-1.5841783471302575</v>
      </c>
    </row>
    <row r="429" spans="4:22" x14ac:dyDescent="0.3">
      <c r="D429">
        <f t="shared" si="105"/>
        <v>36.700000000000252</v>
      </c>
      <c r="E429">
        <v>0</v>
      </c>
      <c r="F429">
        <v>50</v>
      </c>
      <c r="H429">
        <f t="shared" si="120"/>
        <v>0.33834332369084325</v>
      </c>
      <c r="I429">
        <f t="shared" si="121"/>
        <v>213.00582218939167</v>
      </c>
      <c r="J429">
        <f t="shared" si="122"/>
        <v>292.55040481205555</v>
      </c>
      <c r="K429">
        <f t="shared" si="123"/>
        <v>158.98667620421551</v>
      </c>
      <c r="L429">
        <f t="shared" si="124"/>
        <v>0.54345054250174096</v>
      </c>
      <c r="M429" cm="1">
        <f t="array" ref="M429">CubicInterpolation($B$4:$B$14,$G$4:$G$14,L429)*H429</f>
        <v>89.570462693368924</v>
      </c>
      <c r="N429">
        <f t="shared" si="125"/>
        <v>-10.773276222037751</v>
      </c>
      <c r="O429">
        <f t="shared" si="126"/>
        <v>-1.0981932948050714</v>
      </c>
      <c r="P429">
        <f t="shared" si="127"/>
        <v>11560.642740093585</v>
      </c>
      <c r="Q429">
        <f t="shared" si="128"/>
        <v>7723.0537449802441</v>
      </c>
      <c r="R429">
        <f t="shared" si="129"/>
        <v>28.217165322481456</v>
      </c>
      <c r="S429">
        <f t="shared" si="130"/>
        <v>74.789477153884931</v>
      </c>
      <c r="T429">
        <f t="shared" si="131"/>
        <v>140.2971750161513</v>
      </c>
      <c r="U429">
        <f t="shared" si="132"/>
        <v>-10.657004762562808</v>
      </c>
      <c r="V429">
        <f t="shared" si="133"/>
        <v>-1.578521475000451</v>
      </c>
    </row>
    <row r="430" spans="4:22" x14ac:dyDescent="0.3">
      <c r="D430">
        <f t="shared" si="105"/>
        <v>36.800000000000253</v>
      </c>
      <c r="E430">
        <v>0</v>
      </c>
      <c r="F430">
        <v>50</v>
      </c>
      <c r="H430">
        <f t="shared" si="120"/>
        <v>0.33801683971509711</v>
      </c>
      <c r="I430">
        <f t="shared" si="121"/>
        <v>212.9575556113256</v>
      </c>
      <c r="J430">
        <f t="shared" si="122"/>
        <v>292.51725734498234</v>
      </c>
      <c r="K430">
        <f t="shared" si="123"/>
        <v>158.34785031293077</v>
      </c>
      <c r="L430">
        <f t="shared" si="124"/>
        <v>0.54132823393110818</v>
      </c>
      <c r="M430" cm="1">
        <f t="array" ref="M430">CubicInterpolation($B$4:$B$14,$G$4:$G$14,L430)*H430</f>
        <v>88.996497165328208</v>
      </c>
      <c r="N430">
        <f t="shared" si="125"/>
        <v>-10.758620365618558</v>
      </c>
      <c r="O430">
        <f t="shared" si="126"/>
        <v>-1.0966993237123912</v>
      </c>
      <c r="P430">
        <f t="shared" si="127"/>
        <v>11568.068367488364</v>
      </c>
      <c r="Q430">
        <f t="shared" si="128"/>
        <v>7737.0755557323046</v>
      </c>
      <c r="R430">
        <f t="shared" si="129"/>
        <v>27.904661803177476</v>
      </c>
      <c r="S430">
        <f t="shared" si="130"/>
        <v>73.723070741696816</v>
      </c>
      <c r="T430">
        <f t="shared" si="131"/>
        <v>140.13904002504475</v>
      </c>
      <c r="U430">
        <f t="shared" si="132"/>
        <v>-10.643010273619932</v>
      </c>
      <c r="V430">
        <f t="shared" si="133"/>
        <v>-1.5729731361733275</v>
      </c>
    </row>
    <row r="431" spans="4:22" x14ac:dyDescent="0.3">
      <c r="D431">
        <f t="shared" si="105"/>
        <v>36.900000000000254</v>
      </c>
      <c r="E431">
        <v>0</v>
      </c>
      <c r="F431">
        <v>50</v>
      </c>
      <c r="H431">
        <f t="shared" si="120"/>
        <v>0.33769527724666693</v>
      </c>
      <c r="I431">
        <f t="shared" si="121"/>
        <v>212.90998174058785</v>
      </c>
      <c r="J431">
        <f t="shared" si="122"/>
        <v>292.48458192418997</v>
      </c>
      <c r="K431">
        <f t="shared" si="123"/>
        <v>157.71495097373244</v>
      </c>
      <c r="L431">
        <f t="shared" si="124"/>
        <v>0.53922483686545597</v>
      </c>
      <c r="M431" cm="1">
        <f t="array" ref="M431">CubicInterpolation($B$4:$B$14,$G$4:$G$14,L431)*H431</f>
        <v>88.432662983203826</v>
      </c>
      <c r="N431">
        <f t="shared" si="125"/>
        <v>-10.744100032874051</v>
      </c>
      <c r="O431">
        <f t="shared" si="126"/>
        <v>-1.0952191674693221</v>
      </c>
      <c r="P431">
        <f t="shared" si="127"/>
        <v>11575.387424524943</v>
      </c>
      <c r="Q431">
        <f t="shared" si="128"/>
        <v>7751.0815809982814</v>
      </c>
      <c r="R431">
        <f t="shared" si="129"/>
        <v>27.589988132206273</v>
      </c>
      <c r="S431">
        <f t="shared" si="130"/>
        <v>72.658069989887665</v>
      </c>
      <c r="T431">
        <f t="shared" si="131"/>
        <v>139.98146529448607</v>
      </c>
      <c r="U431">
        <f t="shared" si="132"/>
        <v>-10.62913614492782</v>
      </c>
      <c r="V431">
        <f t="shared" si="133"/>
        <v>-1.567530008960961</v>
      </c>
    </row>
    <row r="432" spans="4:22" x14ac:dyDescent="0.3">
      <c r="D432">
        <f t="shared" si="105"/>
        <v>37.000000000000256</v>
      </c>
      <c r="E432">
        <v>0</v>
      </c>
      <c r="F432">
        <v>50</v>
      </c>
      <c r="H432">
        <f t="shared" si="120"/>
        <v>0.33737861979728728</v>
      </c>
      <c r="I432">
        <f t="shared" si="121"/>
        <v>212.8630996674737</v>
      </c>
      <c r="J432">
        <f t="shared" si="122"/>
        <v>292.45237808298111</v>
      </c>
      <c r="K432">
        <f t="shared" si="123"/>
        <v>157.08800445784132</v>
      </c>
      <c r="L432">
        <f t="shared" si="124"/>
        <v>0.53714045851686942</v>
      </c>
      <c r="M432" cm="1">
        <f t="array" ref="M432">CubicInterpolation($B$4:$B$14,$G$4:$G$14,L432)*H432</f>
        <v>87.878734678390558</v>
      </c>
      <c r="N432">
        <f t="shared" si="125"/>
        <v>-10.729710982023363</v>
      </c>
      <c r="O432">
        <f t="shared" si="126"/>
        <v>-1.0937523936822999</v>
      </c>
      <c r="P432">
        <f t="shared" si="127"/>
        <v>11582.600051157886</v>
      </c>
      <c r="Q432">
        <f t="shared" si="128"/>
        <v>7765.0718762698671</v>
      </c>
      <c r="R432">
        <f t="shared" si="129"/>
        <v>27.273141842286481</v>
      </c>
      <c r="S432">
        <f t="shared" si="130"/>
        <v>71.594462668960261</v>
      </c>
      <c r="T432">
        <f t="shared" si="131"/>
        <v>139.82444013722935</v>
      </c>
      <c r="U432">
        <f t="shared" si="132"/>
        <v>-10.615378641910437</v>
      </c>
      <c r="V432">
        <f t="shared" si="133"/>
        <v>-1.5621888639420274</v>
      </c>
    </row>
    <row r="433" spans="4:22" x14ac:dyDescent="0.3">
      <c r="D433">
        <f t="shared" si="105"/>
        <v>37.100000000000257</v>
      </c>
      <c r="E433">
        <v>0</v>
      </c>
      <c r="F433">
        <v>50</v>
      </c>
      <c r="H433">
        <f t="shared" si="120"/>
        <v>0.33706685110795281</v>
      </c>
      <c r="I433">
        <f t="shared" si="121"/>
        <v>212.81690849010417</v>
      </c>
      <c r="J433">
        <f t="shared" si="122"/>
        <v>292.42064535754628</v>
      </c>
      <c r="K433">
        <f t="shared" si="123"/>
        <v>156.46703766262385</v>
      </c>
      <c r="L433">
        <f t="shared" si="124"/>
        <v>0.53507520808358011</v>
      </c>
      <c r="M433" cm="1">
        <f t="array" ref="M433">CubicInterpolation($B$4:$B$14,$G$4:$G$14,L433)*H433</f>
        <v>87.33449465445814</v>
      </c>
      <c r="N433">
        <f t="shared" si="125"/>
        <v>-10.715449119395211</v>
      </c>
      <c r="O433">
        <f t="shared" si="126"/>
        <v>-1.0922985850555771</v>
      </c>
      <c r="P433">
        <f t="shared" si="127"/>
        <v>11589.706386137816</v>
      </c>
      <c r="Q433">
        <f t="shared" si="128"/>
        <v>7779.0464959864075</v>
      </c>
      <c r="R433">
        <f t="shared" si="129"/>
        <v>26.954120956685678</v>
      </c>
      <c r="S433">
        <f t="shared" si="130"/>
        <v>70.532236929618335</v>
      </c>
      <c r="T433">
        <f t="shared" si="131"/>
        <v>139.66795419358419</v>
      </c>
      <c r="U433">
        <f t="shared" si="132"/>
        <v>-10.601734161454015</v>
      </c>
      <c r="V433">
        <f t="shared" si="133"/>
        <v>-1.5569465630542811</v>
      </c>
    </row>
    <row r="434" spans="4:22" x14ac:dyDescent="0.3">
      <c r="D434">
        <f t="shared" si="105"/>
        <v>37.200000000000259</v>
      </c>
      <c r="E434">
        <v>0</v>
      </c>
      <c r="F434">
        <v>50</v>
      </c>
      <c r="H434">
        <f t="shared" si="120"/>
        <v>0.33675995514605189</v>
      </c>
      <c r="I434">
        <f t="shared" si="121"/>
        <v>212.77140731418297</v>
      </c>
      <c r="J434">
        <f t="shared" si="122"/>
        <v>292.38938328680592</v>
      </c>
      <c r="K434">
        <f t="shared" si="123"/>
        <v>155.85207808369347</v>
      </c>
      <c r="L434">
        <f t="shared" si="124"/>
        <v>0.53302919665457738</v>
      </c>
      <c r="M434" cm="1">
        <f t="array" ref="M434">CubicInterpolation($B$4:$B$14,$G$4:$G$14,L434)*H434</f>
        <v>86.799733028660896</v>
      </c>
      <c r="N434">
        <f t="shared" si="125"/>
        <v>-10.701310495710198</v>
      </c>
      <c r="O434">
        <f t="shared" si="126"/>
        <v>-1.0908573390122525</v>
      </c>
      <c r="P434">
        <f t="shared" si="127"/>
        <v>11596.706567048768</v>
      </c>
      <c r="Q434">
        <f t="shared" si="128"/>
        <v>7793.0054935671988</v>
      </c>
      <c r="R434">
        <f t="shared" si="129"/>
        <v>26.632924004257642</v>
      </c>
      <c r="S434">
        <f t="shared" si="130"/>
        <v>69.471381289450093</v>
      </c>
      <c r="T434">
        <f t="shared" si="131"/>
        <v>139.51199742223437</v>
      </c>
      <c r="U434">
        <f t="shared" si="132"/>
        <v>-10.588199228545285</v>
      </c>
      <c r="V434">
        <f t="shared" si="133"/>
        <v>-1.5518000587157623</v>
      </c>
    </row>
    <row r="435" spans="4:22" x14ac:dyDescent="0.3">
      <c r="D435">
        <f t="shared" si="105"/>
        <v>37.30000000000026</v>
      </c>
      <c r="E435">
        <v>0</v>
      </c>
      <c r="F435">
        <v>50</v>
      </c>
      <c r="H435">
        <f t="shared" si="120"/>
        <v>0.33645791610258152</v>
      </c>
      <c r="I435">
        <f t="shared" si="121"/>
        <v>212.72659525276242</v>
      </c>
      <c r="J435">
        <f t="shared" si="122"/>
        <v>292.35859141225853</v>
      </c>
      <c r="K435">
        <f t="shared" si="123"/>
        <v>155.24315378685952</v>
      </c>
      <c r="L435">
        <f t="shared" si="124"/>
        <v>0.53100253711357226</v>
      </c>
      <c r="M435" cm="1">
        <f t="array" ref="M435">CubicInterpolation($B$4:$B$14,$G$4:$G$14,L435)*H435</f>
        <v>86.274247476481648</v>
      </c>
      <c r="N435">
        <f t="shared" si="125"/>
        <v>-10.687291302413852</v>
      </c>
      <c r="O435">
        <f t="shared" si="126"/>
        <v>-1.0894282673204743</v>
      </c>
      <c r="P435">
        <f t="shared" si="127"/>
        <v>11603.600730344238</v>
      </c>
      <c r="Q435">
        <f t="shared" si="128"/>
        <v>7806.9489214428677</v>
      </c>
      <c r="R435">
        <f t="shared" si="129"/>
        <v>26.309550034507112</v>
      </c>
      <c r="S435">
        <f t="shared" si="130"/>
        <v>68.411884619950115</v>
      </c>
      <c r="T435">
        <f t="shared" si="131"/>
        <v>139.35656009114587</v>
      </c>
      <c r="U435">
        <f t="shared" si="132"/>
        <v>-10.574770492945847</v>
      </c>
      <c r="V435">
        <f t="shared" si="133"/>
        <v>-1.5467463929722438</v>
      </c>
    </row>
    <row r="436" spans="4:22" x14ac:dyDescent="0.3">
      <c r="D436">
        <f t="shared" si="105"/>
        <v>37.400000000000261</v>
      </c>
      <c r="E436">
        <v>0</v>
      </c>
      <c r="F436">
        <v>50</v>
      </c>
      <c r="H436">
        <f t="shared" si="120"/>
        <v>0.33616071838944106</v>
      </c>
      <c r="I436">
        <f t="shared" si="121"/>
        <v>212.68247142601743</v>
      </c>
      <c r="J436">
        <f t="shared" si="122"/>
        <v>292.32826927783395</v>
      </c>
      <c r="K436">
        <f t="shared" si="123"/>
        <v>154.64029337991175</v>
      </c>
      <c r="L436">
        <f t="shared" si="124"/>
        <v>0.52899534404227899</v>
      </c>
      <c r="M436" cm="1">
        <f t="array" ref="M436">CubicInterpolation($B$4:$B$14,$G$4:$G$14,L436)*H436</f>
        <v>85.757843078976265</v>
      </c>
      <c r="N436">
        <f t="shared" si="125"/>
        <v>-10.673387868056258</v>
      </c>
      <c r="O436">
        <f t="shared" si="126"/>
        <v>-1.0880109957243891</v>
      </c>
      <c r="P436">
        <f t="shared" si="127"/>
        <v>11610.389011381931</v>
      </c>
      <c r="Q436">
        <f t="shared" si="128"/>
        <v>7820.8768310858532</v>
      </c>
      <c r="R436">
        <f t="shared" si="129"/>
        <v>25.983998632659471</v>
      </c>
      <c r="S436">
        <f t="shared" si="130"/>
        <v>67.353736133875543</v>
      </c>
      <c r="T436">
        <f t="shared" si="131"/>
        <v>139.20163276856147</v>
      </c>
      <c r="U436">
        <f t="shared" si="132"/>
        <v>-10.561444725899449</v>
      </c>
      <c r="V436">
        <f t="shared" si="133"/>
        <v>-1.541782696666826</v>
      </c>
    </row>
    <row r="437" spans="4:22" x14ac:dyDescent="0.3">
      <c r="D437">
        <f t="shared" si="105"/>
        <v>37.500000000000263</v>
      </c>
      <c r="E437">
        <v>0</v>
      </c>
      <c r="F437">
        <v>50</v>
      </c>
      <c r="H437">
        <f t="shared" si="120"/>
        <v>0.33586834663680465</v>
      </c>
      <c r="I437">
        <f t="shared" si="121"/>
        <v>212.6390349610277</v>
      </c>
      <c r="J437">
        <f t="shared" si="122"/>
        <v>292.29841642975236</v>
      </c>
      <c r="K437">
        <f t="shared" si="123"/>
        <v>154.04352598423108</v>
      </c>
      <c r="L437">
        <f t="shared" si="124"/>
        <v>0.52700773362298436</v>
      </c>
      <c r="M437" cm="1">
        <f t="array" ref="M437">CubicInterpolation($B$4:$B$14,$G$4:$G$14,L437)*H437</f>
        <v>85.250332172694627</v>
      </c>
      <c r="N437">
        <f t="shared" si="125"/>
        <v>-10.659596654717408</v>
      </c>
      <c r="O437">
        <f t="shared" si="126"/>
        <v>-1.086605163579756</v>
      </c>
      <c r="P437">
        <f t="shared" si="127"/>
        <v>11617.071544457271</v>
      </c>
      <c r="Q437">
        <f t="shared" si="128"/>
        <v>7834.7892730399853</v>
      </c>
      <c r="R437">
        <f t="shared" si="129"/>
        <v>25.656269934833393</v>
      </c>
      <c r="S437">
        <f t="shared" si="130"/>
        <v>66.296925372933259</v>
      </c>
      <c r="T437">
        <f t="shared" si="131"/>
        <v>139.04720631407952</v>
      </c>
      <c r="U437">
        <f t="shared" si="132"/>
        <v>-10.548218816872613</v>
      </c>
      <c r="V437">
        <f t="shared" si="133"/>
        <v>-1.5369061886260682</v>
      </c>
    </row>
    <row r="438" spans="4:22" x14ac:dyDescent="0.3">
      <c r="D438">
        <f t="shared" si="105"/>
        <v>37.600000000000264</v>
      </c>
      <c r="E438">
        <v>0</v>
      </c>
      <c r="F438">
        <v>50</v>
      </c>
      <c r="H438">
        <f t="shared" si="120"/>
        <v>0.33558078569056554</v>
      </c>
      <c r="I438">
        <f t="shared" si="121"/>
        <v>212.59628499156787</v>
      </c>
      <c r="J438">
        <f t="shared" si="122"/>
        <v>292.26903241638854</v>
      </c>
      <c r="K438">
        <f t="shared" si="123"/>
        <v>153.45288120621757</v>
      </c>
      <c r="L438">
        <f t="shared" si="124"/>
        <v>0.5250398235403777</v>
      </c>
      <c r="M438" cm="1">
        <f t="array" ref="M438">CubicInterpolation($B$4:$B$14,$G$4:$G$14,L438)*H438</f>
        <v>84.751534201963821</v>
      </c>
      <c r="N438">
        <f t="shared" si="125"/>
        <v>-10.645914254472569</v>
      </c>
      <c r="O438">
        <f t="shared" si="126"/>
        <v>-1.0852104234936359</v>
      </c>
      <c r="P438">
        <f t="shared" si="127"/>
        <v>11623.648462835707</v>
      </c>
      <c r="Q438">
        <f t="shared" si="128"/>
        <v>7848.6862969491804</v>
      </c>
      <c r="R438">
        <f t="shared" si="129"/>
        <v>25.326364643205132</v>
      </c>
      <c r="S438">
        <f t="shared" si="130"/>
        <v>65.241442195794647</v>
      </c>
      <c r="T438">
        <f t="shared" si="131"/>
        <v>138.89327186981487</v>
      </c>
      <c r="U438">
        <f t="shared" si="132"/>
        <v>-10.535089770323525</v>
      </c>
      <c r="V438">
        <f t="shared" si="133"/>
        <v>-1.5321141748599663</v>
      </c>
    </row>
    <row r="439" spans="4:22" x14ac:dyDescent="0.3">
      <c r="D439">
        <f t="shared" si="105"/>
        <v>37.700000000000266</v>
      </c>
      <c r="E439">
        <v>0</v>
      </c>
      <c r="F439">
        <v>50</v>
      </c>
      <c r="H439">
        <f t="shared" si="120"/>
        <v>0.33529802060985714</v>
      </c>
      <c r="I439">
        <f t="shared" si="121"/>
        <v>212.55422065790515</v>
      </c>
      <c r="J439">
        <f t="shared" si="122"/>
        <v>292.24011678814099</v>
      </c>
      <c r="K439">
        <f t="shared" si="123"/>
        <v>152.86838910852765</v>
      </c>
      <c r="L439">
        <f t="shared" si="124"/>
        <v>0.52309173288261912</v>
      </c>
      <c r="M439" cm="1">
        <f t="array" ref="M439">CubicInterpolation($B$4:$B$14,$G$4:$G$14,L439)*H439</f>
        <v>84.261275573331176</v>
      </c>
      <c r="N439">
        <f t="shared" si="125"/>
        <v>-10.632337385893718</v>
      </c>
      <c r="O439">
        <f t="shared" si="126"/>
        <v>-1.0838264409677592</v>
      </c>
      <c r="P439">
        <f t="shared" si="127"/>
        <v>11630.119898783818</v>
      </c>
      <c r="Q439">
        <f t="shared" si="128"/>
        <v>7862.5679515852535</v>
      </c>
      <c r="R439">
        <f t="shared" si="129"/>
        <v>24.994284041116817</v>
      </c>
      <c r="S439">
        <f t="shared" si="130"/>
        <v>64.18727676643482</v>
      </c>
      <c r="T439">
        <f t="shared" si="131"/>
        <v>138.73982085164056</v>
      </c>
      <c r="U439">
        <f t="shared" si="132"/>
        <v>-10.522054702496195</v>
      </c>
      <c r="V439">
        <f t="shared" si="133"/>
        <v>-1.5274040477722317</v>
      </c>
    </row>
    <row r="440" spans="4:22" x14ac:dyDescent="0.3">
      <c r="D440">
        <f t="shared" si="105"/>
        <v>37.800000000000267</v>
      </c>
      <c r="E440">
        <v>0</v>
      </c>
      <c r="F440">
        <v>50</v>
      </c>
      <c r="H440">
        <f t="shared" si="120"/>
        <v>0.33502003666464014</v>
      </c>
      <c r="I440">
        <f t="shared" si="121"/>
        <v>212.51284110660464</v>
      </c>
      <c r="J440">
        <f t="shared" si="122"/>
        <v>292.21166909730647</v>
      </c>
      <c r="K440">
        <f t="shared" si="123"/>
        <v>152.29008018111412</v>
      </c>
      <c r="L440">
        <f t="shared" si="124"/>
        <v>0.5211635820416245</v>
      </c>
      <c r="M440" cm="1">
        <f t="array" ref="M440">CubicInterpolation($B$4:$B$14,$G$4:$G$14,L440)*H440</f>
        <v>83.779389511971061</v>
      </c>
      <c r="N440">
        <f t="shared" si="125"/>
        <v>-10.618862890586701</v>
      </c>
      <c r="O440">
        <f t="shared" si="126"/>
        <v>-1.0824528940455354</v>
      </c>
      <c r="P440">
        <f t="shared" si="127"/>
        <v>11636.485983599279</v>
      </c>
      <c r="Q440">
        <f t="shared" si="128"/>
        <v>7876.4342848748611</v>
      </c>
      <c r="R440">
        <f t="shared" si="129"/>
        <v>24.660030008207308</v>
      </c>
      <c r="S440">
        <f t="shared" si="130"/>
        <v>63.134419542793822</v>
      </c>
      <c r="T440">
        <f t="shared" si="131"/>
        <v>138.58684494050894</v>
      </c>
      <c r="U440">
        <f t="shared" si="132"/>
        <v>-10.509110838240566</v>
      </c>
      <c r="V440">
        <f t="shared" si="133"/>
        <v>-1.5227732853757312</v>
      </c>
    </row>
    <row r="441" spans="4:22" x14ac:dyDescent="0.3">
      <c r="D441">
        <f t="shared" si="105"/>
        <v>37.900000000000269</v>
      </c>
      <c r="E441">
        <v>0</v>
      </c>
      <c r="F441">
        <v>50</v>
      </c>
      <c r="H441">
        <f t="shared" si="120"/>
        <v>0.33474681933336237</v>
      </c>
      <c r="I441">
        <f t="shared" si="121"/>
        <v>212.47214549034189</v>
      </c>
      <c r="J441">
        <f t="shared" si="122"/>
        <v>292.18368889795914</v>
      </c>
      <c r="K441">
        <f t="shared" si="123"/>
        <v>151.71798531206281</v>
      </c>
      <c r="L441">
        <f t="shared" si="124"/>
        <v>0.51925549261255333</v>
      </c>
      <c r="M441" cm="1">
        <f t="array" ref="M441">CubicInterpolation($B$4:$B$14,$G$4:$G$14,L441)*H441</f>
        <v>83.305715919873194</v>
      </c>
      <c r="N441">
        <f t="shared" si="125"/>
        <v>-10.605487729759508</v>
      </c>
      <c r="O441">
        <f t="shared" si="126"/>
        <v>-1.0810894729622331</v>
      </c>
      <c r="P441">
        <f t="shared" si="127"/>
        <v>11642.746847639706</v>
      </c>
      <c r="Q441">
        <f t="shared" si="128"/>
        <v>7890.2853439255796</v>
      </c>
      <c r="R441">
        <f t="shared" si="129"/>
        <v>24.323605035469328</v>
      </c>
      <c r="S441">
        <f t="shared" si="130"/>
        <v>62.082861265756968</v>
      </c>
      <c r="T441">
        <f t="shared" si="131"/>
        <v>138.43433607385154</v>
      </c>
      <c r="U441">
        <f t="shared" si="132"/>
        <v>-10.496255507854762</v>
      </c>
      <c r="V441">
        <f t="shared" si="133"/>
        <v>-1.5182194505103823</v>
      </c>
    </row>
    <row r="442" spans="4:22" x14ac:dyDescent="0.3">
      <c r="D442">
        <f t="shared" si="105"/>
        <v>38.00000000000027</v>
      </c>
      <c r="E442">
        <v>0</v>
      </c>
      <c r="F442">
        <v>50</v>
      </c>
      <c r="H442">
        <f t="shared" si="120"/>
        <v>0.33447835430068351</v>
      </c>
      <c r="I442">
        <f t="shared" si="121"/>
        <v>212.43213296772228</v>
      </c>
      <c r="J442">
        <f t="shared" si="122"/>
        <v>292.15617574583428</v>
      </c>
      <c r="K442">
        <f t="shared" si="123"/>
        <v>151.15213575822142</v>
      </c>
      <c r="L442">
        <f t="shared" si="124"/>
        <v>0.51736758729248467</v>
      </c>
      <c r="M442" cm="1">
        <f t="array" ref="M442">CubicInterpolation($B$4:$B$14,$G$4:$G$14,L442)*H442</f>
        <v>82.84010123563597</v>
      </c>
      <c r="N442">
        <f t="shared" si="125"/>
        <v>-10.592208980820299</v>
      </c>
      <c r="O442">
        <f t="shared" si="126"/>
        <v>-1.0797358797981955</v>
      </c>
      <c r="P442">
        <f t="shared" si="127"/>
        <v>11648.902620350416</v>
      </c>
      <c r="Q442">
        <f t="shared" si="128"/>
        <v>7904.1211750511256</v>
      </c>
      <c r="R442">
        <f t="shared" si="129"/>
        <v>23.985012240246888</v>
      </c>
      <c r="S442">
        <f t="shared" si="130"/>
        <v>61.032592948452184</v>
      </c>
      <c r="T442">
        <f t="shared" si="131"/>
        <v>138.28228643705722</v>
      </c>
      <c r="U442">
        <f t="shared" si="132"/>
        <v>-10.483486143948932</v>
      </c>
      <c r="V442">
        <f t="shared" si="133"/>
        <v>-1.5137401900593652</v>
      </c>
    </row>
    <row r="443" spans="4:22" x14ac:dyDescent="0.3">
      <c r="D443">
        <f t="shared" si="105"/>
        <v>38.100000000000271</v>
      </c>
      <c r="E443">
        <v>0</v>
      </c>
      <c r="F443">
        <v>50</v>
      </c>
      <c r="H443">
        <f t="shared" si="120"/>
        <v>0.33421462745526437</v>
      </c>
      <c r="I443">
        <f t="shared" si="121"/>
        <v>212.39280270310761</v>
      </c>
      <c r="J443">
        <f t="shared" si="122"/>
        <v>292.12912919821713</v>
      </c>
      <c r="K443">
        <f t="shared" si="123"/>
        <v>150.59256311561765</v>
      </c>
      <c r="L443">
        <f t="shared" si="124"/>
        <v>0.51549998977827616</v>
      </c>
      <c r="M443" cm="1">
        <f t="array" ref="M443">CubicInterpolation($B$4:$B$14,$G$4:$G$14,L443)*H443</f>
        <v>82.382398295700213</v>
      </c>
      <c r="N443">
        <f t="shared" si="125"/>
        <v>-10.57902383400199</v>
      </c>
      <c r="O443">
        <f t="shared" si="126"/>
        <v>-1.0783918281347593</v>
      </c>
      <c r="P443">
        <f t="shared" si="127"/>
        <v>11654.953430291132</v>
      </c>
      <c r="Q443">
        <f t="shared" si="128"/>
        <v>7917.9418237957298</v>
      </c>
      <c r="R443">
        <f t="shared" si="129"/>
        <v>23.644255381107772</v>
      </c>
      <c r="S443">
        <f t="shared" si="130"/>
        <v>59.983605865861982</v>
      </c>
      <c r="T443">
        <f t="shared" si="131"/>
        <v>138.13068845502875</v>
      </c>
      <c r="U443">
        <f t="shared" si="132"/>
        <v>-10.470800278328319</v>
      </c>
      <c r="V443">
        <f t="shared" si="133"/>
        <v>-1.5093332341606245</v>
      </c>
    </row>
    <row r="444" spans="4:22" x14ac:dyDescent="0.3">
      <c r="D444">
        <f t="shared" si="105"/>
        <v>38.200000000000273</v>
      </c>
      <c r="E444">
        <v>0</v>
      </c>
      <c r="F444">
        <v>50</v>
      </c>
      <c r="H444">
        <f t="shared" si="120"/>
        <v>0.33395562488761937</v>
      </c>
      <c r="I444">
        <f t="shared" si="121"/>
        <v>212.35415386644917</v>
      </c>
      <c r="J444">
        <f t="shared" si="122"/>
        <v>292.10254881383571</v>
      </c>
      <c r="K444">
        <f t="shared" si="123"/>
        <v>150.03929928966306</v>
      </c>
      <c r="L444">
        <f t="shared" si="124"/>
        <v>0.51365282466359741</v>
      </c>
      <c r="M444" cm="1">
        <f t="array" ref="M444">CubicInterpolation($B$4:$B$14,$G$4:$G$14,L444)*H444</f>
        <v>81.932466196866358</v>
      </c>
      <c r="N444">
        <f t="shared" si="125"/>
        <v>-10.565929589012608</v>
      </c>
      <c r="O444">
        <f t="shared" si="126"/>
        <v>-1.0770570427128041</v>
      </c>
      <c r="P444">
        <f t="shared" si="127"/>
        <v>11660.899405161663</v>
      </c>
      <c r="Q444">
        <f t="shared" si="128"/>
        <v>7931.7473349576721</v>
      </c>
      <c r="R444">
        <f t="shared" si="129"/>
        <v>23.301338872609168</v>
      </c>
      <c r="S444">
        <f t="shared" si="130"/>
        <v>58.935891544748102</v>
      </c>
      <c r="T444">
        <f t="shared" si="131"/>
        <v>137.97953478381774</v>
      </c>
      <c r="U444">
        <f t="shared" si="132"/>
        <v>-10.458195538895611</v>
      </c>
      <c r="V444">
        <f t="shared" si="133"/>
        <v>-1.5049963954096659</v>
      </c>
    </row>
    <row r="445" spans="4:22" x14ac:dyDescent="0.3">
      <c r="D445">
        <f t="shared" si="105"/>
        <v>38.300000000000274</v>
      </c>
      <c r="E445">
        <v>0</v>
      </c>
      <c r="F445">
        <v>50</v>
      </c>
      <c r="H445">
        <f t="shared" si="120"/>
        <v>0.3337013328880305</v>
      </c>
      <c r="I445">
        <f t="shared" si="121"/>
        <v>212.31618563312713</v>
      </c>
      <c r="J445">
        <f t="shared" si="122"/>
        <v>292.07643415275817</v>
      </c>
      <c r="K445">
        <f t="shared" si="123"/>
        <v>149.49237646514251</v>
      </c>
      <c r="L445">
        <f t="shared" si="124"/>
        <v>0.51182621733514067</v>
      </c>
      <c r="M445" cm="1">
        <f t="array" ref="M445">CubicInterpolation($B$4:$B$14,$G$4:$G$14,L445)*H445</f>
        <v>81.490170159949088</v>
      </c>
      <c r="N445">
        <f t="shared" si="125"/>
        <v>-10.552923651710104</v>
      </c>
      <c r="O445">
        <f t="shared" si="126"/>
        <v>-1.0757312590937924</v>
      </c>
      <c r="P445">
        <f t="shared" si="127"/>
        <v>11666.740671826594</v>
      </c>
      <c r="Q445">
        <f t="shared" si="128"/>
        <v>7945.5377526119801</v>
      </c>
      <c r="R445">
        <f t="shared" si="129"/>
        <v>22.956267799941454</v>
      </c>
      <c r="S445">
        <f t="shared" si="130"/>
        <v>57.889441753886892</v>
      </c>
      <c r="T445">
        <f t="shared" si="131"/>
        <v>137.82881830233922</v>
      </c>
      <c r="U445">
        <f t="shared" si="132"/>
        <v>-10.445669646572046</v>
      </c>
      <c r="V445">
        <f t="shared" si="133"/>
        <v>-1.500727568050229</v>
      </c>
    </row>
    <row r="446" spans="4:22" x14ac:dyDescent="0.3">
      <c r="D446">
        <f t="shared" si="105"/>
        <v>38.400000000000276</v>
      </c>
      <c r="E446">
        <v>0</v>
      </c>
      <c r="F446">
        <v>50</v>
      </c>
      <c r="H446">
        <f t="shared" si="120"/>
        <v>0.33345173794451854</v>
      </c>
      <c r="I446">
        <f t="shared" si="121"/>
        <v>212.27889718379635</v>
      </c>
      <c r="J446">
        <f t="shared" si="122"/>
        <v>292.05078477629428</v>
      </c>
      <c r="K446">
        <f t="shared" si="123"/>
        <v>148.95182707598889</v>
      </c>
      <c r="L446">
        <f t="shared" si="124"/>
        <v>0.51002029386801118</v>
      </c>
      <c r="M446" cm="1">
        <f t="array" ref="M446">CubicInterpolation($B$4:$B$14,$G$4:$G$14,L446)*H446</f>
        <v>81.055381394429972</v>
      </c>
      <c r="N446">
        <f t="shared" si="125"/>
        <v>-10.540003530798616</v>
      </c>
      <c r="O446">
        <f t="shared" si="126"/>
        <v>-1.0744142233229985</v>
      </c>
      <c r="P446">
        <f t="shared" si="127"/>
        <v>11672.477356339019</v>
      </c>
      <c r="Q446">
        <f t="shared" si="128"/>
        <v>7959.3131201323058</v>
      </c>
      <c r="R446">
        <f t="shared" si="129"/>
        <v>22.609047933356191</v>
      </c>
      <c r="S446">
        <f t="shared" si="130"/>
        <v>56.844248494613495</v>
      </c>
      <c r="T446">
        <f t="shared" si="131"/>
        <v>137.67853210416621</v>
      </c>
      <c r="U446">
        <f t="shared" si="132"/>
        <v>-10.433220412234897</v>
      </c>
      <c r="V446">
        <f t="shared" si="133"/>
        <v>-1.4965247271503288</v>
      </c>
    </row>
    <row r="447" spans="4:22" x14ac:dyDescent="0.3">
      <c r="D447">
        <f t="shared" si="105"/>
        <v>38.500000000000277</v>
      </c>
      <c r="E447">
        <v>0</v>
      </c>
      <c r="F447">
        <v>50</v>
      </c>
      <c r="H447">
        <f t="shared" si="120"/>
        <v>0.33320682674087448</v>
      </c>
      <c r="I447">
        <f t="shared" si="121"/>
        <v>212.24228770423832</v>
      </c>
      <c r="J447">
        <f t="shared" si="122"/>
        <v>292.02560024690121</v>
      </c>
      <c r="K447">
        <f t="shared" si="123"/>
        <v>148.41768377484354</v>
      </c>
      <c r="L447">
        <f t="shared" si="124"/>
        <v>0.50823518092030173</v>
      </c>
      <c r="M447" cm="1">
        <f t="array" ref="M447">CubicInterpolation($B$4:$B$14,$G$4:$G$14,L447)*H447</f>
        <v>80.627976963980515</v>
      </c>
      <c r="N447">
        <f t="shared" si="125"/>
        <v>-10.527166834546328</v>
      </c>
      <c r="O447">
        <f t="shared" si="126"/>
        <v>-1.0731056915949366</v>
      </c>
      <c r="P447">
        <f t="shared" si="127"/>
        <v>11678.109583963333</v>
      </c>
      <c r="Q447">
        <f t="shared" si="128"/>
        <v>7973.073480211985</v>
      </c>
      <c r="R447">
        <f t="shared" si="129"/>
        <v>22.259685742399622</v>
      </c>
      <c r="S447">
        <f t="shared" si="130"/>
        <v>55.800303991673132</v>
      </c>
      <c r="T447">
        <f t="shared" si="131"/>
        <v>137.52866948940618</v>
      </c>
      <c r="U447">
        <f t="shared" si="132"/>
        <v>-10.420845733672298</v>
      </c>
      <c r="V447">
        <f t="shared" si="133"/>
        <v>-1.4923859277599818</v>
      </c>
    </row>
    <row r="448" spans="4:22" x14ac:dyDescent="0.3">
      <c r="D448">
        <f t="shared" si="105"/>
        <v>38.600000000000279</v>
      </c>
      <c r="E448">
        <v>0</v>
      </c>
      <c r="F448">
        <v>50</v>
      </c>
      <c r="H448">
        <f t="shared" si="120"/>
        <v>0.33296658615474339</v>
      </c>
      <c r="I448">
        <f t="shared" si="121"/>
        <v>212.20635638521861</v>
      </c>
      <c r="J448">
        <f t="shared" si="122"/>
        <v>292.00088012809283</v>
      </c>
      <c r="K448">
        <f t="shared" si="123"/>
        <v>147.88997940240608</v>
      </c>
      <c r="L448">
        <f t="shared" si="124"/>
        <v>0.50647100562686931</v>
      </c>
      <c r="M448" cm="1">
        <f t="array" ref="M448">CubicInterpolation($B$4:$B$14,$G$4:$G$14,L448)*H448</f>
        <v>80.207839652734904</v>
      </c>
      <c r="N448">
        <f t="shared" si="125"/>
        <v>-10.514411267525201</v>
      </c>
      <c r="O448">
        <f t="shared" si="126"/>
        <v>-1.0718054299210193</v>
      </c>
      <c r="P448">
        <f t="shared" si="127"/>
        <v>11683.637479197136</v>
      </c>
      <c r="Q448">
        <f t="shared" si="128"/>
        <v>7986.8188748842886</v>
      </c>
      <c r="R448">
        <f t="shared" si="129"/>
        <v>21.908188409970627</v>
      </c>
      <c r="S448">
        <f t="shared" si="130"/>
        <v>54.757600684377756</v>
      </c>
      <c r="T448">
        <f t="shared" si="131"/>
        <v>137.37922395666067</v>
      </c>
      <c r="U448">
        <f t="shared" si="132"/>
        <v>-10.408543592556441</v>
      </c>
      <c r="V448">
        <f t="shared" si="133"/>
        <v>-1.4883093040470996</v>
      </c>
    </row>
    <row r="449" spans="4:22" x14ac:dyDescent="0.3">
      <c r="D449">
        <f t="shared" si="105"/>
        <v>38.70000000000028</v>
      </c>
      <c r="E449">
        <v>0</v>
      </c>
      <c r="F449">
        <v>50</v>
      </c>
      <c r="H449">
        <f t="shared" si="120"/>
        <v>0.33273100325576332</v>
      </c>
      <c r="I449">
        <f t="shared" si="121"/>
        <v>212.17110242235032</v>
      </c>
      <c r="J449">
        <f t="shared" si="122"/>
        <v>291.97662398435318</v>
      </c>
      <c r="K449">
        <f t="shared" si="123"/>
        <v>147.36874695657593</v>
      </c>
      <c r="L449">
        <f t="shared" si="124"/>
        <v>0.50472789549232311</v>
      </c>
      <c r="M449" cm="1">
        <f t="array" ref="M449">CubicInterpolation($B$4:$B$14,$G$4:$G$14,L449)*H449</f>
        <v>79.794857832201345</v>
      </c>
      <c r="N449">
        <f t="shared" si="125"/>
        <v>-10.501734627368496</v>
      </c>
      <c r="O449">
        <f t="shared" si="126"/>
        <v>-1.0705132137990312</v>
      </c>
      <c r="P449">
        <f t="shared" si="127"/>
        <v>11689.061165792258</v>
      </c>
      <c r="Q449">
        <f t="shared" si="128"/>
        <v>8000.5493455418755</v>
      </c>
      <c r="R449">
        <f t="shared" si="129"/>
        <v>21.554563846027449</v>
      </c>
      <c r="S449">
        <f t="shared" si="130"/>
        <v>53.716131218066302</v>
      </c>
      <c r="T449">
        <f t="shared" si="131"/>
        <v>137.23018919507032</v>
      </c>
      <c r="U449">
        <f t="shared" si="132"/>
        <v>-10.396312051431501</v>
      </c>
      <c r="V449">
        <f t="shared" si="133"/>
        <v>-1.4842930684102358</v>
      </c>
    </row>
    <row r="450" spans="4:22" x14ac:dyDescent="0.3">
      <c r="D450">
        <f t="shared" si="105"/>
        <v>38.800000000000281</v>
      </c>
      <c r="E450">
        <v>0</v>
      </c>
      <c r="F450">
        <v>50</v>
      </c>
      <c r="H450">
        <f t="shared" si="120"/>
        <v>0.33250006530375575</v>
      </c>
      <c r="I450">
        <f t="shared" si="121"/>
        <v>212.13652501596277</v>
      </c>
      <c r="J450">
        <f t="shared" si="122"/>
        <v>291.9528313810535</v>
      </c>
      <c r="K450">
        <f t="shared" si="123"/>
        <v>146.85401956139114</v>
      </c>
      <c r="L450">
        <f t="shared" si="124"/>
        <v>0.50300597828324867</v>
      </c>
      <c r="M450" cm="1">
        <f t="array" ref="M450">CubicInterpolation($B$4:$B$14,$G$4:$G$14,L450)*H450</f>
        <v>79.388925328709988</v>
      </c>
      <c r="N450">
        <f t="shared" si="125"/>
        <v>-10.489134801550611</v>
      </c>
      <c r="O450">
        <f t="shared" si="126"/>
        <v>-1.0692288278848736</v>
      </c>
      <c r="P450">
        <f t="shared" si="127"/>
        <v>11694.380766774955</v>
      </c>
      <c r="Q450">
        <f t="shared" si="128"/>
        <v>8014.2649329554515</v>
      </c>
      <c r="R450">
        <f t="shared" si="129"/>
        <v>21.198820701115466</v>
      </c>
      <c r="S450">
        <f t="shared" si="130"/>
        <v>52.675888435866888</v>
      </c>
      <c r="T450">
        <f t="shared" si="131"/>
        <v>137.08155907644746</v>
      </c>
      <c r="U450">
        <f t="shared" si="132"/>
        <v>-10.384149250721773</v>
      </c>
      <c r="V450">
        <f t="shared" si="133"/>
        <v>-1.4803355105632716</v>
      </c>
    </row>
    <row r="451" spans="4:22" x14ac:dyDescent="0.3">
      <c r="D451">
        <f t="shared" si="105"/>
        <v>38.900000000000283</v>
      </c>
      <c r="E451">
        <v>0</v>
      </c>
      <c r="F451">
        <v>50</v>
      </c>
      <c r="H451">
        <f t="shared" si="120"/>
        <v>0.33227375974696721</v>
      </c>
      <c r="I451">
        <f t="shared" si="121"/>
        <v>212.10262337097561</v>
      </c>
      <c r="J451">
        <f t="shared" si="122"/>
        <v>291.92950188437277</v>
      </c>
      <c r="K451">
        <f t="shared" si="123"/>
        <v>146.34583043577007</v>
      </c>
      <c r="L451">
        <f t="shared" si="124"/>
        <v>0.50130538191968899</v>
      </c>
      <c r="M451" cm="1">
        <f t="array" ref="M451">CubicInterpolation($B$4:$B$14,$G$4:$G$14,L451)*H451</f>
        <v>78.989941291304262</v>
      </c>
      <c r="N451">
        <f t="shared" si="125"/>
        <v>-10.476609764184525</v>
      </c>
      <c r="O451">
        <f t="shared" si="126"/>
        <v>-1.0679520656661086</v>
      </c>
      <c r="P451">
        <f t="shared" si="127"/>
        <v>11699.596404465286</v>
      </c>
      <c r="Q451">
        <f t="shared" si="128"/>
        <v>8027.9656772916487</v>
      </c>
      <c r="R451">
        <f t="shared" si="129"/>
        <v>20.840968379493582</v>
      </c>
      <c r="S451">
        <f t="shared" si="130"/>
        <v>51.63686537075921</v>
      </c>
      <c r="T451">
        <f t="shared" si="131"/>
        <v>136.93332764749877</v>
      </c>
      <c r="U451">
        <f t="shared" si="132"/>
        <v>-10.37205340575561</v>
      </c>
      <c r="V451">
        <f t="shared" si="133"/>
        <v>-1.4764349965914514</v>
      </c>
    </row>
    <row r="452" spans="4:22" x14ac:dyDescent="0.3">
      <c r="D452">
        <f t="shared" si="105"/>
        <v>39.000000000000284</v>
      </c>
      <c r="E452">
        <v>0</v>
      </c>
      <c r="F452">
        <v>50</v>
      </c>
      <c r="H452">
        <f t="shared" si="120"/>
        <v>0.33205207422035771</v>
      </c>
      <c r="I452">
        <f t="shared" si="121"/>
        <v>212.0693966967778</v>
      </c>
      <c r="J452">
        <f t="shared" si="122"/>
        <v>291.90663506122178</v>
      </c>
      <c r="K452">
        <f t="shared" si="123"/>
        <v>145.84421286206384</v>
      </c>
      <c r="L452">
        <f t="shared" si="124"/>
        <v>0.4996262343659158</v>
      </c>
      <c r="M452" cm="1">
        <f t="array" ref="M452">CubicInterpolation($B$4:$B$14,$G$4:$G$14,L452)*H452</f>
        <v>78.556126385497578</v>
      </c>
      <c r="N452">
        <f t="shared" si="125"/>
        <v>-10.463758897080606</v>
      </c>
      <c r="O452">
        <f t="shared" si="126"/>
        <v>-1.0666420894067896</v>
      </c>
      <c r="P452">
        <f t="shared" si="127"/>
        <v>11704.708200495721</v>
      </c>
      <c r="Q452">
        <f t="shared" si="128"/>
        <v>8041.6516181301313</v>
      </c>
      <c r="R452">
        <f t="shared" si="129"/>
        <v>20.481017051964127</v>
      </c>
      <c r="S452">
        <f t="shared" si="130"/>
        <v>50.599055237935325</v>
      </c>
      <c r="T452">
        <f t="shared" si="131"/>
        <v>136.78548912214103</v>
      </c>
      <c r="U452">
        <f t="shared" si="132"/>
        <v>-10.359731103932509</v>
      </c>
      <c r="V452">
        <f t="shared" si="133"/>
        <v>-1.4718089925146034</v>
      </c>
    </row>
    <row r="453" spans="4:22" x14ac:dyDescent="0.3">
      <c r="D453">
        <f t="shared" si="105"/>
        <v>39.100000000000286</v>
      </c>
      <c r="E453">
        <v>0</v>
      </c>
      <c r="F453">
        <v>50</v>
      </c>
      <c r="H453">
        <f t="shared" si="120"/>
        <v>0.33183499651233567</v>
      </c>
      <c r="I453">
        <f t="shared" si="121"/>
        <v>212.03684420237141</v>
      </c>
      <c r="J453">
        <f t="shared" si="122"/>
        <v>291.88423047590777</v>
      </c>
      <c r="K453">
        <f t="shared" si="123"/>
        <v>145.349241836224</v>
      </c>
      <c r="L453">
        <f t="shared" si="124"/>
        <v>0.49796880632858026</v>
      </c>
      <c r="M453" cm="1">
        <f t="array" ref="M453">CubicInterpolation($B$4:$B$14,$G$4:$G$14,L453)*H453</f>
        <v>77.986485305228598</v>
      </c>
      <c r="N453">
        <f t="shared" si="125"/>
        <v>-10.449641784628872</v>
      </c>
      <c r="O453">
        <f t="shared" si="126"/>
        <v>-1.065203036149732</v>
      </c>
      <c r="P453">
        <f t="shared" si="127"/>
        <v>11709.71627655824</v>
      </c>
      <c r="Q453">
        <f t="shared" si="128"/>
        <v>8055.3227964323733</v>
      </c>
      <c r="R453">
        <f t="shared" si="129"/>
        <v>20.118977720129873</v>
      </c>
      <c r="S453">
        <f t="shared" si="130"/>
        <v>49.562466012450905</v>
      </c>
      <c r="T453">
        <f t="shared" si="131"/>
        <v>136.63807692268571</v>
      </c>
      <c r="U453">
        <f t="shared" si="132"/>
        <v>-10.346501359375974</v>
      </c>
      <c r="V453">
        <f t="shared" si="133"/>
        <v>-1.464555580199258</v>
      </c>
    </row>
    <row r="454" spans="4:22" x14ac:dyDescent="0.3">
      <c r="D454">
        <f t="shared" si="105"/>
        <v>39.200000000000287</v>
      </c>
      <c r="E454">
        <v>0</v>
      </c>
      <c r="F454">
        <v>50</v>
      </c>
      <c r="H454">
        <f t="shared" si="120"/>
        <v>0.33162251442648133</v>
      </c>
      <c r="I454">
        <f t="shared" si="121"/>
        <v>212.00496507574087</v>
      </c>
      <c r="J454">
        <f t="shared" si="122"/>
        <v>291.86228767593917</v>
      </c>
      <c r="K454">
        <f t="shared" si="123"/>
        <v>144.86113492930957</v>
      </c>
      <c r="L454">
        <f t="shared" si="124"/>
        <v>0.49633385691183213</v>
      </c>
      <c r="M454" cm="1">
        <f t="array" ref="M454">CubicInterpolation($B$4:$B$14,$G$4:$G$14,L454)*H454</f>
        <v>77.427082269566782</v>
      </c>
      <c r="N454">
        <f t="shared" si="125"/>
        <v>-10.435670775161352</v>
      </c>
      <c r="O454">
        <f t="shared" si="126"/>
        <v>-1.0637788761632367</v>
      </c>
      <c r="P454">
        <f t="shared" si="127"/>
        <v>11714.620757578326</v>
      </c>
      <c r="Q454">
        <f t="shared" si="128"/>
        <v>8068.9792632132103</v>
      </c>
      <c r="R454">
        <f t="shared" si="129"/>
        <v>19.754862565677428</v>
      </c>
      <c r="S454">
        <f t="shared" si="130"/>
        <v>48.527154389285464</v>
      </c>
      <c r="T454">
        <f t="shared" si="131"/>
        <v>136.49125869405</v>
      </c>
      <c r="U454">
        <f t="shared" si="132"/>
        <v>-10.333401799186822</v>
      </c>
      <c r="V454">
        <f t="shared" si="133"/>
        <v>-1.4574058405671713</v>
      </c>
    </row>
    <row r="455" spans="4:22" x14ac:dyDescent="0.3">
      <c r="D455">
        <f t="shared" si="105"/>
        <v>39.300000000000288</v>
      </c>
      <c r="E455">
        <v>0</v>
      </c>
      <c r="F455">
        <v>50</v>
      </c>
      <c r="H455">
        <f t="shared" si="120"/>
        <v>0.33141461571422431</v>
      </c>
      <c r="I455">
        <f t="shared" si="121"/>
        <v>211.97375847381414</v>
      </c>
      <c r="J455">
        <f t="shared" si="122"/>
        <v>291.84080618511615</v>
      </c>
      <c r="K455">
        <f t="shared" si="123"/>
        <v>144.38006441018757</v>
      </c>
      <c r="L455">
        <f t="shared" si="124"/>
        <v>0.49472199003797479</v>
      </c>
      <c r="M455" cm="1">
        <f t="array" ref="M455">CubicInterpolation($B$4:$B$14,$G$4:$G$14,L455)*H455</f>
        <v>76.878012864064331</v>
      </c>
      <c r="N455">
        <f t="shared" si="125"/>
        <v>-10.421845069364792</v>
      </c>
      <c r="O455">
        <f t="shared" si="126"/>
        <v>-1.0623695279678687</v>
      </c>
      <c r="P455">
        <f t="shared" si="127"/>
        <v>11719.421773259359</v>
      </c>
      <c r="Q455">
        <f t="shared" si="128"/>
        <v>8082.6210841790635</v>
      </c>
      <c r="R455">
        <f t="shared" si="129"/>
        <v>19.388685354098062</v>
      </c>
      <c r="S455">
        <f t="shared" si="130"/>
        <v>47.493159231357311</v>
      </c>
      <c r="T455">
        <f t="shared" si="131"/>
        <v>136.34516062301168</v>
      </c>
      <c r="U455">
        <f t="shared" si="132"/>
        <v>-10.320431350921119</v>
      </c>
      <c r="V455">
        <f t="shared" si="133"/>
        <v>-1.4503624997798781</v>
      </c>
    </row>
    <row r="456" spans="4:22" x14ac:dyDescent="0.3">
      <c r="D456">
        <f t="shared" si="105"/>
        <v>39.40000000000029</v>
      </c>
      <c r="E456">
        <v>0</v>
      </c>
      <c r="F456">
        <v>50</v>
      </c>
      <c r="H456">
        <f t="shared" ref="H456:H519" si="134">$H$20*(1-(P456/44300))^4.256</f>
        <v>0.33121128822523782</v>
      </c>
      <c r="I456">
        <f t="shared" ref="I456:I519" si="135">$I$20 - 6.5*P456/1000</f>
        <v>211.94322354510246</v>
      </c>
      <c r="J456">
        <f t="shared" ref="J456:J519" si="136">(I456*287*1.4)^0.5</f>
        <v>291.81978551911482</v>
      </c>
      <c r="K456">
        <f t="shared" ref="K456:K519" si="137">(S456^2+T456^2)^0.5</f>
        <v>143.90605614825836</v>
      </c>
      <c r="L456">
        <f t="shared" ref="L456:L519" si="138">K456/J456</f>
        <v>0.49313330791558752</v>
      </c>
      <c r="M456" cm="1">
        <f t="array" ref="M456">CubicInterpolation($B$4:$B$14,$G$4:$G$14,L456)*H456</f>
        <v>76.339216107669387</v>
      </c>
      <c r="N456">
        <f t="shared" ref="N456:N519" si="139">-((U456^2+V456^2)^0.5)</f>
        <v>-10.408162367148792</v>
      </c>
      <c r="O456">
        <f t="shared" ref="O456:O519" si="140">N456/$G$17</f>
        <v>-1.060974757099775</v>
      </c>
      <c r="P456">
        <f t="shared" ref="P456:P519" si="141">0.5*(S455+S456)*(D455-D454)+P455</f>
        <v>11724.119454599619</v>
      </c>
      <c r="Q456">
        <f t="shared" ref="Q456:Q519" si="142">0.5*(T455+T456)*(D455-D454)+Q455</f>
        <v>8096.2483308205137</v>
      </c>
      <c r="R456">
        <f t="shared" ref="R456:R519" si="143">DEGREES(ATAN((P456-P455)/(Q456-Q455)))</f>
        <v>19.020460753038414</v>
      </c>
      <c r="S456">
        <f t="shared" ref="S456:S519" si="144">S455+(U454+U455)*0.5*(D455-D454)</f>
        <v>46.460467573851901</v>
      </c>
      <c r="T456">
        <f t="shared" ref="T456:T519" si="145">T455+(V454+V455)*0.5*(D455-D454)</f>
        <v>136.19977220599432</v>
      </c>
      <c r="U456">
        <f t="shared" ref="U456:U519" si="146">(-$G$17*F456-SIN(RADIANS((R456)))*M456)/F456</f>
        <v>-10.307587843759377</v>
      </c>
      <c r="V456">
        <f t="shared" ref="V456:V519" si="147">(-COS(RADIANS(R456))*M456)/F456</f>
        <v>-1.443425337215706</v>
      </c>
    </row>
    <row r="457" spans="4:22" x14ac:dyDescent="0.3">
      <c r="D457">
        <f t="shared" si="105"/>
        <v>39.500000000000291</v>
      </c>
      <c r="E457">
        <v>0</v>
      </c>
      <c r="F457">
        <v>50</v>
      </c>
      <c r="H457">
        <f t="shared" si="134"/>
        <v>0.33101252001848125</v>
      </c>
      <c r="I457">
        <f t="shared" si="135"/>
        <v>211.91335944649137</v>
      </c>
      <c r="J457">
        <f t="shared" si="136"/>
        <v>291.79922519705264</v>
      </c>
      <c r="K457">
        <f t="shared" si="137"/>
        <v>143.43913570916996</v>
      </c>
      <c r="L457">
        <f t="shared" si="138"/>
        <v>0.49156791150595142</v>
      </c>
      <c r="M457" cm="1">
        <f t="array" ref="M457">CubicInterpolation($B$4:$B$14,$G$4:$G$14,L457)*H457</f>
        <v>75.810631337445486</v>
      </c>
      <c r="N457">
        <f t="shared" si="139"/>
        <v>-10.394620357747328</v>
      </c>
      <c r="O457">
        <f t="shared" si="140"/>
        <v>-1.0595943280068632</v>
      </c>
      <c r="P457">
        <f t="shared" si="141"/>
        <v>11728.713931309017</v>
      </c>
      <c r="Q457">
        <f t="shared" si="142"/>
        <v>8109.861073571521</v>
      </c>
      <c r="R457">
        <f t="shared" si="143"/>
        <v>18.650203898001919</v>
      </c>
      <c r="S457">
        <f t="shared" si="144"/>
        <v>45.429066614117858</v>
      </c>
      <c r="T457">
        <f t="shared" si="145"/>
        <v>136.05508281414453</v>
      </c>
      <c r="U457">
        <f t="shared" si="146"/>
        <v>-10.294869095422138</v>
      </c>
      <c r="V457">
        <f t="shared" si="147"/>
        <v>-1.4365941284222712</v>
      </c>
    </row>
    <row r="458" spans="4:22" x14ac:dyDescent="0.3">
      <c r="D458">
        <f t="shared" si="105"/>
        <v>39.600000000000293</v>
      </c>
      <c r="E458">
        <v>0</v>
      </c>
      <c r="F458">
        <v>50</v>
      </c>
      <c r="H458">
        <f t="shared" si="134"/>
        <v>0.33081829936043189</v>
      </c>
      <c r="I458">
        <f t="shared" si="135"/>
        <v>211.88416534311744</v>
      </c>
      <c r="J458">
        <f t="shared" si="136"/>
        <v>291.7791247414122</v>
      </c>
      <c r="K458">
        <f t="shared" si="137"/>
        <v>142.97932848769779</v>
      </c>
      <c r="L458">
        <f t="shared" si="138"/>
        <v>0.49002590097702331</v>
      </c>
      <c r="M458" cm="1">
        <f t="array" ref="M458">CubicInterpolation($B$4:$B$14,$G$4:$G$14,L458)*H458</f>
        <v>75.292198380459382</v>
      </c>
      <c r="N458">
        <f t="shared" si="139"/>
        <v>-10.381216730166946</v>
      </c>
      <c r="O458">
        <f t="shared" si="140"/>
        <v>-1.0582280051138577</v>
      </c>
      <c r="P458">
        <f t="shared" si="141"/>
        <v>11733.205331828081</v>
      </c>
      <c r="Q458">
        <f t="shared" si="142"/>
        <v>8123.4593818042713</v>
      </c>
      <c r="R458">
        <f t="shared" si="143"/>
        <v>18.27793076319843</v>
      </c>
      <c r="S458">
        <f t="shared" si="144"/>
        <v>44.398943767158769</v>
      </c>
      <c r="T458">
        <f t="shared" si="145"/>
        <v>135.91108184086264</v>
      </c>
      <c r="U458">
        <f t="shared" si="146"/>
        <v>-10.282272922727477</v>
      </c>
      <c r="V458">
        <f t="shared" si="147"/>
        <v>-1.429868644751477</v>
      </c>
    </row>
    <row r="459" spans="4:22" x14ac:dyDescent="0.3">
      <c r="D459">
        <f t="shared" si="105"/>
        <v>39.700000000000294</v>
      </c>
      <c r="E459">
        <v>0</v>
      </c>
      <c r="F459">
        <v>50</v>
      </c>
      <c r="H459">
        <f t="shared" si="134"/>
        <v>0.33062861472321659</v>
      </c>
      <c r="I459">
        <f t="shared" si="135"/>
        <v>211.85564040822658</v>
      </c>
      <c r="J459">
        <f t="shared" si="136"/>
        <v>291.75948367795252</v>
      </c>
      <c r="K459">
        <f t="shared" si="137"/>
        <v>142.52665968322566</v>
      </c>
      <c r="L459">
        <f t="shared" si="138"/>
        <v>0.48850737561815893</v>
      </c>
      <c r="M459" cm="1">
        <f t="array" ref="M459">CubicInterpolation($B$4:$B$14,$G$4:$G$14,L459)*H459</f>
        <v>74.783857557727003</v>
      </c>
      <c r="N459">
        <f t="shared" si="139"/>
        <v>-10.367949173384719</v>
      </c>
      <c r="O459">
        <f t="shared" si="140"/>
        <v>-1.0568755528424789</v>
      </c>
      <c r="P459">
        <f t="shared" si="141"/>
        <v>11737.593783349752</v>
      </c>
      <c r="Q459">
        <f t="shared" si="142"/>
        <v>8137.0433238314245</v>
      </c>
      <c r="R459">
        <f t="shared" si="143"/>
        <v>17.903658170497767</v>
      </c>
      <c r="S459">
        <f t="shared" si="144"/>
        <v>43.370086666251275</v>
      </c>
      <c r="T459">
        <f t="shared" si="145"/>
        <v>135.76775870220393</v>
      </c>
      <c r="U459">
        <f t="shared" si="146"/>
        <v>-10.269797141763666</v>
      </c>
      <c r="V459">
        <f t="shared" si="147"/>
        <v>-1.4232486532267381</v>
      </c>
    </row>
    <row r="460" spans="4:22" x14ac:dyDescent="0.3">
      <c r="D460">
        <f t="shared" si="105"/>
        <v>39.800000000000296</v>
      </c>
      <c r="E460">
        <v>0</v>
      </c>
      <c r="F460">
        <v>50</v>
      </c>
      <c r="H460">
        <f t="shared" si="134"/>
        <v>0.33044345478275822</v>
      </c>
      <c r="I460">
        <f t="shared" si="135"/>
        <v>211.82778382303206</v>
      </c>
      <c r="J460">
        <f t="shared" si="136"/>
        <v>291.74030153561966</v>
      </c>
      <c r="K460">
        <f t="shared" si="137"/>
        <v>142.08115427473399</v>
      </c>
      <c r="L460">
        <f t="shared" si="138"/>
        <v>0.48701243375312947</v>
      </c>
      <c r="M460" cm="1">
        <f t="array" ref="M460">CubicInterpolation($B$4:$B$14,$G$4:$G$14,L460)*H460</f>
        <v>74.285549688076202</v>
      </c>
      <c r="N460">
        <f t="shared" si="139"/>
        <v>-10.354815376539124</v>
      </c>
      <c r="O460">
        <f t="shared" si="140"/>
        <v>-1.0555367356308993</v>
      </c>
      <c r="P460">
        <f t="shared" si="141"/>
        <v>11741.879411841215</v>
      </c>
      <c r="Q460">
        <f t="shared" si="142"/>
        <v>8150.6129669084003</v>
      </c>
      <c r="R460">
        <f t="shared" si="143"/>
        <v>17.527403797236886</v>
      </c>
      <c r="S460">
        <f t="shared" si="144"/>
        <v>42.342483163026706</v>
      </c>
      <c r="T460">
        <f t="shared" si="145"/>
        <v>135.62510283730504</v>
      </c>
      <c r="U460">
        <f t="shared" si="146"/>
        <v>-10.257439568054394</v>
      </c>
      <c r="V460">
        <f t="shared" si="147"/>
        <v>-1.4167339164159061</v>
      </c>
    </row>
    <row r="461" spans="4:22" x14ac:dyDescent="0.3">
      <c r="D461">
        <f t="shared" si="105"/>
        <v>39.900000000000297</v>
      </c>
      <c r="E461">
        <v>0</v>
      </c>
      <c r="F461">
        <v>50</v>
      </c>
      <c r="H461">
        <f t="shared" si="134"/>
        <v>0.33026280841693784</v>
      </c>
      <c r="I461">
        <f t="shared" si="135"/>
        <v>211.80059477657267</v>
      </c>
      <c r="J461">
        <f t="shared" si="136"/>
        <v>291.72157784645771</v>
      </c>
      <c r="K461">
        <f t="shared" si="137"/>
        <v>141.64283699547718</v>
      </c>
      <c r="L461">
        <f t="shared" si="138"/>
        <v>0.48554117265205621</v>
      </c>
      <c r="M461" cm="1">
        <f t="array" ref="M461">CubicInterpolation($B$4:$B$14,$G$4:$G$14,L461)*H461</f>
        <v>73.797216092095539</v>
      </c>
      <c r="N461">
        <f t="shared" si="139"/>
        <v>-10.34181302912609</v>
      </c>
      <c r="O461">
        <f t="shared" si="140"/>
        <v>-1.0542113179537298</v>
      </c>
      <c r="P461">
        <f t="shared" si="141"/>
        <v>11746.062342065743</v>
      </c>
      <c r="Q461">
        <f t="shared" si="142"/>
        <v>8164.1683772357064</v>
      </c>
      <c r="R461">
        <f t="shared" si="143"/>
        <v>17.149186183299982</v>
      </c>
      <c r="S461">
        <f t="shared" si="144"/>
        <v>41.316121327535789</v>
      </c>
      <c r="T461">
        <f t="shared" si="145"/>
        <v>135.48310370882291</v>
      </c>
      <c r="U461">
        <f t="shared" si="146"/>
        <v>-10.245198016729091</v>
      </c>
      <c r="V461">
        <f t="shared" si="147"/>
        <v>-1.4103241923091452</v>
      </c>
    </row>
    <row r="462" spans="4:22" x14ac:dyDescent="0.3">
      <c r="D462">
        <f t="shared" si="105"/>
        <v>40.000000000000298</v>
      </c>
      <c r="E462">
        <v>0</v>
      </c>
      <c r="F462">
        <v>50</v>
      </c>
      <c r="H462">
        <f t="shared" si="134"/>
        <v>0.33008666470377812</v>
      </c>
      <c r="I462">
        <f t="shared" si="135"/>
        <v>211.7740724655705</v>
      </c>
      <c r="J462">
        <f t="shared" si="136"/>
        <v>291.70331214551925</v>
      </c>
      <c r="K462">
        <f t="shared" si="137"/>
        <v>141.21173230737153</v>
      </c>
      <c r="L462">
        <f t="shared" si="138"/>
        <v>0.48409368844233963</v>
      </c>
      <c r="M462" cm="1">
        <f t="array" ref="M462">CubicInterpolation($B$4:$B$14,$G$4:$G$14,L462)*H462</f>
        <v>73.318798596167284</v>
      </c>
      <c r="N462">
        <f t="shared" si="139"/>
        <v>-10.328939821200887</v>
      </c>
      <c r="O462">
        <f t="shared" si="140"/>
        <v>-1.0528990643425979</v>
      </c>
      <c r="P462">
        <f t="shared" si="141"/>
        <v>11750.142697604535</v>
      </c>
      <c r="Q462">
        <f t="shared" si="142"/>
        <v>8177.709619961317</v>
      </c>
      <c r="R462">
        <f t="shared" si="143"/>
        <v>16.769024737471689</v>
      </c>
      <c r="S462">
        <f t="shared" si="144"/>
        <v>40.2909894482966</v>
      </c>
      <c r="T462">
        <f t="shared" si="145"/>
        <v>135.34175080338665</v>
      </c>
      <c r="U462">
        <f t="shared" si="146"/>
        <v>-10.233070302699046</v>
      </c>
      <c r="V462">
        <f t="shared" si="147"/>
        <v>-1.4040192342016808</v>
      </c>
    </row>
    <row r="463" spans="4:22" x14ac:dyDescent="0.3">
      <c r="D463">
        <f t="shared" si="105"/>
        <v>40.1000000000003</v>
      </c>
      <c r="E463">
        <v>0</v>
      </c>
      <c r="F463">
        <v>50</v>
      </c>
      <c r="H463">
        <f t="shared" si="134"/>
        <v>0.32991501291963854</v>
      </c>
      <c r="I463">
        <f t="shared" si="135"/>
        <v>211.74821609428932</v>
      </c>
      <c r="J463">
        <f t="shared" si="136"/>
        <v>291.68550397077576</v>
      </c>
      <c r="K463">
        <f t="shared" si="137"/>
        <v>140.78786437511621</v>
      </c>
      <c r="L463">
        <f t="shared" si="138"/>
        <v>0.48267007601866252</v>
      </c>
      <c r="M463" cm="1">
        <f t="array" ref="M463">CubicInterpolation($B$4:$B$14,$G$4:$G$14,L463)*H463</f>
        <v>72.850239536577334</v>
      </c>
      <c r="N463">
        <f t="shared" si="139"/>
        <v>-10.316193443587292</v>
      </c>
      <c r="O463">
        <f t="shared" si="140"/>
        <v>-1.051599739407471</v>
      </c>
      <c r="P463">
        <f t="shared" si="141"/>
        <v>11754.120600878567</v>
      </c>
      <c r="Q463">
        <f t="shared" si="142"/>
        <v>8191.2367591830898</v>
      </c>
      <c r="R463">
        <f t="shared" si="143"/>
        <v>16.386939743102857</v>
      </c>
      <c r="S463">
        <f t="shared" si="144"/>
        <v>39.267076032325178</v>
      </c>
      <c r="T463">
        <f t="shared" si="145"/>
        <v>135.2010336320611</v>
      </c>
      <c r="U463">
        <f t="shared" si="146"/>
        <v>-10.221054240840914</v>
      </c>
      <c r="V463">
        <f t="shared" si="147"/>
        <v>-1.3978187905810175</v>
      </c>
    </row>
    <row r="464" spans="4:22" x14ac:dyDescent="0.3">
      <c r="D464">
        <f t="shared" si="105"/>
        <v>40.200000000000301</v>
      </c>
      <c r="E464">
        <v>0</v>
      </c>
      <c r="F464">
        <v>50</v>
      </c>
      <c r="H464">
        <f t="shared" si="134"/>
        <v>0.32974784253743128</v>
      </c>
      <c r="I464">
        <f t="shared" si="135"/>
        <v>211.72302487439214</v>
      </c>
      <c r="J464">
        <f t="shared" si="136"/>
        <v>291.66815286302813</v>
      </c>
      <c r="K464">
        <f t="shared" si="137"/>
        <v>140.37125704007002</v>
      </c>
      <c r="L464">
        <f t="shared" si="138"/>
        <v>0.48127042895214733</v>
      </c>
      <c r="M464" cm="1">
        <f t="array" ref="M464">CubicInterpolation($B$4:$B$14,$G$4:$G$14,L464)*H464</f>
        <v>72.391481763698536</v>
      </c>
      <c r="N464">
        <f t="shared" si="139"/>
        <v>-10.303571588092751</v>
      </c>
      <c r="O464">
        <f t="shared" si="140"/>
        <v>-1.0503131078585883</v>
      </c>
      <c r="P464">
        <f t="shared" si="141"/>
        <v>11757.996173170441</v>
      </c>
      <c r="Q464">
        <f t="shared" si="142"/>
        <v>8204.7498579512339</v>
      </c>
      <c r="R464">
        <f t="shared" si="143"/>
        <v>16.002952363011328</v>
      </c>
      <c r="S464">
        <f t="shared" si="144"/>
        <v>38.244369805148168</v>
      </c>
      <c r="T464">
        <f t="shared" si="145"/>
        <v>135.06094173082195</v>
      </c>
      <c r="U464">
        <f t="shared" si="146"/>
        <v>-10.20914764618627</v>
      </c>
      <c r="V464">
        <f t="shared" si="147"/>
        <v>-1.3917226050192326</v>
      </c>
    </row>
    <row r="465" spans="4:22" x14ac:dyDescent="0.3">
      <c r="D465">
        <f t="shared" si="105"/>
        <v>40.300000000000303</v>
      </c>
      <c r="E465">
        <v>0</v>
      </c>
      <c r="F465">
        <v>50</v>
      </c>
      <c r="H465">
        <f t="shared" si="134"/>
        <v>0.32958514322485083</v>
      </c>
      <c r="I465">
        <f t="shared" si="135"/>
        <v>211.69849802479945</v>
      </c>
      <c r="J465">
        <f t="shared" si="136"/>
        <v>291.65125836581677</v>
      </c>
      <c r="K465">
        <f t="shared" si="137"/>
        <v>139.96193379390857</v>
      </c>
      <c r="L465">
        <f t="shared" si="138"/>
        <v>0.47989483939875544</v>
      </c>
      <c r="M465" cm="1">
        <f t="array" ref="M465">CubicInterpolation($B$4:$B$14,$G$4:$G$14,L465)*H465</f>
        <v>71.942468646239263</v>
      </c>
      <c r="N465">
        <f t="shared" si="139"/>
        <v>-10.291071947729503</v>
      </c>
      <c r="O465">
        <f t="shared" si="140"/>
        <v>-1.0490389345290012</v>
      </c>
      <c r="P465">
        <f t="shared" si="141"/>
        <v>11761.769534646239</v>
      </c>
      <c r="Q465">
        <f t="shared" si="142"/>
        <v>8218.2489782708271</v>
      </c>
      <c r="R465">
        <f t="shared" si="143"/>
        <v>15.617084643594239</v>
      </c>
      <c r="S465">
        <f t="shared" si="144"/>
        <v>37.222859710796797</v>
      </c>
      <c r="T465">
        <f t="shared" si="145"/>
        <v>134.92146466104194</v>
      </c>
      <c r="U465">
        <f t="shared" si="146"/>
        <v>-10.197348334117178</v>
      </c>
      <c r="V465">
        <f t="shared" si="147"/>
        <v>-1.3857304160704187</v>
      </c>
    </row>
    <row r="466" spans="4:22" x14ac:dyDescent="0.3">
      <c r="D466">
        <f t="shared" si="105"/>
        <v>40.400000000000304</v>
      </c>
      <c r="E466">
        <v>0</v>
      </c>
      <c r="F466">
        <v>50</v>
      </c>
      <c r="H466">
        <f t="shared" si="134"/>
        <v>0.32942690484262088</v>
      </c>
      <c r="I466">
        <f t="shared" si="135"/>
        <v>211.67463477154706</v>
      </c>
      <c r="J466">
        <f t="shared" si="136"/>
        <v>291.63482002533169</v>
      </c>
      <c r="K466">
        <f t="shared" si="137"/>
        <v>139.55991775208776</v>
      </c>
      <c r="L466">
        <f t="shared" si="138"/>
        <v>0.47854339800701934</v>
      </c>
      <c r="M466" cm="1">
        <f t="array" ref="M466">CubicInterpolation($B$4:$B$14,$G$4:$G$14,L466)*H466</f>
        <v>71.50314407555166</v>
      </c>
      <c r="N466">
        <f t="shared" si="139"/>
        <v>-10.278692216941316</v>
      </c>
      <c r="O466">
        <f t="shared" si="140"/>
        <v>-1.0477769843976876</v>
      </c>
      <c r="P466">
        <f t="shared" si="141"/>
        <v>11765.440804377367</v>
      </c>
      <c r="Q466">
        <f t="shared" si="142"/>
        <v>8231.7341811043789</v>
      </c>
      <c r="R466">
        <f t="shared" si="143"/>
        <v>15.22935951811969</v>
      </c>
      <c r="S466">
        <f t="shared" si="144"/>
        <v>36.202534911781612</v>
      </c>
      <c r="T466">
        <f t="shared" si="145"/>
        <v>134.78259200998744</v>
      </c>
      <c r="U466">
        <f t="shared" si="146"/>
        <v>-10.1856541205675</v>
      </c>
      <c r="V466">
        <f t="shared" si="147"/>
        <v>-1.3798419571734646</v>
      </c>
    </row>
    <row r="467" spans="4:22" x14ac:dyDescent="0.3">
      <c r="D467">
        <f t="shared" si="105"/>
        <v>40.500000000000306</v>
      </c>
      <c r="E467">
        <v>0</v>
      </c>
      <c r="F467">
        <v>50</v>
      </c>
      <c r="H467">
        <f t="shared" si="134"/>
        <v>0.32927311744275678</v>
      </c>
      <c r="I467">
        <f t="shared" si="135"/>
        <v>211.65143434764431</v>
      </c>
      <c r="J467">
        <f t="shared" si="136"/>
        <v>291.61883739032271</v>
      </c>
      <c r="K467">
        <f t="shared" si="137"/>
        <v>139.16523162714017</v>
      </c>
      <c r="L467">
        <f t="shared" si="138"/>
        <v>0.47721619382520153</v>
      </c>
      <c r="M467" cm="1">
        <f t="array" ref="M467">CubicInterpolation($B$4:$B$14,$G$4:$G$14,L467)*H467</f>
        <v>71.07345246999094</v>
      </c>
      <c r="N467">
        <f t="shared" si="139"/>
        <v>-10.266430091836911</v>
      </c>
      <c r="O467">
        <f t="shared" si="140"/>
        <v>-1.0465270226133445</v>
      </c>
      <c r="P467">
        <f t="shared" si="141"/>
        <v>11769.01010036241</v>
      </c>
      <c r="Q467">
        <f t="shared" si="142"/>
        <v>8245.2055263744442</v>
      </c>
      <c r="R467">
        <f t="shared" si="143"/>
        <v>14.83980080922252</v>
      </c>
      <c r="S467">
        <f t="shared" si="144"/>
        <v>35.183384789047366</v>
      </c>
      <c r="T467">
        <f t="shared" si="145"/>
        <v>134.64431339132526</v>
      </c>
      <c r="U467">
        <f t="shared" si="146"/>
        <v>-10.174062822231031</v>
      </c>
      <c r="V467">
        <f t="shared" si="147"/>
        <v>-1.374056956559953</v>
      </c>
    </row>
    <row r="468" spans="4:22" x14ac:dyDescent="0.3">
      <c r="D468">
        <f t="shared" si="105"/>
        <v>40.600000000000307</v>
      </c>
      <c r="E468">
        <v>0</v>
      </c>
      <c r="F468">
        <v>50</v>
      </c>
      <c r="H468">
        <f t="shared" si="134"/>
        <v>0.32912377126684494</v>
      </c>
      <c r="I468">
        <f t="shared" si="135"/>
        <v>211.62889599293175</v>
      </c>
      <c r="J468">
        <f t="shared" si="136"/>
        <v>291.60331001200922</v>
      </c>
      <c r="K468">
        <f t="shared" si="137"/>
        <v>138.77789770183253</v>
      </c>
      <c r="L468">
        <f t="shared" si="138"/>
        <v>0.47591331420798066</v>
      </c>
      <c r="M468" cm="1">
        <f t="array" ref="M468">CubicInterpolation($B$4:$B$14,$G$4:$G$14,L468)*H468</f>
        <v>70.653338779318531</v>
      </c>
      <c r="N468">
        <f t="shared" si="139"/>
        <v>-10.254283270426656</v>
      </c>
      <c r="O468">
        <f t="shared" si="140"/>
        <v>-1.0452888145185173</v>
      </c>
      <c r="P468">
        <f t="shared" si="141"/>
        <v>11772.477539548958</v>
      </c>
      <c r="Q468">
        <f t="shared" si="142"/>
        <v>8258.663072966292</v>
      </c>
      <c r="R468">
        <f t="shared" si="143"/>
        <v>14.448433230442685</v>
      </c>
      <c r="S468">
        <f t="shared" si="144"/>
        <v>34.165398941907426</v>
      </c>
      <c r="T468">
        <f t="shared" si="145"/>
        <v>134.50661844563859</v>
      </c>
      <c r="U468">
        <f t="shared" si="146"/>
        <v>-10.162572256772984</v>
      </c>
      <c r="V468">
        <f t="shared" si="147"/>
        <v>-1.3683751371681916</v>
      </c>
    </row>
    <row r="469" spans="4:22" x14ac:dyDescent="0.3">
      <c r="D469">
        <f t="shared" si="105"/>
        <v>40.700000000000308</v>
      </c>
      <c r="E469">
        <v>0</v>
      </c>
      <c r="F469">
        <v>50</v>
      </c>
      <c r="H469">
        <f t="shared" si="134"/>
        <v>0.32897885674433525</v>
      </c>
      <c r="I469">
        <f t="shared" si="135"/>
        <v>211.60701895393953</v>
      </c>
      <c r="J469">
        <f t="shared" si="136"/>
        <v>291.58823744399035</v>
      </c>
      <c r="K469">
        <f t="shared" si="137"/>
        <v>138.39793780221285</v>
      </c>
      <c r="L469">
        <f t="shared" si="138"/>
        <v>0.47463484472276418</v>
      </c>
      <c r="M469" cm="1">
        <f t="array" ref="M469">CubicInterpolation($B$4:$B$14,$G$4:$G$14,L469)*H469</f>
        <v>70.242748489138222</v>
      </c>
      <c r="N469">
        <f t="shared" si="139"/>
        <v>-10.242249452866689</v>
      </c>
      <c r="O469">
        <f t="shared" si="140"/>
        <v>-1.044062125674484</v>
      </c>
      <c r="P469">
        <f t="shared" si="141"/>
        <v>11775.843237855452</v>
      </c>
      <c r="Q469">
        <f t="shared" si="142"/>
        <v>8272.1068787306212</v>
      </c>
      <c r="R469">
        <f t="shared" si="143"/>
        <v>14.055282386970656</v>
      </c>
      <c r="S469">
        <f t="shared" si="144"/>
        <v>33.148567187957212</v>
      </c>
      <c r="T469">
        <f t="shared" si="145"/>
        <v>134.36949684095219</v>
      </c>
      <c r="U469">
        <f t="shared" si="146"/>
        <v>-10.151180243049167</v>
      </c>
      <c r="V469">
        <f t="shared" si="147"/>
        <v>-1.3627962165621985</v>
      </c>
    </row>
    <row r="470" spans="4:22" x14ac:dyDescent="0.3">
      <c r="D470">
        <f t="shared" si="105"/>
        <v>40.80000000000031</v>
      </c>
      <c r="E470">
        <v>0</v>
      </c>
      <c r="F470">
        <v>50</v>
      </c>
      <c r="H470">
        <f t="shared" si="134"/>
        <v>0.3288383644908523</v>
      </c>
      <c r="I470">
        <f t="shared" si="135"/>
        <v>211.58580248374551</v>
      </c>
      <c r="J470">
        <f t="shared" si="136"/>
        <v>291.57361924215456</v>
      </c>
      <c r="K470">
        <f t="shared" si="137"/>
        <v>138.02537327057817</v>
      </c>
      <c r="L470">
        <f t="shared" si="138"/>
        <v>0.47338086905573867</v>
      </c>
      <c r="M470" cm="1">
        <f t="array" ref="M470">CubicInterpolation($B$4:$B$14,$G$4:$G$14,L470)*H470</f>
        <v>69.84162762535864</v>
      </c>
      <c r="N470">
        <f t="shared" si="139"/>
        <v>-10.230326341706007</v>
      </c>
      <c r="O470">
        <f t="shared" si="140"/>
        <v>-1.042846721886443</v>
      </c>
      <c r="P470">
        <f t="shared" si="141"/>
        <v>11779.107310192998</v>
      </c>
      <c r="Q470">
        <f t="shared" si="142"/>
        <v>8285.5370004863325</v>
      </c>
      <c r="R470">
        <f t="shared" si="143"/>
        <v>13.66037477539127</v>
      </c>
      <c r="S470">
        <f t="shared" si="144"/>
        <v>32.132879562966089</v>
      </c>
      <c r="T470">
        <f t="shared" si="145"/>
        <v>134.23293827326566</v>
      </c>
      <c r="U470">
        <f t="shared" si="146"/>
        <v>-10.139884601328243</v>
      </c>
      <c r="V470">
        <f t="shared" si="147"/>
        <v>-1.3573199068569688</v>
      </c>
    </row>
    <row r="471" spans="4:22" x14ac:dyDescent="0.3">
      <c r="D471">
        <f t="shared" si="105"/>
        <v>40.900000000000311</v>
      </c>
      <c r="E471">
        <v>0</v>
      </c>
      <c r="F471">
        <v>50</v>
      </c>
      <c r="H471">
        <f t="shared" si="134"/>
        <v>0.32870228530651785</v>
      </c>
      <c r="I471">
        <f t="shared" si="135"/>
        <v>211.5652458418333</v>
      </c>
      <c r="J471">
        <f t="shared" si="136"/>
        <v>291.55945496458975</v>
      </c>
      <c r="K471">
        <f t="shared" si="137"/>
        <v>137.66022493839338</v>
      </c>
      <c r="L471">
        <f t="shared" si="138"/>
        <v>0.47215146891776288</v>
      </c>
      <c r="M471" cm="1">
        <f t="array" ref="M471">CubicInterpolation($B$4:$B$14,$G$4:$G$14,L471)*H471</f>
        <v>69.449922758668677</v>
      </c>
      <c r="N471">
        <f t="shared" si="139"/>
        <v>-10.218511642139182</v>
      </c>
      <c r="O471">
        <f t="shared" si="140"/>
        <v>-1.0416423692292744</v>
      </c>
      <c r="P471">
        <f t="shared" si="141"/>
        <v>11782.269870487184</v>
      </c>
      <c r="Q471">
        <f t="shared" si="142"/>
        <v>8298.9534940233516</v>
      </c>
      <c r="R471">
        <f t="shared" si="143"/>
        <v>13.263737782532479</v>
      </c>
      <c r="S471">
        <f t="shared" si="144"/>
        <v>31.118326320747205</v>
      </c>
      <c r="T471">
        <f t="shared" si="145"/>
        <v>134.09693246709469</v>
      </c>
      <c r="U471">
        <f t="shared" si="146"/>
        <v>-10.128683153519876</v>
      </c>
      <c r="V471">
        <f t="shared" si="147"/>
        <v>-1.3519459146491937</v>
      </c>
    </row>
    <row r="472" spans="4:22" x14ac:dyDescent="0.3">
      <c r="D472">
        <f t="shared" si="105"/>
        <v>41.000000000000313</v>
      </c>
      <c r="E472">
        <v>0</v>
      </c>
      <c r="F472">
        <v>50</v>
      </c>
      <c r="H472">
        <f t="shared" si="134"/>
        <v>0.3285706101742919</v>
      </c>
      <c r="I472">
        <f t="shared" si="135"/>
        <v>211.54534829395084</v>
      </c>
      <c r="J472">
        <f t="shared" si="136"/>
        <v>291.54574417149269</v>
      </c>
      <c r="K472">
        <f t="shared" si="137"/>
        <v>137.30251309919359</v>
      </c>
      <c r="L472">
        <f t="shared" si="138"/>
        <v>0.47094672395022058</v>
      </c>
      <c r="M472" cm="1">
        <f t="array" ref="M472">CubicInterpolation($B$4:$B$14,$G$4:$G$14,L472)*H472</f>
        <v>69.067581009018113</v>
      </c>
      <c r="N472">
        <f t="shared" si="139"/>
        <v>-10.206803062262225</v>
      </c>
      <c r="O472">
        <f t="shared" si="140"/>
        <v>-1.0404488340736211</v>
      </c>
      <c r="P472">
        <f t="shared" si="141"/>
        <v>11785.33103169987</v>
      </c>
      <c r="Q472">
        <f t="shared" si="142"/>
        <v>8312.3564141055067</v>
      </c>
      <c r="R472">
        <f t="shared" si="143"/>
        <v>12.865399683299117</v>
      </c>
      <c r="S472">
        <f t="shared" si="144"/>
        <v>30.104897933004786</v>
      </c>
      <c r="T472">
        <f t="shared" si="145"/>
        <v>133.96146917601939</v>
      </c>
      <c r="U472">
        <f t="shared" si="146"/>
        <v>-10.117573723406249</v>
      </c>
      <c r="V472">
        <f t="shared" si="147"/>
        <v>-1.3466739409541302</v>
      </c>
    </row>
    <row r="473" spans="4:22" x14ac:dyDescent="0.3">
      <c r="D473">
        <f t="shared" si="105"/>
        <v>41.100000000000314</v>
      </c>
      <c r="E473">
        <v>0</v>
      </c>
      <c r="F473">
        <v>50</v>
      </c>
      <c r="H473">
        <f t="shared" si="134"/>
        <v>0.32844333025832728</v>
      </c>
      <c r="I473">
        <f t="shared" si="135"/>
        <v>211.52610911196859</v>
      </c>
      <c r="J473">
        <f t="shared" si="136"/>
        <v>291.53248642507918</v>
      </c>
      <c r="K473">
        <f t="shared" si="137"/>
        <v>136.95225748150304</v>
      </c>
      <c r="L473">
        <f t="shared" si="138"/>
        <v>0.46976671163094663</v>
      </c>
      <c r="M473" cm="1">
        <f t="array" ref="M473">CubicInterpolation($B$4:$B$14,$G$4:$G$14,L473)*H473</f>
        <v>68.694550050089859</v>
      </c>
      <c r="N473">
        <f t="shared" si="139"/>
        <v>-10.195198313333494</v>
      </c>
      <c r="O473">
        <f t="shared" si="140"/>
        <v>-1.0392658831124866</v>
      </c>
      <c r="P473">
        <f t="shared" si="141"/>
        <v>11788.290905850979</v>
      </c>
      <c r="Q473">
        <f t="shared" si="142"/>
        <v>8325.7458144734701</v>
      </c>
      <c r="R473">
        <f t="shared" si="143"/>
        <v>12.465389637568338</v>
      </c>
      <c r="S473">
        <f t="shared" si="144"/>
        <v>29.092585089158465</v>
      </c>
      <c r="T473">
        <f t="shared" si="145"/>
        <v>133.82653818323922</v>
      </c>
      <c r="U473">
        <f t="shared" si="146"/>
        <v>-10.10655413687892</v>
      </c>
      <c r="V473">
        <f t="shared" si="147"/>
        <v>-1.3415036811480314</v>
      </c>
    </row>
    <row r="474" spans="4:22" x14ac:dyDescent="0.3">
      <c r="D474">
        <f t="shared" si="105"/>
        <v>41.200000000000315</v>
      </c>
      <c r="E474">
        <v>0</v>
      </c>
      <c r="F474">
        <v>50</v>
      </c>
      <c r="H474">
        <f t="shared" si="134"/>
        <v>0.32832043690233792</v>
      </c>
      <c r="I474">
        <f t="shared" si="135"/>
        <v>211.5075275737384</v>
      </c>
      <c r="J474">
        <f t="shared" si="136"/>
        <v>291.51968128949386</v>
      </c>
      <c r="K474">
        <f t="shared" si="137"/>
        <v>136.60947722180481</v>
      </c>
      <c r="L474">
        <f t="shared" si="138"/>
        <v>0.46861150718034938</v>
      </c>
      <c r="M474" cm="1">
        <f t="array" ref="M474">CubicInterpolation($B$4:$B$14,$G$4:$G$14,L474)*H474</f>
        <v>68.330778113753539</v>
      </c>
      <c r="N474">
        <f t="shared" si="139"/>
        <v>-10.183695110036531</v>
      </c>
      <c r="O474">
        <f t="shared" si="140"/>
        <v>-1.0380932833880256</v>
      </c>
      <c r="P474">
        <f t="shared" si="141"/>
        <v>11791.149604040245</v>
      </c>
      <c r="Q474">
        <f t="shared" si="142"/>
        <v>8339.1217478477392</v>
      </c>
      <c r="R474">
        <f t="shared" si="143"/>
        <v>12.063737686002188</v>
      </c>
      <c r="S474">
        <f t="shared" si="144"/>
        <v>28.081378696144192</v>
      </c>
      <c r="T474">
        <f t="shared" si="145"/>
        <v>133.69212930213411</v>
      </c>
      <c r="U474">
        <f t="shared" si="146"/>
        <v>-10.095622222177855</v>
      </c>
      <c r="V474">
        <f t="shared" si="147"/>
        <v>-1.3364348249168725</v>
      </c>
    </row>
    <row r="475" spans="4:22" x14ac:dyDescent="0.3">
      <c r="D475">
        <f t="shared" si="105"/>
        <v>41.300000000000317</v>
      </c>
      <c r="E475">
        <v>0</v>
      </c>
      <c r="F475">
        <v>50</v>
      </c>
      <c r="H475">
        <f t="shared" si="134"/>
        <v>0.32820192162798228</v>
      </c>
      <c r="I475">
        <f t="shared" si="135"/>
        <v>211.48960296295172</v>
      </c>
      <c r="J475">
        <f t="shared" si="136"/>
        <v>291.50732833071964</v>
      </c>
      <c r="K475">
        <f t="shared" si="137"/>
        <v>136.2741908375956</v>
      </c>
      <c r="L475">
        <f t="shared" si="138"/>
        <v>0.46748118346784884</v>
      </c>
      <c r="M475" cm="1">
        <f t="array" ref="M475">CubicInterpolation($B$4:$B$14,$G$4:$G$14,L475)*H475</f>
        <v>67.976213994486969</v>
      </c>
      <c r="N475">
        <f t="shared" si="139"/>
        <v>-10.172291170748014</v>
      </c>
      <c r="O475">
        <f t="shared" si="140"/>
        <v>-1.0369308023188597</v>
      </c>
      <c r="P475">
        <f t="shared" si="141"/>
        <v>11793.907236468962</v>
      </c>
      <c r="Q475">
        <f t="shared" si="142"/>
        <v>8352.4842659316873</v>
      </c>
      <c r="R475">
        <f t="shared" si="143"/>
        <v>11.660474744916499</v>
      </c>
      <c r="S475">
        <f t="shared" si="144"/>
        <v>27.071269878191337</v>
      </c>
      <c r="T475">
        <f t="shared" si="145"/>
        <v>133.55823237683086</v>
      </c>
      <c r="U475">
        <f t="shared" si="146"/>
        <v>-10.084775810136</v>
      </c>
      <c r="V475">
        <f t="shared" si="147"/>
        <v>-1.3314670562104869</v>
      </c>
    </row>
    <row r="476" spans="4:22" x14ac:dyDescent="0.3">
      <c r="D476">
        <f t="shared" si="105"/>
        <v>41.400000000000318</v>
      </c>
      <c r="E476">
        <v>0</v>
      </c>
      <c r="F476">
        <v>50</v>
      </c>
      <c r="H476">
        <f t="shared" si="134"/>
        <v>0.32808777613326251</v>
      </c>
      <c r="I476">
        <f t="shared" si="135"/>
        <v>211.47233456899892</v>
      </c>
      <c r="J476">
        <f t="shared" si="136"/>
        <v>291.49542711648797</v>
      </c>
      <c r="K476">
        <f t="shared" si="137"/>
        <v>135.94641620056177</v>
      </c>
      <c r="L476">
        <f t="shared" si="138"/>
        <v>0.4663758109187579</v>
      </c>
      <c r="M476" cm="1">
        <f t="array" ref="M476">CubicInterpolation($B$4:$B$14,$G$4:$G$14,L476)*H476</f>
        <v>67.630807053754111</v>
      </c>
      <c r="N476">
        <f t="shared" si="139"/>
        <v>-10.16098421780733</v>
      </c>
      <c r="O476">
        <f t="shared" si="140"/>
        <v>-1.0357782077275566</v>
      </c>
      <c r="P476">
        <f t="shared" si="141"/>
        <v>11796.563912461701</v>
      </c>
      <c r="Q476">
        <f t="shared" si="142"/>
        <v>8365.8334194146682</v>
      </c>
      <c r="R476">
        <f t="shared" si="143"/>
        <v>11.255632600046187</v>
      </c>
      <c r="S476">
        <f t="shared" si="144"/>
        <v>26.062249976575629</v>
      </c>
      <c r="T476">
        <f t="shared" si="145"/>
        <v>133.42483728277449</v>
      </c>
      <c r="U476">
        <f t="shared" si="146"/>
        <v>-10.074012734425729</v>
      </c>
      <c r="V476">
        <f t="shared" si="147"/>
        <v>-1.3266000532028845</v>
      </c>
    </row>
    <row r="477" spans="4:22" x14ac:dyDescent="0.3">
      <c r="D477">
        <f t="shared" si="105"/>
        <v>41.50000000000032</v>
      </c>
      <c r="E477">
        <v>0</v>
      </c>
      <c r="F477">
        <v>50</v>
      </c>
      <c r="H477">
        <f t="shared" si="134"/>
        <v>0.32797799229093644</v>
      </c>
      <c r="I477">
        <f t="shared" si="135"/>
        <v>211.45572168682799</v>
      </c>
      <c r="J477">
        <f t="shared" si="136"/>
        <v>291.48397721618846</v>
      </c>
      <c r="K477">
        <f t="shared" si="137"/>
        <v>135.62617050991255</v>
      </c>
      <c r="L477">
        <f t="shared" si="138"/>
        <v>0.4652954574217335</v>
      </c>
      <c r="M477" cm="1">
        <f t="array" ref="M477">CubicInterpolation($B$4:$B$14,$G$4:$G$14,L477)*H477</f>
        <v>67.294507224325102</v>
      </c>
      <c r="N477">
        <f t="shared" si="139"/>
        <v>-10.149771977788227</v>
      </c>
      <c r="O477">
        <f t="shared" si="140"/>
        <v>-1.0346352678683206</v>
      </c>
      <c r="P477">
        <f t="shared" si="141"/>
        <v>11799.119740487997</v>
      </c>
      <c r="Q477">
        <f t="shared" si="142"/>
        <v>8379.1692579751725</v>
      </c>
      <c r="R477">
        <f t="shared" si="143"/>
        <v>10.849243899231562</v>
      </c>
      <c r="S477">
        <f t="shared" si="144"/>
        <v>25.054310549347527</v>
      </c>
      <c r="T477">
        <f t="shared" si="145"/>
        <v>133.29193392730383</v>
      </c>
      <c r="U477">
        <f t="shared" si="146"/>
        <v>-10.063330831807811</v>
      </c>
      <c r="V477">
        <f t="shared" si="147"/>
        <v>-1.3218334882584342</v>
      </c>
    </row>
    <row r="478" spans="4:22" x14ac:dyDescent="0.3">
      <c r="D478">
        <f t="shared" si="105"/>
        <v>41.600000000000321</v>
      </c>
      <c r="E478">
        <v>0</v>
      </c>
      <c r="F478">
        <v>50</v>
      </c>
      <c r="H478">
        <f t="shared" si="134"/>
        <v>0.32787256214694199</v>
      </c>
      <c r="I478">
        <f t="shared" si="135"/>
        <v>211.43976361680387</v>
      </c>
      <c r="J478">
        <f t="shared" si="136"/>
        <v>291.47297820077898</v>
      </c>
      <c r="K478">
        <f t="shared" si="137"/>
        <v>135.31347026590711</v>
      </c>
      <c r="L478">
        <f t="shared" si="138"/>
        <v>0.4642401882369262</v>
      </c>
      <c r="M478" cm="1">
        <f t="array" ref="M478">CubicInterpolation($B$4:$B$14,$G$4:$G$14,L478)*H478</f>
        <v>66.967265014524543</v>
      </c>
      <c r="N478">
        <f t="shared" si="139"/>
        <v>-10.138652181774491</v>
      </c>
      <c r="O478">
        <f t="shared" si="140"/>
        <v>-1.0335017514550959</v>
      </c>
      <c r="P478">
        <f t="shared" si="141"/>
        <v>11801.574828184015</v>
      </c>
      <c r="Q478">
        <f t="shared" si="142"/>
        <v>8392.4918302840488</v>
      </c>
      <c r="R478">
        <f t="shared" si="143"/>
        <v>10.441342144111271</v>
      </c>
      <c r="S478">
        <f t="shared" si="144"/>
        <v>24.047443371035836</v>
      </c>
      <c r="T478">
        <f t="shared" si="145"/>
        <v>133.15951225023076</v>
      </c>
      <c r="U478">
        <f t="shared" si="146"/>
        <v>-10.052727942384834</v>
      </c>
      <c r="V478">
        <f t="shared" si="147"/>
        <v>-1.3171670279033898</v>
      </c>
    </row>
    <row r="479" spans="4:22" x14ac:dyDescent="0.3">
      <c r="D479">
        <f t="shared" si="105"/>
        <v>41.700000000000323</v>
      </c>
      <c r="E479">
        <v>0</v>
      </c>
      <c r="F479">
        <v>50</v>
      </c>
      <c r="H479">
        <f t="shared" si="134"/>
        <v>0.32777147791883993</v>
      </c>
      <c r="I479">
        <f t="shared" si="135"/>
        <v>211.42445966456779</v>
      </c>
      <c r="J479">
        <f t="shared" si="136"/>
        <v>291.46242964269567</v>
      </c>
      <c r="K479">
        <f t="shared" si="137"/>
        <v>135.00833124361344</v>
      </c>
      <c r="L479">
        <f t="shared" si="138"/>
        <v>0.46321006590496211</v>
      </c>
      <c r="M479" cm="1">
        <f t="array" ref="M479">CubicInterpolation($B$4:$B$14,$G$4:$G$14,L479)*H479</f>
        <v>66.649031512396022</v>
      </c>
      <c r="N479">
        <f t="shared" si="139"/>
        <v>-10.127622565635521</v>
      </c>
      <c r="O479">
        <f t="shared" si="140"/>
        <v>-1.0323774276896556</v>
      </c>
      <c r="P479">
        <f t="shared" si="141"/>
        <v>11803.929282374183</v>
      </c>
      <c r="Q479">
        <f t="shared" si="142"/>
        <v>8405.8011840077816</v>
      </c>
      <c r="R479">
        <f t="shared" si="143"/>
        <v>10.031961680644141</v>
      </c>
      <c r="S479">
        <f t="shared" si="144"/>
        <v>23.04164043232619</v>
      </c>
      <c r="T479">
        <f t="shared" si="145"/>
        <v>133.02756222442267</v>
      </c>
      <c r="U479">
        <f t="shared" si="146"/>
        <v>-10.042201909854928</v>
      </c>
      <c r="V479">
        <f t="shared" si="147"/>
        <v>-1.3126003328035032</v>
      </c>
    </row>
    <row r="480" spans="4:22" x14ac:dyDescent="0.3">
      <c r="D480">
        <f t="shared" si="105"/>
        <v>41.800000000000324</v>
      </c>
      <c r="E480">
        <v>0</v>
      </c>
      <c r="F480">
        <v>50</v>
      </c>
      <c r="H480">
        <f t="shared" si="134"/>
        <v>0.32767473199426539</v>
      </c>
      <c r="I480">
        <f t="shared" si="135"/>
        <v>211.40980914089687</v>
      </c>
      <c r="J480">
        <f t="shared" si="136"/>
        <v>291.452331115763</v>
      </c>
      <c r="K480">
        <f t="shared" si="137"/>
        <v>134.71076846693646</v>
      </c>
      <c r="L480">
        <f t="shared" si="138"/>
        <v>0.46220515015688862</v>
      </c>
      <c r="M480" cm="1">
        <f t="array" ref="M480">CubicInterpolation($B$4:$B$14,$G$4:$G$14,L480)*H480</f>
        <v>66.339758389765933</v>
      </c>
      <c r="N480">
        <f t="shared" si="139"/>
        <v>-10.116680870304171</v>
      </c>
      <c r="O480">
        <f t="shared" si="140"/>
        <v>-1.0312620662899257</v>
      </c>
      <c r="P480">
        <f t="shared" si="141"/>
        <v>11806.183209092786</v>
      </c>
      <c r="Q480">
        <f t="shared" si="142"/>
        <v>8419.0973658118219</v>
      </c>
      <c r="R480">
        <f t="shared" si="143"/>
        <v>9.621137688572901</v>
      </c>
      <c r="S480">
        <f t="shared" si="144"/>
        <v>22.036893939714187</v>
      </c>
      <c r="T480">
        <f t="shared" si="145"/>
        <v>132.89607385638732</v>
      </c>
      <c r="U480">
        <f t="shared" si="146"/>
        <v>-10.031750581768264</v>
      </c>
      <c r="V480">
        <f t="shared" si="147"/>
        <v>-1.3081330577469725</v>
      </c>
    </row>
    <row r="481" spans="4:22" x14ac:dyDescent="0.3">
      <c r="D481">
        <f t="shared" si="105"/>
        <v>41.900000000000325</v>
      </c>
      <c r="E481">
        <v>0</v>
      </c>
      <c r="F481">
        <v>50</v>
      </c>
      <c r="H481">
        <f t="shared" si="134"/>
        <v>0.32758231692939649</v>
      </c>
      <c r="I481">
        <f t="shared" si="135"/>
        <v>211.39581136156406</v>
      </c>
      <c r="J481">
        <f t="shared" si="136"/>
        <v>291.44268219510406</v>
      </c>
      <c r="K481">
        <f t="shared" si="137"/>
        <v>134.42079618295372</v>
      </c>
      <c r="L481">
        <f t="shared" si="138"/>
        <v>0.46122549782521821</v>
      </c>
      <c r="M481" cm="1">
        <f t="array" ref="M481">CubicInterpolation($B$4:$B$14,$G$4:$G$14,L481)*H481</f>
        <v>66.039397906194409</v>
      </c>
      <c r="N481">
        <f t="shared" si="139"/>
        <v>-10.105824842056279</v>
      </c>
      <c r="O481">
        <f t="shared" si="140"/>
        <v>-1.0301554375184789</v>
      </c>
      <c r="P481">
        <f t="shared" si="141"/>
        <v>11808.336713605528</v>
      </c>
      <c r="Q481">
        <f t="shared" si="142"/>
        <v>8432.3804213639851</v>
      </c>
      <c r="R481">
        <f t="shared" si="143"/>
        <v>9.2089061698115504</v>
      </c>
      <c r="S481">
        <f t="shared" si="144"/>
        <v>21.033196315133011</v>
      </c>
      <c r="T481">
        <f t="shared" si="145"/>
        <v>132.76503718685979</v>
      </c>
      <c r="U481">
        <f t="shared" si="146"/>
        <v>-10.021371809785768</v>
      </c>
      <c r="V481">
        <f t="shared" si="147"/>
        <v>-1.3037648516327471</v>
      </c>
    </row>
    <row r="482" spans="4:22" x14ac:dyDescent="0.3">
      <c r="D482">
        <f t="shared" si="105"/>
        <v>42.000000000000327</v>
      </c>
      <c r="E482">
        <v>0</v>
      </c>
      <c r="F482">
        <v>50</v>
      </c>
      <c r="H482">
        <f t="shared" si="134"/>
        <v>0.32749422544743545</v>
      </c>
      <c r="I482">
        <f t="shared" si="135"/>
        <v>211.38246564719807</v>
      </c>
      <c r="J482">
        <f t="shared" si="136"/>
        <v>291.43348245705084</v>
      </c>
      <c r="K482">
        <f t="shared" si="137"/>
        <v>134.13842783659734</v>
      </c>
      <c r="L482">
        <f t="shared" si="138"/>
        <v>0.46027116275620666</v>
      </c>
      <c r="M482" cm="1">
        <f t="array" ref="M482">CubicInterpolation($B$4:$B$14,$G$4:$G$14,L482)*H482</f>
        <v>65.747902912796746</v>
      </c>
      <c r="N482">
        <f t="shared" si="139"/>
        <v>-10.095052232790369</v>
      </c>
      <c r="O482">
        <f t="shared" si="140"/>
        <v>-1.0290573122110467</v>
      </c>
      <c r="P482">
        <f t="shared" si="141"/>
        <v>11810.389900431062</v>
      </c>
      <c r="Q482">
        <f t="shared" si="142"/>
        <v>8445.6503953378979</v>
      </c>
      <c r="R482">
        <f t="shared" si="143"/>
        <v>8.7953039357009182</v>
      </c>
      <c r="S482">
        <f t="shared" si="144"/>
        <v>20.030540195555297</v>
      </c>
      <c r="T482">
        <f t="shared" si="145"/>
        <v>132.6344422913908</v>
      </c>
      <c r="U482">
        <f t="shared" si="146"/>
        <v>-10.011063449938511</v>
      </c>
      <c r="V482">
        <f t="shared" si="147"/>
        <v>-1.299495357464213</v>
      </c>
    </row>
    <row r="483" spans="4:22" x14ac:dyDescent="0.3">
      <c r="D483">
        <f t="shared" si="105"/>
        <v>42.100000000000328</v>
      </c>
      <c r="E483">
        <v>0</v>
      </c>
      <c r="F483">
        <v>50</v>
      </c>
      <c r="H483">
        <f t="shared" si="134"/>
        <v>0.32741045043710149</v>
      </c>
      <c r="I483">
        <f t="shared" si="135"/>
        <v>211.36977132314394</v>
      </c>
      <c r="J483">
        <f t="shared" si="136"/>
        <v>291.42473147905486</v>
      </c>
      <c r="K483">
        <f t="shared" si="137"/>
        <v>133.86367604572064</v>
      </c>
      <c r="L483">
        <f t="shared" si="138"/>
        <v>0.45934219572350066</v>
      </c>
      <c r="M483" cm="1">
        <f t="array" ref="M483">CubicInterpolation($B$4:$B$14,$G$4:$G$14,L483)*H483</f>
        <v>65.465226855921429</v>
      </c>
      <c r="N483">
        <f t="shared" si="139"/>
        <v>-10.084360800307417</v>
      </c>
      <c r="O483">
        <f t="shared" si="140"/>
        <v>-1.0279674618050374</v>
      </c>
      <c r="P483">
        <f t="shared" si="141"/>
        <v>11812.342873362468</v>
      </c>
      <c r="Q483">
        <f t="shared" si="142"/>
        <v>8458.9073314165144</v>
      </c>
      <c r="R483">
        <f t="shared" si="143"/>
        <v>8.3803685931412293</v>
      </c>
      <c r="S483">
        <f t="shared" si="144"/>
        <v>19.028918432569068</v>
      </c>
      <c r="T483">
        <f t="shared" si="145"/>
        <v>132.50427928093595</v>
      </c>
      <c r="U483">
        <f t="shared" si="146"/>
        <v>-10.000823362887765</v>
      </c>
      <c r="V483">
        <f t="shared" si="147"/>
        <v>-1.2953242123480542</v>
      </c>
    </row>
    <row r="484" spans="4:22" x14ac:dyDescent="0.3">
      <c r="D484">
        <f t="shared" si="105"/>
        <v>42.20000000000033</v>
      </c>
      <c r="E484">
        <v>0</v>
      </c>
      <c r="F484">
        <v>50</v>
      </c>
      <c r="H484">
        <f t="shared" si="134"/>
        <v>0.32733098495113866</v>
      </c>
      <c r="I484">
        <f t="shared" si="135"/>
        <v>211.35772771932346</v>
      </c>
      <c r="J484">
        <f t="shared" si="136"/>
        <v>291.41642883959742</v>
      </c>
      <c r="K484">
        <f t="shared" si="137"/>
        <v>133.59655257658841</v>
      </c>
      <c r="L484">
        <f t="shared" si="138"/>
        <v>0.45843864434329179</v>
      </c>
      <c r="M484" cm="1">
        <f t="array" ref="M484">CubicInterpolation($B$4:$B$14,$G$4:$G$14,L484)*H484</f>
        <v>65.191323780669379</v>
      </c>
      <c r="N484">
        <f t="shared" si="139"/>
        <v>-10.073748308592526</v>
      </c>
      <c r="O484">
        <f t="shared" si="140"/>
        <v>-1.0268856583682493</v>
      </c>
      <c r="P484">
        <f t="shared" si="141"/>
        <v>11814.195735488693</v>
      </c>
      <c r="Q484">
        <f t="shared" si="142"/>
        <v>8472.1512722956832</v>
      </c>
      <c r="R484">
        <f t="shared" si="143"/>
        <v>7.9641385296991327</v>
      </c>
      <c r="S484">
        <f t="shared" si="144"/>
        <v>18.02832409192774</v>
      </c>
      <c r="T484">
        <f t="shared" si="145"/>
        <v>132.37453830244533</v>
      </c>
      <c r="U484">
        <f t="shared" si="146"/>
        <v>-9.9906494141875815</v>
      </c>
      <c r="V484">
        <f t="shared" si="147"/>
        <v>-1.2912510474977787</v>
      </c>
    </row>
    <row r="485" spans="4:22" x14ac:dyDescent="0.3">
      <c r="D485">
        <f t="shared" si="105"/>
        <v>42.300000000000331</v>
      </c>
      <c r="E485">
        <v>0</v>
      </c>
      <c r="F485">
        <v>50</v>
      </c>
      <c r="H485">
        <f t="shared" si="134"/>
        <v>0.3272558222048369</v>
      </c>
      <c r="I485">
        <f t="shared" si="135"/>
        <v>211.34633417009636</v>
      </c>
      <c r="J485">
        <f t="shared" si="136"/>
        <v>291.40857411810094</v>
      </c>
      <c r="K485">
        <f t="shared" si="137"/>
        <v>133.3370683198296</v>
      </c>
      <c r="L485">
        <f t="shared" si="138"/>
        <v>0.45756055299111159</v>
      </c>
      <c r="M485" cm="1">
        <f t="array" ref="M485">CubicInterpolation($B$4:$B$14,$G$4:$G$14,L485)*H485</f>
        <v>64.92614833423886</v>
      </c>
      <c r="N485">
        <f t="shared" si="139"/>
        <v>-10.06321252809393</v>
      </c>
      <c r="O485">
        <f t="shared" si="140"/>
        <v>-1.0258116746273118</v>
      </c>
      <c r="P485">
        <f t="shared" si="141"/>
        <v>11815.948589215943</v>
      </c>
      <c r="Q485">
        <f t="shared" si="142"/>
        <v>8485.3822596877781</v>
      </c>
      <c r="R485">
        <f t="shared" si="143"/>
        <v>7.5466528975030061</v>
      </c>
      <c r="S485">
        <f t="shared" si="144"/>
        <v>17.028750453073958</v>
      </c>
      <c r="T485">
        <f t="shared" si="145"/>
        <v>132.24520953945304</v>
      </c>
      <c r="U485">
        <f t="shared" si="146"/>
        <v>-9.9805394745452993</v>
      </c>
      <c r="V485">
        <f t="shared" si="147"/>
        <v>-1.287275488242376</v>
      </c>
    </row>
    <row r="486" spans="4:22" x14ac:dyDescent="0.3">
      <c r="D486">
        <f t="shared" si="105"/>
        <v>42.400000000000333</v>
      </c>
      <c r="E486">
        <v>0</v>
      </c>
      <c r="F486">
        <v>50</v>
      </c>
      <c r="H486">
        <f t="shared" si="134"/>
        <v>0.32718495557456417</v>
      </c>
      <c r="I486">
        <f t="shared" si="135"/>
        <v>211.33559001412129</v>
      </c>
      <c r="J486">
        <f t="shared" si="136"/>
        <v>291.40116689483921</v>
      </c>
      <c r="K486">
        <f t="shared" si="137"/>
        <v>133.08523326689095</v>
      </c>
      <c r="L486">
        <f t="shared" si="138"/>
        <v>0.4567079627204057</v>
      </c>
      <c r="M486" cm="1">
        <f t="array" ref="M486">CubicInterpolation($B$4:$B$14,$G$4:$G$14,L486)*H486</f>
        <v>64.669655769081658</v>
      </c>
      <c r="N486">
        <f t="shared" si="139"/>
        <v>-10.052751236003973</v>
      </c>
      <c r="O486">
        <f t="shared" si="140"/>
        <v>-1.0247452839963274</v>
      </c>
      <c r="P486">
        <f t="shared" si="141"/>
        <v>11817.601536289028</v>
      </c>
      <c r="Q486">
        <f t="shared" si="142"/>
        <v>8498.6003343253833</v>
      </c>
      <c r="R486">
        <f t="shared" si="143"/>
        <v>7.1279515961548352</v>
      </c>
      <c r="S486">
        <f t="shared" si="144"/>
        <v>16.030191008637299</v>
      </c>
      <c r="T486">
        <f t="shared" si="145"/>
        <v>132.11628321266605</v>
      </c>
      <c r="U486">
        <f t="shared" si="146"/>
        <v>-9.9704914200847501</v>
      </c>
      <c r="V486">
        <f t="shared" si="147"/>
        <v>-1.2833971540391489</v>
      </c>
    </row>
    <row r="487" spans="4:22" x14ac:dyDescent="0.3">
      <c r="D487">
        <f t="shared" si="105"/>
        <v>42.500000000000334</v>
      </c>
      <c r="E487">
        <v>0</v>
      </c>
      <c r="F487">
        <v>50</v>
      </c>
      <c r="H487">
        <f t="shared" si="134"/>
        <v>0.32711837859631254</v>
      </c>
      <c r="I487">
        <f t="shared" si="135"/>
        <v>211.32549459421773</v>
      </c>
      <c r="J487">
        <f t="shared" si="136"/>
        <v>291.39420675084926</v>
      </c>
      <c r="K487">
        <f t="shared" si="137"/>
        <v>132.8410564870299</v>
      </c>
      <c r="L487">
        <f t="shared" si="138"/>
        <v>0.45588091118301804</v>
      </c>
      <c r="M487" cm="1">
        <f t="array" ref="M487">CubicInterpolation($B$4:$B$14,$G$4:$G$14,L487)*H487</f>
        <v>64.421801945853701</v>
      </c>
      <c r="N487">
        <f t="shared" si="139"/>
        <v>-10.042362216537738</v>
      </c>
      <c r="O487">
        <f t="shared" si="140"/>
        <v>-1.0236862606052739</v>
      </c>
      <c r="P487">
        <f t="shared" si="141"/>
        <v>11819.154677812656</v>
      </c>
      <c r="Q487">
        <f t="shared" si="142"/>
        <v>8511.8055359650443</v>
      </c>
      <c r="R487">
        <f t="shared" si="143"/>
        <v>6.7080752544867996</v>
      </c>
      <c r="S487">
        <f t="shared" si="144"/>
        <v>15.032639463905783</v>
      </c>
      <c r="T487">
        <f t="shared" si="145"/>
        <v>131.98774958055196</v>
      </c>
      <c r="U487">
        <f t="shared" si="146"/>
        <v>-9.9605031326077693</v>
      </c>
      <c r="V487">
        <f t="shared" si="147"/>
        <v>-1.2796156584910829</v>
      </c>
    </row>
    <row r="488" spans="4:22" x14ac:dyDescent="0.3">
      <c r="D488">
        <f t="shared" si="105"/>
        <v>42.600000000000335</v>
      </c>
      <c r="E488">
        <v>0</v>
      </c>
      <c r="F488">
        <v>50</v>
      </c>
      <c r="H488">
        <f t="shared" si="134"/>
        <v>0.32705608496425698</v>
      </c>
      <c r="I488">
        <f t="shared" si="135"/>
        <v>211.31604725722764</v>
      </c>
      <c r="J488">
        <f t="shared" si="136"/>
        <v>291.38769326784217</v>
      </c>
      <c r="K488">
        <f t="shared" si="137"/>
        <v>132.60454610488529</v>
      </c>
      <c r="L488">
        <f t="shared" si="138"/>
        <v>0.45507943255172356</v>
      </c>
      <c r="M488" cm="1">
        <f t="array" ref="M488">CubicInterpolation($B$4:$B$14,$G$4:$G$14,L488)*H488</f>
        <v>64.182543336147219</v>
      </c>
      <c r="N488">
        <f t="shared" si="139"/>
        <v>-10.032043261211427</v>
      </c>
      <c r="O488">
        <f t="shared" si="140"/>
        <v>-1.0226343793283819</v>
      </c>
      <c r="P488">
        <f t="shared" si="141"/>
        <v>11820.608114272665</v>
      </c>
      <c r="Q488">
        <f t="shared" si="142"/>
        <v>8524.9979033910677</v>
      </c>
      <c r="R488">
        <f t="shared" si="143"/>
        <v>6.287065211282167</v>
      </c>
      <c r="S488">
        <f t="shared" si="144"/>
        <v>14.036089736271142</v>
      </c>
      <c r="T488">
        <f t="shared" si="145"/>
        <v>131.85959893992546</v>
      </c>
      <c r="U488">
        <f t="shared" si="146"/>
        <v>-9.9505724998562197</v>
      </c>
      <c r="V488">
        <f t="shared" si="147"/>
        <v>-1.275930609368213</v>
      </c>
    </row>
    <row r="489" spans="4:22" x14ac:dyDescent="0.3">
      <c r="D489">
        <f t="shared" si="105"/>
        <v>42.700000000000337</v>
      </c>
      <c r="E489">
        <v>0</v>
      </c>
      <c r="F489">
        <v>50</v>
      </c>
      <c r="H489">
        <f t="shared" si="134"/>
        <v>0.32699806852932678</v>
      </c>
      <c r="I489">
        <f t="shared" si="135"/>
        <v>211.3072473538781</v>
      </c>
      <c r="J489">
        <f t="shared" si="136"/>
        <v>291.38162602811491</v>
      </c>
      <c r="K489">
        <f t="shared" si="137"/>
        <v>132.37570927866275</v>
      </c>
      <c r="L489">
        <f t="shared" si="138"/>
        <v>0.45430355744493667</v>
      </c>
      <c r="M489" cm="1">
        <f t="array" ref="M489">CubicInterpolation($B$4:$B$14,$G$4:$G$14,L489)*H489</f>
        <v>63.951837024987498</v>
      </c>
      <c r="N489">
        <f t="shared" si="139"/>
        <v>-10.021792169118921</v>
      </c>
      <c r="O489">
        <f t="shared" si="140"/>
        <v>-1.0215894158123262</v>
      </c>
      <c r="P489">
        <f t="shared" si="141"/>
        <v>11821.961945557212</v>
      </c>
      <c r="Q489">
        <f t="shared" si="142"/>
        <v>8538.1774744193899</v>
      </c>
      <c r="R489">
        <f t="shared" si="143"/>
        <v>5.8649634949170446</v>
      </c>
      <c r="S489">
        <f t="shared" si="144"/>
        <v>13.040535954647929</v>
      </c>
      <c r="T489">
        <f t="shared" si="145"/>
        <v>131.73182162653251</v>
      </c>
      <c r="U489">
        <f t="shared" si="146"/>
        <v>-9.9406974157729415</v>
      </c>
      <c r="V489">
        <f t="shared" si="147"/>
        <v>-1.272341608632878</v>
      </c>
    </row>
    <row r="490" spans="4:22" x14ac:dyDescent="0.3">
      <c r="D490">
        <f t="shared" si="105"/>
        <v>42.800000000000338</v>
      </c>
      <c r="E490">
        <v>0</v>
      </c>
      <c r="F490">
        <v>50</v>
      </c>
      <c r="H490">
        <f t="shared" si="134"/>
        <v>0.32694432329778833</v>
      </c>
      <c r="I490">
        <f t="shared" si="135"/>
        <v>211.2990942386437</v>
      </c>
      <c r="J490">
        <f t="shared" si="136"/>
        <v>291.37600461446209</v>
      </c>
      <c r="K490">
        <f t="shared" si="137"/>
        <v>132.15455217897275</v>
      </c>
      <c r="L490">
        <f t="shared" si="138"/>
        <v>0.45355331285372913</v>
      </c>
      <c r="M490" cm="1">
        <f t="array" ref="M490">CubicInterpolation($B$4:$B$14,$G$4:$G$14,L490)*H490</f>
        <v>63.729640713080386</v>
      </c>
      <c r="N490">
        <f t="shared" si="139"/>
        <v>-10.011606747207255</v>
      </c>
      <c r="O490">
        <f t="shared" si="140"/>
        <v>-1.0205511465043073</v>
      </c>
      <c r="P490">
        <f t="shared" si="141"/>
        <v>11823.216270977888</v>
      </c>
      <c r="Q490">
        <f t="shared" si="142"/>
        <v>8551.3442859014976</v>
      </c>
      <c r="R490">
        <f t="shared" si="143"/>
        <v>5.4418128019839127</v>
      </c>
      <c r="S490">
        <f t="shared" si="144"/>
        <v>12.045972458866457</v>
      </c>
      <c r="T490">
        <f t="shared" si="145"/>
        <v>131.60440801563246</v>
      </c>
      <c r="U490">
        <f t="shared" si="146"/>
        <v>-9.9308757807624115</v>
      </c>
      <c r="V490">
        <f t="shared" si="147"/>
        <v>-1.2688482524685143</v>
      </c>
    </row>
    <row r="491" spans="4:22" x14ac:dyDescent="0.3">
      <c r="D491">
        <f t="shared" si="105"/>
        <v>42.90000000000034</v>
      </c>
      <c r="E491">
        <v>0</v>
      </c>
      <c r="F491">
        <v>50</v>
      </c>
      <c r="H491">
        <f t="shared" si="134"/>
        <v>0.32689484342984015</v>
      </c>
      <c r="I491">
        <f t="shared" si="135"/>
        <v>211.29158726960989</v>
      </c>
      <c r="J491">
        <f t="shared" si="136"/>
        <v>291.37082861008793</v>
      </c>
      <c r="K491">
        <f t="shared" si="137"/>
        <v>131.94107996835683</v>
      </c>
      <c r="L491">
        <f t="shared" si="138"/>
        <v>0.45282872207128261</v>
      </c>
      <c r="M491" cm="1">
        <f t="array" ref="M491">CubicInterpolation($B$4:$B$14,$G$4:$G$14,L491)*H491</f>
        <v>63.515912718795263</v>
      </c>
      <c r="N491">
        <f t="shared" si="139"/>
        <v>-10.001484810550204</v>
      </c>
      <c r="O491">
        <f t="shared" si="140"/>
        <v>-1.0195193486799392</v>
      </c>
      <c r="P491">
        <f t="shared" si="141"/>
        <v>11824.371189290783</v>
      </c>
      <c r="Q491">
        <f t="shared" si="142"/>
        <v>8564.4983737284092</v>
      </c>
      <c r="R491">
        <f t="shared" si="143"/>
        <v>5.0176564748945731</v>
      </c>
      <c r="S491">
        <f t="shared" si="144"/>
        <v>11.052393799039676</v>
      </c>
      <c r="T491">
        <f t="shared" si="145"/>
        <v>131.47734852257739</v>
      </c>
      <c r="U491">
        <f t="shared" si="146"/>
        <v>-9.9211055019503469</v>
      </c>
      <c r="V491">
        <f t="shared" si="147"/>
        <v>-1.2654501313117832</v>
      </c>
    </row>
    <row r="492" spans="4:22" x14ac:dyDescent="0.3">
      <c r="D492">
        <f t="shared" si="105"/>
        <v>43.000000000000341</v>
      </c>
      <c r="E492">
        <v>0</v>
      </c>
      <c r="F492">
        <v>50</v>
      </c>
      <c r="H492">
        <f t="shared" si="134"/>
        <v>0.32684962323822264</v>
      </c>
      <c r="I492">
        <f t="shared" si="135"/>
        <v>211.28472580833636</v>
      </c>
      <c r="J492">
        <f t="shared" si="136"/>
        <v>291.36609759851876</v>
      </c>
      <c r="K492">
        <f t="shared" si="137"/>
        <v>131.73529678153832</v>
      </c>
      <c r="L492">
        <f t="shared" si="138"/>
        <v>0.45212980462490171</v>
      </c>
      <c r="M492" cm="1">
        <f t="array" ref="M492">CubicInterpolation($B$4:$B$14,$G$4:$G$14,L492)*H492</f>
        <v>63.310611979870551</v>
      </c>
      <c r="N492">
        <f t="shared" si="139"/>
        <v>-9.9914241826193493</v>
      </c>
      <c r="O492">
        <f t="shared" si="140"/>
        <v>-1.0184938004708817</v>
      </c>
      <c r="P492">
        <f t="shared" si="141"/>
        <v>11825.426798717481</v>
      </c>
      <c r="Q492">
        <f t="shared" si="142"/>
        <v>8577.6397728347074</v>
      </c>
      <c r="R492">
        <f t="shared" si="143"/>
        <v>4.592538478464161</v>
      </c>
      <c r="S492">
        <f t="shared" si="144"/>
        <v>10.059794734904024</v>
      </c>
      <c r="T492">
        <f t="shared" si="145"/>
        <v>131.35063360338836</v>
      </c>
      <c r="U492">
        <f t="shared" si="146"/>
        <v>-9.9113844934416129</v>
      </c>
      <c r="V492">
        <f t="shared" si="147"/>
        <v>-1.2621468298878222</v>
      </c>
    </row>
    <row r="493" spans="4:22" x14ac:dyDescent="0.3">
      <c r="D493">
        <f t="shared" si="105"/>
        <v>43.100000000000342</v>
      </c>
      <c r="E493">
        <v>0</v>
      </c>
      <c r="F493">
        <v>50</v>
      </c>
      <c r="H493">
        <f t="shared" si="134"/>
        <v>0.32680865718683544</v>
      </c>
      <c r="I493">
        <f t="shared" si="135"/>
        <v>211.27850921972112</v>
      </c>
      <c r="J493">
        <f t="shared" si="136"/>
        <v>291.36181116351531</v>
      </c>
      <c r="K493">
        <f t="shared" si="137"/>
        <v>131.53720570643193</v>
      </c>
      <c r="L493">
        <f t="shared" si="138"/>
        <v>0.45145657621070961</v>
      </c>
      <c r="M493" cm="1">
        <f t="array" ref="M493">CubicInterpolation($B$4:$B$14,$G$4:$G$14,L493)*H493</f>
        <v>63.113698054825818</v>
      </c>
      <c r="N493">
        <f t="shared" si="139"/>
        <v>-9.9814226955533094</v>
      </c>
      <c r="O493">
        <f t="shared" si="140"/>
        <v>-1.0174742808922843</v>
      </c>
      <c r="P493">
        <f t="shared" si="141"/>
        <v>11826.383196965982</v>
      </c>
      <c r="Q493">
        <f t="shared" si="142"/>
        <v>8590.7685172026431</v>
      </c>
      <c r="R493">
        <f t="shared" si="143"/>
        <v>4.1665033755447158</v>
      </c>
      <c r="S493">
        <f t="shared" si="144"/>
        <v>9.0681702351344118</v>
      </c>
      <c r="T493">
        <f t="shared" si="145"/>
        <v>131.22425375532839</v>
      </c>
      <c r="U493">
        <f t="shared" si="146"/>
        <v>-9.9017106765771867</v>
      </c>
      <c r="V493">
        <f t="shared" si="147"/>
        <v>-1.25893792724822</v>
      </c>
    </row>
    <row r="494" spans="4:22" x14ac:dyDescent="0.3">
      <c r="D494">
        <f t="shared" si="105"/>
        <v>43.200000000000344</v>
      </c>
      <c r="E494">
        <v>0</v>
      </c>
      <c r="F494">
        <v>50</v>
      </c>
      <c r="H494">
        <f t="shared" si="134"/>
        <v>0.32677193988937092</v>
      </c>
      <c r="I494">
        <f t="shared" si="135"/>
        <v>211.27293687186477</v>
      </c>
      <c r="J494">
        <f t="shared" si="136"/>
        <v>291.35796888898585</v>
      </c>
      <c r="K494">
        <f t="shared" si="137"/>
        <v>131.34680876594621</v>
      </c>
      <c r="L494">
        <f t="shared" si="138"/>
        <v>0.45080904863114413</v>
      </c>
      <c r="M494" cm="1">
        <f t="array" ref="M494">CubicInterpolation($B$4:$B$14,$G$4:$G$14,L494)*H494</f>
        <v>62.925131124068976</v>
      </c>
      <c r="N494">
        <f t="shared" si="139"/>
        <v>-9.9714781904249783</v>
      </c>
      <c r="O494">
        <f t="shared" si="140"/>
        <v>-1.0164605698700284</v>
      </c>
      <c r="P494">
        <f t="shared" si="141"/>
        <v>11827.240481251571</v>
      </c>
      <c r="Q494">
        <f t="shared" si="142"/>
        <v>8603.8846398662827</v>
      </c>
      <c r="R494">
        <f t="shared" si="143"/>
        <v>3.7395963017394025</v>
      </c>
      <c r="S494">
        <f t="shared" si="144"/>
        <v>8.077515476633458</v>
      </c>
      <c r="T494">
        <f t="shared" si="145"/>
        <v>131.09819951747158</v>
      </c>
      <c r="U494">
        <f t="shared" si="146"/>
        <v>-9.892081980190035</v>
      </c>
      <c r="V494">
        <f t="shared" si="147"/>
        <v>-1.2558229968114902</v>
      </c>
    </row>
    <row r="495" spans="4:22" x14ac:dyDescent="0.3">
      <c r="D495">
        <f t="shared" si="105"/>
        <v>43.300000000000345</v>
      </c>
      <c r="E495">
        <v>0</v>
      </c>
      <c r="F495">
        <v>50</v>
      </c>
      <c r="H495">
        <f t="shared" si="134"/>
        <v>0.32673946610795646</v>
      </c>
      <c r="I495">
        <f t="shared" si="135"/>
        <v>211.26800813593564</v>
      </c>
      <c r="J495">
        <f t="shared" si="136"/>
        <v>291.35457035889954</v>
      </c>
      <c r="K495">
        <f t="shared" si="137"/>
        <v>131.16410690061096</v>
      </c>
      <c r="L495">
        <f t="shared" si="138"/>
        <v>0.45018722973536668</v>
      </c>
      <c r="M495" cm="1">
        <f t="array" ref="M495">CubicInterpolation($B$4:$B$14,$G$4:$G$14,L495)*H495</f>
        <v>62.744871990683514</v>
      </c>
      <c r="N495">
        <f t="shared" si="139"/>
        <v>-9.96158851750487</v>
      </c>
      <c r="O495">
        <f t="shared" si="140"/>
        <v>-1.0154524482675709</v>
      </c>
      <c r="P495">
        <f t="shared" si="141"/>
        <v>11827.998748317592</v>
      </c>
      <c r="Q495">
        <f t="shared" si="142"/>
        <v>8616.9881729157205</v>
      </c>
      <c r="R495">
        <f t="shared" si="143"/>
        <v>3.3118629391468901</v>
      </c>
      <c r="S495">
        <f t="shared" si="144"/>
        <v>7.0878258437950832</v>
      </c>
      <c r="T495">
        <f t="shared" si="145"/>
        <v>130.97246147126859</v>
      </c>
      <c r="U495">
        <f t="shared" si="146"/>
        <v>-9.8824963408580011</v>
      </c>
      <c r="V495">
        <f t="shared" si="147"/>
        <v>-1.2528016064058607</v>
      </c>
    </row>
    <row r="496" spans="4:22" x14ac:dyDescent="0.3">
      <c r="D496">
        <f t="shared" si="105"/>
        <v>43.400000000000347</v>
      </c>
      <c r="E496">
        <v>0</v>
      </c>
      <c r="F496">
        <v>50</v>
      </c>
      <c r="H496">
        <f t="shared" si="134"/>
        <v>0.32671123075180986</v>
      </c>
      <c r="I496">
        <f t="shared" si="135"/>
        <v>211.26372238603489</v>
      </c>
      <c r="J496">
        <f t="shared" si="136"/>
        <v>291.35161515719938</v>
      </c>
      <c r="K496">
        <f t="shared" si="137"/>
        <v>130.98909995206225</v>
      </c>
      <c r="L496">
        <f t="shared" si="138"/>
        <v>0.44959112336269974</v>
      </c>
      <c r="M496" cm="1">
        <f t="array" ref="M496">CubicInterpolation($B$4:$B$14,$G$4:$G$14,L496)*H496</f>
        <v>62.572882080885528</v>
      </c>
      <c r="N496">
        <f t="shared" si="139"/>
        <v>-9.951751536523064</v>
      </c>
      <c r="O496">
        <f t="shared" si="140"/>
        <v>-1.0144496979126467</v>
      </c>
      <c r="P496">
        <f t="shared" si="141"/>
        <v>11828.658094456168</v>
      </c>
      <c r="Q496">
        <f t="shared" si="142"/>
        <v>8630.0791475013393</v>
      </c>
      <c r="R496">
        <f t="shared" si="143"/>
        <v>2.8833494892939679</v>
      </c>
      <c r="S496">
        <f t="shared" si="144"/>
        <v>6.099096927742667</v>
      </c>
      <c r="T496">
        <f t="shared" si="145"/>
        <v>130.84703024110772</v>
      </c>
      <c r="U496">
        <f t="shared" si="146"/>
        <v>-9.872951703156259</v>
      </c>
      <c r="V496">
        <f t="shared" si="147"/>
        <v>-1.2498733183139354</v>
      </c>
    </row>
    <row r="497" spans="4:22" x14ac:dyDescent="0.3">
      <c r="D497">
        <f t="shared" si="105"/>
        <v>43.500000000000348</v>
      </c>
      <c r="E497">
        <v>0</v>
      </c>
      <c r="F497">
        <v>50</v>
      </c>
      <c r="H497">
        <f t="shared" si="134"/>
        <v>0.32668722887590479</v>
      </c>
      <c r="I497">
        <f t="shared" si="135"/>
        <v>211.26007899906256</v>
      </c>
      <c r="J497">
        <f t="shared" si="136"/>
        <v>291.34910286771662</v>
      </c>
      <c r="K497">
        <f t="shared" si="137"/>
        <v>130.82178664741343</v>
      </c>
      <c r="L497">
        <f t="shared" si="138"/>
        <v>0.44902072928919023</v>
      </c>
      <c r="M497" cm="1">
        <f t="array" ref="M497">CubicInterpolation($B$4:$B$14,$G$4:$G$14,L497)*H497</f>
        <v>62.409123444136007</v>
      </c>
      <c r="N497">
        <f t="shared" si="139"/>
        <v>-9.9419651169274754</v>
      </c>
      <c r="O497">
        <f t="shared" si="140"/>
        <v>-1.0134521016235958</v>
      </c>
      <c r="P497">
        <f t="shared" si="141"/>
        <v>11829.218615528833</v>
      </c>
      <c r="Q497">
        <f t="shared" si="142"/>
        <v>8643.1575938381393</v>
      </c>
      <c r="R497">
        <f t="shared" si="143"/>
        <v>2.4541026451945172</v>
      </c>
      <c r="S497">
        <f t="shared" si="144"/>
        <v>5.1113245255419404</v>
      </c>
      <c r="T497">
        <f t="shared" si="145"/>
        <v>130.72189649487171</v>
      </c>
      <c r="U497">
        <f t="shared" si="146"/>
        <v>-9.8634460199070642</v>
      </c>
      <c r="V497">
        <f t="shared" si="147"/>
        <v>-1.2470376893190744</v>
      </c>
    </row>
    <row r="498" spans="4:22" x14ac:dyDescent="0.3">
      <c r="D498">
        <f t="shared" si="105"/>
        <v>43.60000000000035</v>
      </c>
      <c r="E498">
        <v>0</v>
      </c>
      <c r="F498">
        <v>50</v>
      </c>
      <c r="H498">
        <f t="shared" si="134"/>
        <v>0.32666745567965083</v>
      </c>
      <c r="I498">
        <f t="shared" si="135"/>
        <v>211.25707735458394</v>
      </c>
      <c r="J498">
        <f t="shared" si="136"/>
        <v>291.34703307408472</v>
      </c>
      <c r="K498">
        <f t="shared" si="137"/>
        <v>130.6621645845425</v>
      </c>
      <c r="L498">
        <f t="shared" si="138"/>
        <v>0.44847604317740647</v>
      </c>
      <c r="M498" cm="1">
        <f t="array" ref="M498">CubicInterpolation($B$4:$B$14,$G$4:$G$14,L498)*H498</f>
        <v>62.253558752899536</v>
      </c>
      <c r="N498">
        <f t="shared" si="139"/>
        <v>-9.9322271381389839</v>
      </c>
      <c r="O498">
        <f t="shared" si="140"/>
        <v>-1.0124594432353704</v>
      </c>
      <c r="P498">
        <f t="shared" si="141"/>
        <v>11829.68040698708</v>
      </c>
      <c r="Q498">
        <f t="shared" si="142"/>
        <v>8656.2235412101072</v>
      </c>
      <c r="R498">
        <f t="shared" si="143"/>
        <v>2.024169562602177</v>
      </c>
      <c r="S498">
        <f t="shared" si="144"/>
        <v>4.1245046393887606</v>
      </c>
      <c r="T498">
        <f t="shared" si="145"/>
        <v>130.59705094449006</v>
      </c>
      <c r="U498">
        <f t="shared" si="146"/>
        <v>-9.853977252427331</v>
      </c>
      <c r="V498">
        <f t="shared" si="147"/>
        <v>-1.2442942707531963</v>
      </c>
    </row>
    <row r="499" spans="4:22" x14ac:dyDescent="0.3">
      <c r="D499">
        <f t="shared" si="105"/>
        <v>43.700000000000351</v>
      </c>
      <c r="E499">
        <v>0</v>
      </c>
      <c r="F499">
        <v>50</v>
      </c>
      <c r="H499">
        <f t="shared" si="134"/>
        <v>0.32665190650558085</v>
      </c>
      <c r="I499">
        <f t="shared" si="135"/>
        <v>211.25471683469652</v>
      </c>
      <c r="J499">
        <f t="shared" si="136"/>
        <v>291.34540535965391</v>
      </c>
      <c r="K499">
        <f t="shared" si="137"/>
        <v>130.51023021832194</v>
      </c>
      <c r="L499">
        <f t="shared" si="138"/>
        <v>0.44795705652955958</v>
      </c>
      <c r="M499" cm="1">
        <f t="array" ref="M499">CubicInterpolation($B$4:$B$14,$G$4:$G$14,L499)*H499</f>
        <v>62.106151302036523</v>
      </c>
      <c r="N499">
        <f t="shared" si="139"/>
        <v>-9.922535489804007</v>
      </c>
      <c r="O499">
        <f t="shared" si="140"/>
        <v>-1.0114715076252809</v>
      </c>
      <c r="P499">
        <f t="shared" si="141"/>
        <v>11830.043563892837</v>
      </c>
      <c r="Q499">
        <f t="shared" si="142"/>
        <v>8669.2770179746567</v>
      </c>
      <c r="R499">
        <f t="shared" si="143"/>
        <v>1.5935978305318366</v>
      </c>
      <c r="S499">
        <f t="shared" si="144"/>
        <v>3.1386334757720267</v>
      </c>
      <c r="T499">
        <f t="shared" si="145"/>
        <v>130.47248434648645</v>
      </c>
      <c r="U499">
        <f t="shared" si="146"/>
        <v>-9.8445433707746925</v>
      </c>
      <c r="V499">
        <f t="shared" si="147"/>
        <v>-1.2416426085456729</v>
      </c>
    </row>
    <row r="500" spans="4:22" x14ac:dyDescent="0.3">
      <c r="D500">
        <f t="shared" si="105"/>
        <v>43.800000000000352</v>
      </c>
      <c r="E500">
        <v>0</v>
      </c>
      <c r="F500">
        <v>50</v>
      </c>
      <c r="H500">
        <f t="shared" si="134"/>
        <v>0.32664057683805164</v>
      </c>
      <c r="I500">
        <f t="shared" si="135"/>
        <v>211.2529968238974</v>
      </c>
      <c r="J500">
        <f t="shared" si="136"/>
        <v>291.34421930740615</v>
      </c>
      <c r="K500">
        <f t="shared" si="137"/>
        <v>130.36597884781705</v>
      </c>
      <c r="L500">
        <f t="shared" si="138"/>
        <v>0.44746375664404014</v>
      </c>
      <c r="M500" cm="1">
        <f t="array" ref="M500">CubicInterpolation($B$4:$B$14,$G$4:$G$14,L500)*H500</f>
        <v>61.966865007820616</v>
      </c>
      <c r="N500">
        <f t="shared" si="139"/>
        <v>-9.9128880720435113</v>
      </c>
      <c r="O500">
        <f t="shared" si="140"/>
        <v>-1.0104880807383803</v>
      </c>
      <c r="P500">
        <f t="shared" si="141"/>
        <v>11830.308180938857</v>
      </c>
      <c r="Q500">
        <f t="shared" si="142"/>
        <v>8682.3180515671065</v>
      </c>
      <c r="R500">
        <f t="shared" si="143"/>
        <v>1.162435441050772</v>
      </c>
      <c r="S500">
        <f t="shared" si="144"/>
        <v>2.1537074446119115</v>
      </c>
      <c r="T500">
        <f t="shared" si="145"/>
        <v>130.34818750252151</v>
      </c>
      <c r="U500">
        <f t="shared" si="146"/>
        <v>-9.8351423539910048</v>
      </c>
      <c r="V500">
        <f t="shared" si="147"/>
        <v>-1.2390822432731319</v>
      </c>
    </row>
    <row r="501" spans="4:22" x14ac:dyDescent="0.3">
      <c r="D501">
        <f t="shared" si="105"/>
        <v>43.900000000000354</v>
      </c>
      <c r="E501">
        <v>0</v>
      </c>
      <c r="F501">
        <v>50</v>
      </c>
      <c r="H501">
        <f t="shared" si="134"/>
        <v>0.32663346230195595</v>
      </c>
      <c r="I501">
        <f t="shared" si="135"/>
        <v>211.25191670895146</v>
      </c>
      <c r="J501">
        <f t="shared" si="136"/>
        <v>291.34347449987047</v>
      </c>
      <c r="K501">
        <f t="shared" si="137"/>
        <v>130.22940460447677</v>
      </c>
      <c r="L501">
        <f t="shared" si="138"/>
        <v>0.4469961265754544</v>
      </c>
      <c r="M501" cm="1">
        <f t="array" ref="M501">CubicInterpolation($B$4:$B$14,$G$4:$G$14,L501)*H501</f>
        <v>61.835664406571453</v>
      </c>
      <c r="N501">
        <f t="shared" si="139"/>
        <v>-9.9032827956983542</v>
      </c>
      <c r="O501">
        <f t="shared" si="140"/>
        <v>-1.0095089496124723</v>
      </c>
      <c r="P501">
        <f t="shared" si="141"/>
        <v>11830.474352469006</v>
      </c>
      <c r="Q501">
        <f t="shared" si="142"/>
        <v>8695.3466685052299</v>
      </c>
      <c r="R501">
        <f t="shared" si="143"/>
        <v>0.73073075838182111</v>
      </c>
      <c r="S501">
        <f t="shared" si="144"/>
        <v>1.1697231583736127</v>
      </c>
      <c r="T501">
        <f t="shared" si="145"/>
        <v>130.22415125993058</v>
      </c>
      <c r="U501">
        <f t="shared" si="146"/>
        <v>-9.8257721903432298</v>
      </c>
      <c r="V501">
        <f t="shared" si="147"/>
        <v>-1.2366127102098814</v>
      </c>
    </row>
    <row r="502" spans="4:22" x14ac:dyDescent="0.3">
      <c r="D502">
        <f t="shared" si="105"/>
        <v>44.000000000000355</v>
      </c>
      <c r="E502">
        <v>0</v>
      </c>
      <c r="F502">
        <v>50</v>
      </c>
      <c r="H502">
        <f t="shared" si="134"/>
        <v>0.32663055866144375</v>
      </c>
      <c r="I502">
        <f t="shared" si="135"/>
        <v>211.25147587875983</v>
      </c>
      <c r="J502">
        <f t="shared" si="136"/>
        <v>291.34317051903878</v>
      </c>
      <c r="K502">
        <f t="shared" si="137"/>
        <v>130.10050044133862</v>
      </c>
      <c r="L502">
        <f t="shared" si="138"/>
        <v>0.44655414509823488</v>
      </c>
      <c r="M502" cm="1">
        <f t="array" ref="M502">CubicInterpolation($B$4:$B$14,$G$4:$G$14,L502)*H502</f>
        <v>61.712514652894015</v>
      </c>
      <c r="N502">
        <f t="shared" si="139"/>
        <v>-9.8937175825722683</v>
      </c>
      <c r="O502">
        <f t="shared" si="140"/>
        <v>-1.0085339024028814</v>
      </c>
      <c r="P502">
        <f t="shared" si="141"/>
        <v>11830.542172498483</v>
      </c>
      <c r="Q502">
        <f t="shared" si="142"/>
        <v>8708.3628943938402</v>
      </c>
      <c r="R502">
        <f t="shared" si="143"/>
        <v>0.29853248743151239</v>
      </c>
      <c r="S502">
        <f t="shared" si="144"/>
        <v>0.18667743115688717</v>
      </c>
      <c r="T502">
        <f t="shared" si="145"/>
        <v>130.10036651225641</v>
      </c>
      <c r="U502">
        <f t="shared" si="146"/>
        <v>-9.8164308775630058</v>
      </c>
      <c r="V502">
        <f t="shared" si="147"/>
        <v>-1.2342335393786836</v>
      </c>
    </row>
    <row r="503" spans="4:22" x14ac:dyDescent="0.3">
      <c r="D503">
        <f t="shared" si="105"/>
        <v>44.100000000000357</v>
      </c>
      <c r="E503">
        <v>0</v>
      </c>
      <c r="F503">
        <v>50</v>
      </c>
      <c r="H503">
        <f t="shared" si="134"/>
        <v>0.32663186181865694</v>
      </c>
      <c r="I503">
        <f t="shared" si="135"/>
        <v>211.25167372422942</v>
      </c>
      <c r="J503">
        <f t="shared" si="136"/>
        <v>291.34330694628181</v>
      </c>
      <c r="K503">
        <f t="shared" si="137"/>
        <v>129.97925812326881</v>
      </c>
      <c r="L503">
        <f t="shared" si="138"/>
        <v>0.44613778667389986</v>
      </c>
      <c r="M503" cm="1">
        <f t="array" ref="M503">CubicInterpolation($B$4:$B$14,$G$4:$G$14,L503)*H503</f>
        <v>61.597381517518187</v>
      </c>
      <c r="N503">
        <f t="shared" si="139"/>
        <v>-9.8841903656700705</v>
      </c>
      <c r="O503">
        <f t="shared" si="140"/>
        <v>-1.007562728406735</v>
      </c>
      <c r="P503">
        <f t="shared" si="141"/>
        <v>11830.511734733929</v>
      </c>
      <c r="Q503">
        <f t="shared" si="142"/>
        <v>8721.366753929442</v>
      </c>
      <c r="R503">
        <f t="shared" si="143"/>
        <v>-0.13411035831825602</v>
      </c>
      <c r="S503">
        <f t="shared" si="144"/>
        <v>-0.79543272223843864</v>
      </c>
      <c r="T503">
        <f t="shared" si="145"/>
        <v>129.97682419977698</v>
      </c>
      <c r="U503">
        <f t="shared" si="146"/>
        <v>-9.8071164230825261</v>
      </c>
      <c r="V503">
        <f t="shared" si="147"/>
        <v>-1.2319442556017044</v>
      </c>
    </row>
    <row r="504" spans="4:22" x14ac:dyDescent="0.3">
      <c r="D504">
        <f t="shared" si="105"/>
        <v>44.200000000000358</v>
      </c>
      <c r="E504">
        <v>0</v>
      </c>
      <c r="F504">
        <v>50</v>
      </c>
      <c r="H504">
        <f t="shared" si="134"/>
        <v>0.32663736781247149</v>
      </c>
      <c r="I504">
        <f t="shared" si="135"/>
        <v>211.25250963814253</v>
      </c>
      <c r="J504">
        <f t="shared" si="136"/>
        <v>291.34388336226601</v>
      </c>
      <c r="K504">
        <f t="shared" si="137"/>
        <v>129.86566821825491</v>
      </c>
      <c r="L504">
        <f t="shared" si="138"/>
        <v>0.44574702142202144</v>
      </c>
      <c r="M504" cm="1">
        <f t="array" ref="M504">CubicInterpolation($B$4:$B$14,$G$4:$G$14,L504)*H504</f>
        <v>61.490231384730379</v>
      </c>
      <c r="N504">
        <f t="shared" si="139"/>
        <v>-9.8746990894337703</v>
      </c>
      <c r="O504">
        <f t="shared" si="140"/>
        <v>-1.0065952180870306</v>
      </c>
      <c r="P504">
        <f t="shared" si="141"/>
        <v>11830.383132593453</v>
      </c>
      <c r="Q504">
        <f t="shared" si="142"/>
        <v>8734.3582709049333</v>
      </c>
      <c r="R504">
        <f t="shared" si="143"/>
        <v>-0.56714848937866935</v>
      </c>
      <c r="S504">
        <f t="shared" si="144"/>
        <v>-1.7766100872707291</v>
      </c>
      <c r="T504">
        <f t="shared" si="145"/>
        <v>129.85351531002797</v>
      </c>
      <c r="U504">
        <f t="shared" si="146"/>
        <v>-9.7978268442693714</v>
      </c>
      <c r="V504">
        <f t="shared" si="147"/>
        <v>-1.2297443785513436</v>
      </c>
    </row>
    <row r="505" spans="4:22" x14ac:dyDescent="0.3">
      <c r="D505">
        <f t="shared" si="105"/>
        <v>44.30000000000036</v>
      </c>
      <c r="E505">
        <v>0</v>
      </c>
      <c r="F505">
        <v>50</v>
      </c>
      <c r="H505">
        <f t="shared" si="134"/>
        <v>0.32664707281725291</v>
      </c>
      <c r="I505">
        <f t="shared" si="135"/>
        <v>211.25398301502736</v>
      </c>
      <c r="J505">
        <f t="shared" si="136"/>
        <v>291.34489934687031</v>
      </c>
      <c r="K505">
        <f t="shared" si="137"/>
        <v>129.75972008976836</v>
      </c>
      <c r="L505">
        <f t="shared" si="138"/>
        <v>0.44538181509496289</v>
      </c>
      <c r="M505" cm="1">
        <f t="array" ref="M505">CubicInterpolation($B$4:$B$14,$G$4:$G$14,L505)*H505</f>
        <v>61.391031249392654</v>
      </c>
      <c r="N505">
        <f t="shared" si="139"/>
        <v>-9.8652417099749776</v>
      </c>
      <c r="O505">
        <f t="shared" si="140"/>
        <v>-1.0056311630963279</v>
      </c>
      <c r="P505">
        <f t="shared" si="141"/>
        <v>11830.156459226559</v>
      </c>
      <c r="Q505">
        <f t="shared" si="142"/>
        <v>8747.3374682143512</v>
      </c>
      <c r="R505">
        <f t="shared" si="143"/>
        <v>-1.0005323733040405</v>
      </c>
      <c r="S505">
        <f t="shared" si="144"/>
        <v>-2.7568572506383378</v>
      </c>
      <c r="T505">
        <f t="shared" si="145"/>
        <v>129.73043087832031</v>
      </c>
      <c r="U505">
        <f t="shared" si="146"/>
        <v>-9.7885601686587389</v>
      </c>
      <c r="V505">
        <f t="shared" si="147"/>
        <v>-1.2276334228008052</v>
      </c>
    </row>
    <row r="506" spans="4:22" x14ac:dyDescent="0.3">
      <c r="D506">
        <f t="shared" si="105"/>
        <v>44.400000000000361</v>
      </c>
      <c r="E506">
        <v>0</v>
      </c>
      <c r="F506">
        <v>50</v>
      </c>
      <c r="H506">
        <f t="shared" si="134"/>
        <v>0.32666097314162151</v>
      </c>
      <c r="I506">
        <f t="shared" si="135"/>
        <v>211.2560932510292</v>
      </c>
      <c r="J506">
        <f t="shared" si="136"/>
        <v>291.34635447910364</v>
      </c>
      <c r="K506">
        <f t="shared" si="137"/>
        <v>129.66140189021075</v>
      </c>
      <c r="L506">
        <f t="shared" si="138"/>
        <v>0.44504212905643381</v>
      </c>
      <c r="M506" cm="1">
        <f t="array" ref="M506">CubicInterpolation($B$4:$B$14,$G$4:$G$14,L506)*H506</f>
        <v>61.299748713544581</v>
      </c>
      <c r="N506">
        <f t="shared" si="139"/>
        <v>-9.8558161953027437</v>
      </c>
      <c r="O506">
        <f t="shared" si="140"/>
        <v>-1.0046703562999739</v>
      </c>
      <c r="P506">
        <f t="shared" si="141"/>
        <v>11829.831807533963</v>
      </c>
      <c r="Q506">
        <f t="shared" si="142"/>
        <v>8760.3043678576796</v>
      </c>
      <c r="R506">
        <f t="shared" si="143"/>
        <v>-1.434212268207923</v>
      </c>
      <c r="S506">
        <f t="shared" si="144"/>
        <v>-3.736176601284757</v>
      </c>
      <c r="T506">
        <f t="shared" si="145"/>
        <v>129.60756198825268</v>
      </c>
      <c r="U506">
        <f t="shared" si="146"/>
        <v>-9.7793144341821794</v>
      </c>
      <c r="V506">
        <f t="shared" si="147"/>
        <v>-1.225610897874168</v>
      </c>
    </row>
    <row r="507" spans="4:22" x14ac:dyDescent="0.3">
      <c r="D507">
        <f t="shared" si="105"/>
        <v>44.500000000000362</v>
      </c>
      <c r="E507">
        <v>0</v>
      </c>
      <c r="F507">
        <v>50</v>
      </c>
      <c r="H507">
        <f t="shared" si="134"/>
        <v>0.32667906522722767</v>
      </c>
      <c r="I507">
        <f t="shared" si="135"/>
        <v>211.25883974378235</v>
      </c>
      <c r="J507">
        <f t="shared" si="136"/>
        <v>291.34824833702322</v>
      </c>
      <c r="K507">
        <f t="shared" si="137"/>
        <v>129.57070055545566</v>
      </c>
      <c r="L507">
        <f t="shared" si="138"/>
        <v>0.44472792026390362</v>
      </c>
      <c r="M507" cm="1">
        <f t="array" ref="M507">CubicInterpolation($B$4:$B$14,$G$4:$G$14,L507)*H507</f>
        <v>61.216351982582765</v>
      </c>
      <c r="N507">
        <f t="shared" si="139"/>
        <v>-9.8464205255498314</v>
      </c>
      <c r="O507">
        <f t="shared" si="140"/>
        <v>-1.0037125917991672</v>
      </c>
      <c r="P507">
        <f t="shared" si="141"/>
        <v>11829.409270187327</v>
      </c>
      <c r="Q507">
        <f t="shared" si="142"/>
        <v>8773.2589909457038</v>
      </c>
      <c r="R507">
        <f t="shared" si="143"/>
        <v>-1.8681382565533471</v>
      </c>
      <c r="S507">
        <f t="shared" si="144"/>
        <v>-4.7145703314268168</v>
      </c>
      <c r="T507">
        <f t="shared" si="145"/>
        <v>129.48489977221894</v>
      </c>
      <c r="U507">
        <f t="shared" si="146"/>
        <v>-9.7700876893958633</v>
      </c>
      <c r="V507">
        <f t="shared" si="147"/>
        <v>-1.2236763082957947</v>
      </c>
    </row>
    <row r="508" spans="4:22" x14ac:dyDescent="0.3">
      <c r="D508">
        <f t="shared" si="105"/>
        <v>44.600000000000364</v>
      </c>
      <c r="E508">
        <v>0</v>
      </c>
      <c r="F508">
        <v>50</v>
      </c>
      <c r="H508">
        <f t="shared" si="134"/>
        <v>0.32670134564753606</v>
      </c>
      <c r="I508">
        <f t="shared" si="135"/>
        <v>211.2622218922823</v>
      </c>
      <c r="J508">
        <f t="shared" si="136"/>
        <v>291.3505804976524</v>
      </c>
      <c r="K508">
        <f t="shared" si="137"/>
        <v>129.48760180049686</v>
      </c>
      <c r="L508">
        <f t="shared" si="138"/>
        <v>0.44443914125491241</v>
      </c>
      <c r="M508" cm="1">
        <f t="array" ref="M508">CubicInterpolation($B$4:$B$14,$G$4:$G$14,L508)*H508</f>
        <v>61.140809861016677</v>
      </c>
      <c r="N508">
        <f t="shared" si="139"/>
        <v>-9.8370526931948064</v>
      </c>
      <c r="O508">
        <f t="shared" si="140"/>
        <v>-1.002757664953599</v>
      </c>
      <c r="P508">
        <f t="shared" si="141"/>
        <v>11828.888939648876</v>
      </c>
      <c r="Q508">
        <f t="shared" si="142"/>
        <v>8786.2013577049111</v>
      </c>
      <c r="R508">
        <f t="shared" si="143"/>
        <v>-2.3022602792814428</v>
      </c>
      <c r="S508">
        <f t="shared" si="144"/>
        <v>-5.6920404376057325</v>
      </c>
      <c r="T508">
        <f t="shared" si="145"/>
        <v>129.36243541191044</v>
      </c>
      <c r="U508">
        <f t="shared" si="146"/>
        <v>-9.7608779937057495</v>
      </c>
      <c r="V508">
        <f t="shared" si="147"/>
        <v>-1.2218291536389305</v>
      </c>
    </row>
    <row r="509" spans="4:22" x14ac:dyDescent="0.3">
      <c r="D509">
        <f t="shared" si="105"/>
        <v>44.700000000000365</v>
      </c>
      <c r="E509">
        <v>0</v>
      </c>
      <c r="F509">
        <v>50</v>
      </c>
      <c r="H509">
        <f t="shared" si="134"/>
        <v>0.32672781110662341</v>
      </c>
      <c r="I509">
        <f t="shared" si="135"/>
        <v>211.26623909675908</v>
      </c>
      <c r="J509">
        <f t="shared" si="136"/>
        <v>291.35335053690011</v>
      </c>
      <c r="K509">
        <f t="shared" si="137"/>
        <v>129.41209011621058</v>
      </c>
      <c r="L509">
        <f t="shared" si="138"/>
        <v>0.4441757401373026</v>
      </c>
      <c r="M509" cm="1">
        <f t="array" ref="M509">CubicInterpolation($B$4:$B$14,$G$4:$G$14,L509)*H509</f>
        <v>61.073091747798578</v>
      </c>
      <c r="N509">
        <f t="shared" si="139"/>
        <v>-9.8277107032799069</v>
      </c>
      <c r="O509">
        <f t="shared" si="140"/>
        <v>-1.0018053724036602</v>
      </c>
      <c r="P509">
        <f t="shared" si="141"/>
        <v>11828.270908190907</v>
      </c>
      <c r="Q509">
        <f t="shared" si="142"/>
        <v>8799.1314874824475</v>
      </c>
      <c r="R509">
        <f t="shared" si="143"/>
        <v>-2.7365281702263058</v>
      </c>
      <c r="S509">
        <f t="shared" si="144"/>
        <v>-6.6685887217608268</v>
      </c>
      <c r="T509">
        <f t="shared" si="145"/>
        <v>129.24016013881371</v>
      </c>
      <c r="U509">
        <f t="shared" si="146"/>
        <v>-9.751683417589625</v>
      </c>
      <c r="V509">
        <f t="shared" si="147"/>
        <v>-1.2200689285732931</v>
      </c>
    </row>
    <row r="510" spans="4:22" x14ac:dyDescent="0.3">
      <c r="D510">
        <f t="shared" si="105"/>
        <v>44.800000000000367</v>
      </c>
      <c r="E510">
        <v>0</v>
      </c>
      <c r="F510">
        <v>50</v>
      </c>
      <c r="H510">
        <f t="shared" si="134"/>
        <v>0.32675845843798418</v>
      </c>
      <c r="I510">
        <f t="shared" si="135"/>
        <v>211.27089075855116</v>
      </c>
      <c r="J510">
        <f t="shared" si="136"/>
        <v>291.3565580294802</v>
      </c>
      <c r="K510">
        <f t="shared" si="137"/>
        <v>129.34414876723693</v>
      </c>
      <c r="L510">
        <f t="shared" si="138"/>
        <v>0.44393766058339268</v>
      </c>
      <c r="M510" cm="1">
        <f t="array" ref="M510">CubicInterpolation($B$4:$B$14,$G$4:$G$14,L510)*H510</f>
        <v>61.013167631226302</v>
      </c>
      <c r="N510">
        <f t="shared" si="139"/>
        <v>-9.8183925736279498</v>
      </c>
      <c r="O510">
        <f t="shared" si="140"/>
        <v>-1.0008555120925535</v>
      </c>
      <c r="P510">
        <f t="shared" si="141"/>
        <v>11827.555267915202</v>
      </c>
      <c r="Q510">
        <f t="shared" si="142"/>
        <v>8812.0493987511236</v>
      </c>
      <c r="R510">
        <f t="shared" si="143"/>
        <v>-3.1708916906063473</v>
      </c>
      <c r="S510">
        <f t="shared" si="144"/>
        <v>-7.6442167923256097</v>
      </c>
      <c r="T510">
        <f t="shared" si="145"/>
        <v>129.1180652347031</v>
      </c>
      <c r="U510">
        <f t="shared" si="146"/>
        <v>-9.7425020428192681</v>
      </c>
      <c r="V510">
        <f t="shared" si="147"/>
        <v>-1.2183951229116423</v>
      </c>
    </row>
    <row r="511" spans="4:22" x14ac:dyDescent="0.3">
      <c r="D511">
        <f t="shared" si="105"/>
        <v>44.900000000000368</v>
      </c>
      <c r="E511">
        <v>0</v>
      </c>
      <c r="F511">
        <v>50</v>
      </c>
      <c r="H511">
        <f t="shared" si="134"/>
        <v>0.32679328460334589</v>
      </c>
      <c r="I511">
        <f t="shared" si="135"/>
        <v>211.27617627997989</v>
      </c>
      <c r="J511">
        <f t="shared" si="136"/>
        <v>291.36020254883118</v>
      </c>
      <c r="K511">
        <f t="shared" si="137"/>
        <v>129.28375979098482</v>
      </c>
      <c r="L511">
        <f t="shared" si="138"/>
        <v>0.44372484182810523</v>
      </c>
      <c r="M511" cm="1">
        <f t="array" ref="M511">CubicInterpolation($B$4:$B$14,$G$4:$G$14,L511)*H511</f>
        <v>60.961008083419863</v>
      </c>
      <c r="N511">
        <f t="shared" si="139"/>
        <v>-9.809096335053713</v>
      </c>
      <c r="O511">
        <f t="shared" si="140"/>
        <v>-0.99990788328784019</v>
      </c>
      <c r="P511">
        <f t="shared" si="141"/>
        <v>11826.742110772318</v>
      </c>
      <c r="Q511">
        <f t="shared" si="142"/>
        <v>8824.9551091144658</v>
      </c>
      <c r="R511">
        <f t="shared" si="143"/>
        <v>-3.6053005637504083</v>
      </c>
      <c r="S511">
        <f t="shared" si="144"/>
        <v>-8.6189260653460682</v>
      </c>
      <c r="T511">
        <f t="shared" si="145"/>
        <v>128.99614203212886</v>
      </c>
      <c r="U511">
        <f t="shared" si="146"/>
        <v>-9.7333319626781591</v>
      </c>
      <c r="V511">
        <f t="shared" si="147"/>
        <v>-1.2168072216550696</v>
      </c>
    </row>
    <row r="512" spans="4:22" x14ac:dyDescent="0.3">
      <c r="D512">
        <f t="shared" si="105"/>
        <v>45.000000000000369</v>
      </c>
      <c r="E512">
        <v>0</v>
      </c>
      <c r="F512">
        <v>50</v>
      </c>
      <c r="H512">
        <f t="shared" si="134"/>
        <v>0.32683228669149411</v>
      </c>
      <c r="I512">
        <f t="shared" si="135"/>
        <v>211.28209506422496</v>
      </c>
      <c r="J512">
        <f t="shared" si="136"/>
        <v>291.364283667037</v>
      </c>
      <c r="K512">
        <f t="shared" si="137"/>
        <v>129.23090399776092</v>
      </c>
      <c r="L512">
        <f t="shared" si="138"/>
        <v>0.44353721867105167</v>
      </c>
      <c r="M512" cm="1">
        <f t="array" ref="M512">CubicInterpolation($B$4:$B$14,$G$4:$G$14,L512)*H512</f>
        <v>60.916584254372445</v>
      </c>
      <c r="N512">
        <f t="shared" si="139"/>
        <v>-9.7998200315738586</v>
      </c>
      <c r="O512">
        <f t="shared" si="140"/>
        <v>-0.99896228660283981</v>
      </c>
      <c r="P512">
        <f t="shared" si="141"/>
        <v>11825.831528580769</v>
      </c>
      <c r="Q512">
        <f t="shared" si="142"/>
        <v>8837.8486353118169</v>
      </c>
      <c r="R512">
        <f t="shared" si="143"/>
        <v>-4.0397045098124575</v>
      </c>
      <c r="S512">
        <f t="shared" si="144"/>
        <v>-9.5927177656209537</v>
      </c>
      <c r="T512">
        <f t="shared" si="145"/>
        <v>128.87438191490051</v>
      </c>
      <c r="U512">
        <f t="shared" si="146"/>
        <v>-9.7241712821788084</v>
      </c>
      <c r="V512">
        <f t="shared" si="147"/>
        <v>-1.2153047050370507</v>
      </c>
    </row>
    <row r="513" spans="4:22" x14ac:dyDescent="0.3">
      <c r="D513">
        <f t="shared" si="105"/>
        <v>45.100000000000371</v>
      </c>
      <c r="E513">
        <v>0</v>
      </c>
      <c r="F513">
        <v>50</v>
      </c>
      <c r="H513">
        <f t="shared" si="134"/>
        <v>0.32687546191711064</v>
      </c>
      <c r="I513">
        <f t="shared" si="135"/>
        <v>211.28864651520036</v>
      </c>
      <c r="J513">
        <f t="shared" si="136"/>
        <v>291.36880095474788</v>
      </c>
      <c r="K513">
        <f t="shared" si="137"/>
        <v>129.1855609720219</v>
      </c>
      <c r="L513">
        <f t="shared" si="138"/>
        <v>0.44337472148257062</v>
      </c>
      <c r="M513" cm="1">
        <f t="array" ref="M513">CubicInterpolation($B$4:$B$14,$G$4:$G$14,L513)*H513</f>
        <v>60.879867865579591</v>
      </c>
      <c r="N513">
        <f t="shared" si="139"/>
        <v>-9.7905617206134092</v>
      </c>
      <c r="O513">
        <f t="shared" si="140"/>
        <v>-0.99801852401767677</v>
      </c>
      <c r="P513">
        <f t="shared" si="141"/>
        <v>11824.823613046095</v>
      </c>
      <c r="Q513">
        <f t="shared" si="142"/>
        <v>8850.729993223491</v>
      </c>
      <c r="R513">
        <f t="shared" si="143"/>
        <v>-4.4740532805097999</v>
      </c>
      <c r="S513">
        <f t="shared" si="144"/>
        <v>-10.565592927863817</v>
      </c>
      <c r="T513">
        <f t="shared" si="145"/>
        <v>128.75277631856591</v>
      </c>
      <c r="U513">
        <f t="shared" si="146"/>
        <v>-9.7150181182776976</v>
      </c>
      <c r="V513">
        <f t="shared" si="147"/>
        <v>-1.2138870485661599</v>
      </c>
    </row>
    <row r="514" spans="4:22" x14ac:dyDescent="0.3">
      <c r="D514">
        <f t="shared" si="105"/>
        <v>45.200000000000372</v>
      </c>
      <c r="E514">
        <v>0</v>
      </c>
      <c r="F514">
        <v>50</v>
      </c>
      <c r="H514">
        <f t="shared" si="134"/>
        <v>0.32692280761961595</v>
      </c>
      <c r="I514">
        <f t="shared" si="135"/>
        <v>211.29583003743124</v>
      </c>
      <c r="J514">
        <f t="shared" si="136"/>
        <v>291.3737539811022</v>
      </c>
      <c r="K514">
        <f t="shared" si="137"/>
        <v>129.14770907474676</v>
      </c>
      <c r="L514">
        <f t="shared" si="138"/>
        <v>0.44323727621370784</v>
      </c>
      <c r="M514" cm="1">
        <f t="array" ref="M514">CubicInterpolation($B$4:$B$14,$G$4:$G$14,L514)*H514</f>
        <v>60.850831203247949</v>
      </c>
      <c r="N514">
        <f t="shared" si="139"/>
        <v>-9.7813194732085904</v>
      </c>
      <c r="O514">
        <f t="shared" si="140"/>
        <v>-0.99707639889995825</v>
      </c>
      <c r="P514">
        <f t="shared" si="141"/>
        <v>11823.718455779808</v>
      </c>
      <c r="Q514">
        <f t="shared" si="142"/>
        <v>8863.599197875963</v>
      </c>
      <c r="R514">
        <f t="shared" si="143"/>
        <v>-4.9082966938411667</v>
      </c>
      <c r="S514">
        <f t="shared" si="144"/>
        <v>-11.537552397886655</v>
      </c>
      <c r="T514">
        <f t="shared" si="145"/>
        <v>128.63131673088574</v>
      </c>
      <c r="U514">
        <f t="shared" si="146"/>
        <v>-9.7058706000876196</v>
      </c>
      <c r="V514">
        <f t="shared" si="147"/>
        <v>-1.2125537230672947</v>
      </c>
    </row>
    <row r="515" spans="4:22" x14ac:dyDescent="0.3">
      <c r="D515">
        <f t="shared" si="105"/>
        <v>45.300000000000374</v>
      </c>
      <c r="E515">
        <v>0</v>
      </c>
      <c r="F515">
        <v>50</v>
      </c>
      <c r="H515">
        <f t="shared" si="134"/>
        <v>0.3269743212620258</v>
      </c>
      <c r="I515">
        <f t="shared" si="135"/>
        <v>211.30364503593154</v>
      </c>
      <c r="J515">
        <f t="shared" si="136"/>
        <v>291.37914231364829</v>
      </c>
      <c r="K515">
        <f t="shared" si="137"/>
        <v>129.11732544692325</v>
      </c>
      <c r="L515">
        <f t="shared" si="138"/>
        <v>0.4431248044101177</v>
      </c>
      <c r="M515" cm="1">
        <f t="array" ref="M515">CubicInterpolation($B$4:$B$14,$G$4:$G$14,L515)*H515</f>
        <v>60.829447111090403</v>
      </c>
      <c r="N515">
        <f t="shared" si="139"/>
        <v>-9.7720913742084434</v>
      </c>
      <c r="O515">
        <f t="shared" si="140"/>
        <v>-0.99613571602532547</v>
      </c>
      <c r="P515">
        <f t="shared" si="141"/>
        <v>11822.516148318224</v>
      </c>
      <c r="Q515">
        <f t="shared" si="142"/>
        <v>8876.4562634471222</v>
      </c>
      <c r="R515">
        <f t="shared" si="143"/>
        <v>-5.3423846686126915</v>
      </c>
      <c r="S515">
        <f t="shared" si="144"/>
        <v>-12.508596833804935</v>
      </c>
      <c r="T515">
        <f t="shared" si="145"/>
        <v>128.50999469230408</v>
      </c>
      <c r="U515">
        <f t="shared" si="146"/>
        <v>-9.6967268690898418</v>
      </c>
      <c r="V515">
        <f t="shared" si="147"/>
        <v>-1.2113041947216183</v>
      </c>
    </row>
    <row r="516" spans="4:22" x14ac:dyDescent="0.3">
      <c r="D516">
        <f t="shared" si="105"/>
        <v>45.400000000000375</v>
      </c>
      <c r="E516">
        <v>0</v>
      </c>
      <c r="F516">
        <v>50</v>
      </c>
      <c r="H516">
        <f t="shared" si="134"/>
        <v>0.32703000042981517</v>
      </c>
      <c r="I516">
        <f t="shared" si="135"/>
        <v>211.31209091608235</v>
      </c>
      <c r="J516">
        <f t="shared" si="136"/>
        <v>291.38496551826739</v>
      </c>
      <c r="K516">
        <f t="shared" si="137"/>
        <v>129.09438601414141</v>
      </c>
      <c r="L516">
        <f t="shared" si="138"/>
        <v>0.443037223229859</v>
      </c>
      <c r="M516" cm="1">
        <f t="array" ref="M516">CubicInterpolation($B$4:$B$14,$G$4:$G$14,L516)*H516</f>
        <v>60.815688982711094</v>
      </c>
      <c r="N516">
        <f t="shared" si="139"/>
        <v>-9.7628755224721981</v>
      </c>
      <c r="O516">
        <f t="shared" si="140"/>
        <v>-0.99519628159757367</v>
      </c>
      <c r="P516">
        <f t="shared" si="141"/>
        <v>11821.216782141169</v>
      </c>
      <c r="Q516">
        <f t="shared" si="142"/>
        <v>8889.3012032715578</v>
      </c>
      <c r="R516">
        <f t="shared" si="143"/>
        <v>-5.7762672588608988</v>
      </c>
      <c r="S516">
        <f t="shared" si="144"/>
        <v>-13.478726707263823</v>
      </c>
      <c r="T516">
        <f t="shared" si="145"/>
        <v>128.38880179641464</v>
      </c>
      <c r="U516">
        <f t="shared" si="146"/>
        <v>-9.6875850793430196</v>
      </c>
      <c r="V516">
        <f t="shared" si="147"/>
        <v>-1.2101379251049378</v>
      </c>
    </row>
    <row r="517" spans="4:22" x14ac:dyDescent="0.3">
      <c r="D517">
        <f t="shared" si="105"/>
        <v>45.500000000000377</v>
      </c>
      <c r="E517">
        <v>0</v>
      </c>
      <c r="F517">
        <v>50</v>
      </c>
      <c r="H517">
        <f t="shared" si="134"/>
        <v>0.32708984282979175</v>
      </c>
      <c r="I517">
        <f t="shared" si="135"/>
        <v>211.32116708351126</v>
      </c>
      <c r="J517">
        <f t="shared" si="136"/>
        <v>291.39122315909725</v>
      </c>
      <c r="K517">
        <f t="shared" si="137"/>
        <v>129.07886549228354</v>
      </c>
      <c r="L517">
        <f t="shared" si="138"/>
        <v>0.44297444546504933</v>
      </c>
      <c r="M517" cm="1">
        <f t="array" ref="M517">CubicInterpolation($B$4:$B$14,$G$4:$G$14,L517)*H517</f>
        <v>60.809530753588206</v>
      </c>
      <c r="N517">
        <f t="shared" si="139"/>
        <v>-9.7536700310652495</v>
      </c>
      <c r="O517">
        <f t="shared" si="140"/>
        <v>-0.99425790326862884</v>
      </c>
      <c r="P517">
        <f t="shared" si="141"/>
        <v>11819.820448690572</v>
      </c>
      <c r="Q517">
        <f t="shared" si="142"/>
        <v>8902.1340298458999</v>
      </c>
      <c r="R517">
        <f t="shared" si="143"/>
        <v>-6.2098946879831649</v>
      </c>
      <c r="S517">
        <f t="shared" si="144"/>
        <v>-14.44794230468548</v>
      </c>
      <c r="T517">
        <f t="shared" si="145"/>
        <v>128.26772969042332</v>
      </c>
      <c r="U517">
        <f t="shared" si="146"/>
        <v>-9.6784433976917317</v>
      </c>
      <c r="V517">
        <f t="shared" si="147"/>
        <v>-1.2090543712247768</v>
      </c>
    </row>
    <row r="518" spans="4:22" x14ac:dyDescent="0.3">
      <c r="D518">
        <f t="shared" si="105"/>
        <v>45.600000000000378</v>
      </c>
      <c r="E518">
        <v>0</v>
      </c>
      <c r="F518">
        <v>50</v>
      </c>
      <c r="H518">
        <f t="shared" si="134"/>
        <v>0.32715384628897876</v>
      </c>
      <c r="I518">
        <f t="shared" si="135"/>
        <v>211.33087294397205</v>
      </c>
      <c r="J518">
        <f t="shared" si="136"/>
        <v>291.39791479845559</v>
      </c>
      <c r="K518">
        <f t="shared" si="137"/>
        <v>129.07073739429904</v>
      </c>
      <c r="L518">
        <f t="shared" si="138"/>
        <v>0.44293637956733628</v>
      </c>
      <c r="M518" cm="1">
        <f t="array" ref="M518">CubicInterpolation($B$4:$B$14,$G$4:$G$14,L518)*H518</f>
        <v>60.810946892661377</v>
      </c>
      <c r="N518">
        <f t="shared" si="139"/>
        <v>-9.7444730274510363</v>
      </c>
      <c r="O518">
        <f t="shared" si="140"/>
        <v>-0.99332039015810758</v>
      </c>
      <c r="P518">
        <f t="shared" si="141"/>
        <v>11818.327239388911</v>
      </c>
      <c r="Q518">
        <f t="shared" si="142"/>
        <v>8914.9547548342016</v>
      </c>
      <c r="R518">
        <f t="shared" si="143"/>
        <v>-6.6432173826505387</v>
      </c>
      <c r="S518">
        <f t="shared" si="144"/>
        <v>-15.416243728537232</v>
      </c>
      <c r="T518">
        <f t="shared" si="145"/>
        <v>128.14677007560684</v>
      </c>
      <c r="U518">
        <f t="shared" si="146"/>
        <v>-9.6693000039718626</v>
      </c>
      <c r="V518">
        <f t="shared" si="147"/>
        <v>-1.2080529855558964</v>
      </c>
    </row>
    <row r="519" spans="4:22" x14ac:dyDescent="0.3">
      <c r="D519">
        <f t="shared" si="105"/>
        <v>45.700000000000379</v>
      </c>
      <c r="E519">
        <v>0</v>
      </c>
      <c r="F519">
        <v>50</v>
      </c>
      <c r="H519">
        <f t="shared" si="134"/>
        <v>0.32722200875350771</v>
      </c>
      <c r="I519">
        <f t="shared" si="135"/>
        <v>211.34120790322589</v>
      </c>
      <c r="J519">
        <f t="shared" si="136"/>
        <v>291.40503999676491</v>
      </c>
      <c r="K519">
        <f t="shared" si="137"/>
        <v>129.06997403804985</v>
      </c>
      <c r="L519">
        <f t="shared" si="138"/>
        <v>0.44292292967713509</v>
      </c>
      <c r="M519" cm="1">
        <f t="array" ref="M519">CubicInterpolation($B$4:$B$14,$G$4:$G$14,L519)*H519</f>
        <v>60.819912393533095</v>
      </c>
      <c r="N519">
        <f t="shared" si="139"/>
        <v>-9.7352826536829493</v>
      </c>
      <c r="O519">
        <f t="shared" si="140"/>
        <v>-0.9923835528728796</v>
      </c>
      <c r="P519">
        <f t="shared" si="141"/>
        <v>11816.737245657554</v>
      </c>
      <c r="Q519">
        <f t="shared" si="142"/>
        <v>8927.7633890733705</v>
      </c>
      <c r="R519">
        <f t="shared" si="143"/>
        <v>-7.0761860062530912</v>
      </c>
      <c r="S519">
        <f t="shared" si="144"/>
        <v>-16.383630898620424</v>
      </c>
      <c r="T519">
        <f t="shared" si="145"/>
        <v>128.02591470776781</v>
      </c>
      <c r="U519">
        <f t="shared" si="146"/>
        <v>-9.6601530912169871</v>
      </c>
      <c r="V519">
        <f t="shared" si="147"/>
        <v>-1.2071332160747594</v>
      </c>
    </row>
    <row r="520" spans="4:22" x14ac:dyDescent="0.3">
      <c r="D520">
        <f t="shared" si="105"/>
        <v>45.800000000000381</v>
      </c>
      <c r="E520">
        <v>0</v>
      </c>
      <c r="F520">
        <v>50</v>
      </c>
      <c r="H520">
        <f t="shared" ref="H520:H583" si="148">$H$20*(1-(P520/44300))^4.256</f>
        <v>0.32729432828751914</v>
      </c>
      <c r="I520">
        <f t="shared" ref="I520:I583" si="149">$I$20 - 6.5*P520/1000</f>
        <v>211.35217136692279</v>
      </c>
      <c r="J520">
        <f t="shared" ref="J520:J583" si="150">(I520*287*1.4)^0.5</f>
        <v>291.41259831247783</v>
      </c>
      <c r="K520">
        <f t="shared" ref="K520:K583" si="151">(S520^2+T520^2)^0.5</f>
        <v>129.07654655520994</v>
      </c>
      <c r="L520">
        <f t="shared" ref="L520:L583" si="152">K520/J520</f>
        <v>0.44293399565657382</v>
      </c>
      <c r="M520" cm="1">
        <f t="array" ref="M520">CubicInterpolation($B$4:$B$14,$G$4:$G$14,L520)*H520</f>
        <v>60.836402765292192</v>
      </c>
      <c r="N520">
        <f t="shared" ref="N520:N583" si="153">-((U520^2+V520^2)^0.5)</f>
        <v>-9.7260970665910413</v>
      </c>
      <c r="O520">
        <f t="shared" ref="O520:O583" si="154">N520/$G$17</f>
        <v>-0.99144720352609994</v>
      </c>
      <c r="P520">
        <f t="shared" ref="P520:P583" si="155">0.5*(S519+S520)*(D519-D518)+P519</f>
        <v>11815.050558934954</v>
      </c>
      <c r="Q520">
        <f t="shared" ref="Q520:Q583" si="156">0.5*(T519+T520)*(D519-D518)+Q519</f>
        <v>8940.559942578644</v>
      </c>
      <c r="R520">
        <f t="shared" ref="R520:R583" si="157">DEGREES(ATAN((P520-P519)/(Q520-Q519)))</f>
        <v>-7.5087514920761222</v>
      </c>
      <c r="S520">
        <f t="shared" ref="S520:S583" si="158">S519+(U518+U519)*0.5*(D519-D518)</f>
        <v>-17.350103553379881</v>
      </c>
      <c r="T520">
        <f t="shared" ref="T520:T583" si="159">T519+(V518+V519)*0.5*(D519-D518)</f>
        <v>127.90515539768627</v>
      </c>
      <c r="U520">
        <f t="shared" ref="U520:U583" si="160">(-$G$17*F520-SIN(RADIANS((R520)))*M520)/F520</f>
        <v>-9.6510008658604747</v>
      </c>
      <c r="V520">
        <f t="shared" ref="V520:V583" si="161">(-COS(RADIANS(R520))*M520)/F520</f>
        <v>-1.2062945062923986</v>
      </c>
    </row>
    <row r="521" spans="4:22" x14ac:dyDescent="0.3">
      <c r="D521">
        <f t="shared" si="105"/>
        <v>45.900000000000382</v>
      </c>
      <c r="E521">
        <v>0</v>
      </c>
      <c r="F521">
        <v>50</v>
      </c>
      <c r="H521">
        <f t="shared" si="148"/>
        <v>0.32737080307207334</v>
      </c>
      <c r="I521">
        <f t="shared" si="149"/>
        <v>211.36376274048428</v>
      </c>
      <c r="J521">
        <f t="shared" si="150"/>
        <v>291.42058930200278</v>
      </c>
      <c r="K521">
        <f t="shared" si="151"/>
        <v>129.09042490120095</v>
      </c>
      <c r="L521">
        <f t="shared" si="152"/>
        <v>0.44296947312608353</v>
      </c>
      <c r="M521" cm="1">
        <f t="array" ref="M521">CubicInterpolation($B$4:$B$14,$G$4:$G$14,L521)*H521</f>
        <v>60.860394022971001</v>
      </c>
      <c r="N521">
        <f t="shared" si="153"/>
        <v>-9.7169144379691907</v>
      </c>
      <c r="O521">
        <f t="shared" si="154"/>
        <v>-0.99051115575628845</v>
      </c>
      <c r="P521">
        <f t="shared" si="155"/>
        <v>11813.267270694723</v>
      </c>
      <c r="Q521">
        <f t="shared" si="156"/>
        <v>8953.3444245491064</v>
      </c>
      <c r="R521">
        <f t="shared" si="157"/>
        <v>-7.9408650758867037</v>
      </c>
      <c r="S521">
        <f t="shared" si="158"/>
        <v>-18.315661251233767</v>
      </c>
      <c r="T521">
        <f t="shared" si="159"/>
        <v>127.78448401156791</v>
      </c>
      <c r="U521">
        <f t="shared" si="160"/>
        <v>-9.6418415479389203</v>
      </c>
      <c r="V521">
        <f t="shared" si="161"/>
        <v>-1.2055362952864319</v>
      </c>
    </row>
    <row r="522" spans="4:22" x14ac:dyDescent="0.3">
      <c r="D522">
        <f t="shared" si="105"/>
        <v>46.000000000000384</v>
      </c>
      <c r="E522">
        <v>0</v>
      </c>
      <c r="F522">
        <v>50</v>
      </c>
      <c r="H522">
        <f t="shared" si="148"/>
        <v>0.32745143140406968</v>
      </c>
      <c r="I522">
        <f t="shared" si="149"/>
        <v>211.37598142898679</v>
      </c>
      <c r="J522">
        <f t="shared" si="150"/>
        <v>291.42901251963036</v>
      </c>
      <c r="K522">
        <f t="shared" si="151"/>
        <v>129.11157786614379</v>
      </c>
      <c r="L522">
        <f t="shared" si="152"/>
        <v>0.44302925350456301</v>
      </c>
      <c r="M522" cm="1">
        <f t="array" ref="M522">CubicInterpolation($B$4:$B$14,$G$4:$G$14,L522)*H522</f>
        <v>60.891862677647701</v>
      </c>
      <c r="N522">
        <f t="shared" si="153"/>
        <v>-9.7077329547582707</v>
      </c>
      <c r="O522">
        <f t="shared" si="154"/>
        <v>-0.98957522474600101</v>
      </c>
      <c r="P522">
        <f t="shared" si="155"/>
        <v>11811.387472463566</v>
      </c>
      <c r="Q522">
        <f t="shared" si="156"/>
        <v>8966.1168433732601</v>
      </c>
      <c r="R522">
        <f t="shared" si="157"/>
        <v>-8.3724783280927149</v>
      </c>
      <c r="S522">
        <f t="shared" si="158"/>
        <v>-19.28030337192375</v>
      </c>
      <c r="T522">
        <f t="shared" si="159"/>
        <v>127.66389247148896</v>
      </c>
      <c r="U522">
        <f t="shared" si="160"/>
        <v>-9.6326733712924746</v>
      </c>
      <c r="V522">
        <f t="shared" si="161"/>
        <v>-1.2048580177318093</v>
      </c>
    </row>
    <row r="523" spans="4:22" x14ac:dyDescent="0.3">
      <c r="D523">
        <f t="shared" si="105"/>
        <v>46.100000000000385</v>
      </c>
      <c r="E523">
        <v>0</v>
      </c>
      <c r="F523">
        <v>50</v>
      </c>
      <c r="H523">
        <f t="shared" si="148"/>
        <v>0.32753621169517383</v>
      </c>
      <c r="I523">
        <f t="shared" si="149"/>
        <v>211.388826837046</v>
      </c>
      <c r="J523">
        <f t="shared" si="150"/>
        <v>291.43786751746086</v>
      </c>
      <c r="K523">
        <f t="shared" si="151"/>
        <v>129.13997308680393</v>
      </c>
      <c r="L523">
        <f t="shared" si="152"/>
        <v>0.44311322405303694</v>
      </c>
      <c r="M523" cm="1">
        <f t="array" ref="M523">CubicInterpolation($B$4:$B$14,$G$4:$G$14,L523)*H523</f>
        <v>60.930785726204334</v>
      </c>
      <c r="N523">
        <f t="shared" si="153"/>
        <v>-9.6985508192274299</v>
      </c>
      <c r="O523">
        <f t="shared" si="154"/>
        <v>-0.98863922724030884</v>
      </c>
      <c r="P523">
        <f t="shared" si="155"/>
        <v>11809.411255839075</v>
      </c>
      <c r="Q523">
        <f t="shared" si="156"/>
        <v>8978.8772066346264</v>
      </c>
      <c r="R523">
        <f t="shared" si="157"/>
        <v>-8.8035431853252621</v>
      </c>
      <c r="S523">
        <f t="shared" si="158"/>
        <v>-20.244029117885333</v>
      </c>
      <c r="T523">
        <f t="shared" si="159"/>
        <v>127.54337275583805</v>
      </c>
      <c r="U523">
        <f t="shared" si="160"/>
        <v>-9.6234945837641188</v>
      </c>
      <c r="V523">
        <f t="shared" si="161"/>
        <v>-1.2042591039305997</v>
      </c>
    </row>
    <row r="524" spans="4:22" x14ac:dyDescent="0.3">
      <c r="D524">
        <f t="shared" si="105"/>
        <v>46.200000000000387</v>
      </c>
      <c r="E524">
        <v>0</v>
      </c>
      <c r="F524">
        <v>50</v>
      </c>
      <c r="H524">
        <f t="shared" si="148"/>
        <v>0.32762514247075619</v>
      </c>
      <c r="I524">
        <f t="shared" si="149"/>
        <v>211.40229836870191</v>
      </c>
      <c r="J524">
        <f t="shared" si="150"/>
        <v>291.44715384533168</v>
      </c>
      <c r="K524">
        <f t="shared" si="151"/>
        <v>129.17557705950659</v>
      </c>
      <c r="L524">
        <f t="shared" si="152"/>
        <v>0.44322126792172717</v>
      </c>
      <c r="M524" cm="1">
        <f t="array" ref="M524">CubicInterpolation($B$4:$B$14,$G$4:$G$14,L524)*H524</f>
        <v>60.977140640755628</v>
      </c>
      <c r="N524">
        <f t="shared" si="153"/>
        <v>-9.6893662491550039</v>
      </c>
      <c r="O524">
        <f t="shared" si="154"/>
        <v>-0.98770298156523995</v>
      </c>
      <c r="P524">
        <f t="shared" si="155"/>
        <v>11807.338712507399</v>
      </c>
      <c r="Q524">
        <f t="shared" si="156"/>
        <v>8991.6255211174066</v>
      </c>
      <c r="R524">
        <f t="shared" si="157"/>
        <v>-9.2340119813284787</v>
      </c>
      <c r="S524">
        <f t="shared" si="158"/>
        <v>-21.206837515638178</v>
      </c>
      <c r="T524">
        <f t="shared" si="159"/>
        <v>127.42291689975492</v>
      </c>
      <c r="U524">
        <f t="shared" si="160"/>
        <v>-9.6143034473993438</v>
      </c>
      <c r="V524">
        <f t="shared" si="161"/>
        <v>-1.2037389798412341</v>
      </c>
    </row>
    <row r="525" spans="4:22" x14ac:dyDescent="0.3">
      <c r="D525">
        <f t="shared" si="105"/>
        <v>46.300000000000388</v>
      </c>
      <c r="E525">
        <v>0</v>
      </c>
      <c r="F525">
        <v>50</v>
      </c>
      <c r="H525">
        <f t="shared" si="148"/>
        <v>0.32771822236883558</v>
      </c>
      <c r="I525">
        <f t="shared" si="149"/>
        <v>211.41639542730505</v>
      </c>
      <c r="J525">
        <f t="shared" si="150"/>
        <v>291.45687105074597</v>
      </c>
      <c r="K525">
        <f t="shared" si="151"/>
        <v>129.21835515399664</v>
      </c>
      <c r="L525">
        <f t="shared" si="152"/>
        <v>0.4433532642004458</v>
      </c>
      <c r="M525" cm="1">
        <f t="array" ref="M525">CubicInterpolation($B$4:$B$14,$G$4:$G$14,L525)*H525</f>
        <v>61.030905357760552</v>
      </c>
      <c r="N525">
        <f t="shared" si="153"/>
        <v>-9.6801774780050351</v>
      </c>
      <c r="O525">
        <f t="shared" si="154"/>
        <v>-0.98676630764577311</v>
      </c>
      <c r="P525">
        <f t="shared" si="155"/>
        <v>11805.169934260757</v>
      </c>
      <c r="Q525">
        <f t="shared" si="156"/>
        <v>9004.361792812173</v>
      </c>
      <c r="R525">
        <f t="shared" si="157"/>
        <v>-9.6638374772979425</v>
      </c>
      <c r="S525">
        <f t="shared" si="158"/>
        <v>-22.168727417196365</v>
      </c>
      <c r="T525">
        <f t="shared" si="159"/>
        <v>127.30251699556634</v>
      </c>
      <c r="U525">
        <f t="shared" si="160"/>
        <v>-9.6050982386422401</v>
      </c>
      <c r="V525">
        <f t="shared" si="161"/>
        <v>-1.2032970671067298</v>
      </c>
    </row>
    <row r="526" spans="4:22" x14ac:dyDescent="0.3">
      <c r="D526">
        <f t="shared" si="105"/>
        <v>46.400000000000389</v>
      </c>
      <c r="E526">
        <v>0</v>
      </c>
      <c r="F526">
        <v>50</v>
      </c>
      <c r="H526">
        <f t="shared" si="148"/>
        <v>0.32781545013903429</v>
      </c>
      <c r="I526">
        <f t="shared" si="149"/>
        <v>211.43111741540363</v>
      </c>
      <c r="J526">
        <f t="shared" si="150"/>
        <v>291.46701867880211</v>
      </c>
      <c r="K526">
        <f t="shared" si="151"/>
        <v>129.2682716282153</v>
      </c>
      <c r="L526">
        <f t="shared" si="152"/>
        <v>0.44350908797221233</v>
      </c>
      <c r="M526" cm="1">
        <f t="array" ref="M526">CubicInterpolation($B$4:$B$14,$G$4:$G$14,L526)*H526</f>
        <v>61.092058266832076</v>
      </c>
      <c r="N526">
        <f t="shared" si="153"/>
        <v>-9.670982755103557</v>
      </c>
      <c r="O526">
        <f t="shared" si="154"/>
        <v>-0.98582902702380804</v>
      </c>
      <c r="P526">
        <f t="shared" si="155"/>
        <v>11802.905013014823</v>
      </c>
      <c r="Q526">
        <f t="shared" si="156"/>
        <v>9017.0860269216118</v>
      </c>
      <c r="R526">
        <f t="shared" si="157"/>
        <v>-10.092972891430353</v>
      </c>
      <c r="S526">
        <f t="shared" si="158"/>
        <v>-23.129697501498459</v>
      </c>
      <c r="T526">
        <f t="shared" si="159"/>
        <v>127.18216519321894</v>
      </c>
      <c r="U526">
        <f t="shared" si="160"/>
        <v>-9.5958772485320676</v>
      </c>
      <c r="V526">
        <f t="shared" si="161"/>
        <v>-1.2029327830826642</v>
      </c>
    </row>
    <row r="527" spans="4:22" x14ac:dyDescent="0.3">
      <c r="D527">
        <f t="shared" si="105"/>
        <v>46.500000000000391</v>
      </c>
      <c r="E527">
        <v>0</v>
      </c>
      <c r="F527">
        <v>50</v>
      </c>
      <c r="H527">
        <f t="shared" si="148"/>
        <v>0.32791682464154087</v>
      </c>
      <c r="I527">
        <f t="shared" si="149"/>
        <v>211.44646373463127</v>
      </c>
      <c r="J527">
        <f t="shared" si="150"/>
        <v>291.47759627212321</v>
      </c>
      <c r="K527">
        <f t="shared" si="151"/>
        <v>129.3252896439659</v>
      </c>
      <c r="L527">
        <f t="shared" si="152"/>
        <v>0.44368861036999885</v>
      </c>
      <c r="M527" cm="1">
        <f t="array" ref="M527">CubicInterpolation($B$4:$B$14,$G$4:$G$14,L527)*H527</f>
        <v>61.160578199260257</v>
      </c>
      <c r="N527">
        <f t="shared" si="153"/>
        <v>-9.6617803458127245</v>
      </c>
      <c r="O527">
        <f t="shared" si="154"/>
        <v>-0.98489096287591482</v>
      </c>
      <c r="P527">
        <f t="shared" si="155"/>
        <v>11800.544040825955</v>
      </c>
      <c r="Q527">
        <f t="shared" si="156"/>
        <v>9029.7982278663076</v>
      </c>
      <c r="R527">
        <f t="shared" si="157"/>
        <v>-10.521371927731636</v>
      </c>
      <c r="S527">
        <f t="shared" si="158"/>
        <v>-24.089746275857188</v>
      </c>
      <c r="T527">
        <f t="shared" si="159"/>
        <v>127.06185370070946</v>
      </c>
      <c r="U527">
        <f t="shared" si="160"/>
        <v>-9.5866387828983655</v>
      </c>
      <c r="V527">
        <f t="shared" si="161"/>
        <v>-1.2026455408648085</v>
      </c>
    </row>
    <row r="528" spans="4:22" x14ac:dyDescent="0.3">
      <c r="D528">
        <f t="shared" si="105"/>
        <v>46.600000000000392</v>
      </c>
      <c r="E528">
        <v>0</v>
      </c>
      <c r="F528">
        <v>50</v>
      </c>
      <c r="H528">
        <f t="shared" si="148"/>
        <v>0.32802234484608084</v>
      </c>
      <c r="I528">
        <f t="shared" si="149"/>
        <v>211.46243378559609</v>
      </c>
      <c r="J528">
        <f t="shared" si="150"/>
        <v>291.48860337078793</v>
      </c>
      <c r="K528">
        <f t="shared" si="151"/>
        <v>129.38937128343758</v>
      </c>
      <c r="L528">
        <f t="shared" si="152"/>
        <v>0.44389169863649147</v>
      </c>
      <c r="M528" cm="1">
        <f t="array" ref="M528">CubicInterpolation($B$4:$B$14,$G$4:$G$14,L528)*H528</f>
        <v>61.236444416263623</v>
      </c>
      <c r="N528">
        <f t="shared" si="153"/>
        <v>-9.6525685317027889</v>
      </c>
      <c r="O528">
        <f t="shared" si="154"/>
        <v>-0.98395194003086528</v>
      </c>
      <c r="P528">
        <f t="shared" si="155"/>
        <v>11798.087109908291</v>
      </c>
      <c r="Q528">
        <f t="shared" si="156"/>
        <v>9042.4983992905691</v>
      </c>
      <c r="R528">
        <f t="shared" si="157"/>
        <v>-10.948988804044156</v>
      </c>
      <c r="S528">
        <f t="shared" si="158"/>
        <v>-25.048872077428722</v>
      </c>
      <c r="T528">
        <f t="shared" si="159"/>
        <v>126.94157478451208</v>
      </c>
      <c r="U528">
        <f t="shared" si="160"/>
        <v>-9.5773811625545608</v>
      </c>
      <c r="V528">
        <f t="shared" si="161"/>
        <v>-1.2024347493165646</v>
      </c>
    </row>
    <row r="529" spans="4:22" x14ac:dyDescent="0.3">
      <c r="D529">
        <f t="shared" si="105"/>
        <v>46.700000000000394</v>
      </c>
      <c r="E529">
        <v>0</v>
      </c>
      <c r="F529">
        <v>50</v>
      </c>
      <c r="H529">
        <f t="shared" si="148"/>
        <v>0.32813200983089563</v>
      </c>
      <c r="I529">
        <f t="shared" si="149"/>
        <v>211.47902696777055</v>
      </c>
      <c r="J529">
        <f t="shared" si="150"/>
        <v>291.50003951226182</v>
      </c>
      <c r="K529">
        <f t="shared" si="151"/>
        <v>129.46047756655642</v>
      </c>
      <c r="L529">
        <f t="shared" si="152"/>
        <v>0.44411821618676223</v>
      </c>
      <c r="M529" cm="1">
        <f t="array" ref="M529">CubicInterpolation($B$4:$B$14,$G$4:$G$14,L529)*H529</f>
        <v>61.319636596986314</v>
      </c>
      <c r="N529">
        <f t="shared" si="153"/>
        <v>-9.6433456107219993</v>
      </c>
      <c r="O529">
        <f t="shared" si="154"/>
        <v>-0.98301178498695196</v>
      </c>
      <c r="P529">
        <f t="shared" si="155"/>
        <v>11795.534312650683</v>
      </c>
      <c r="Q529">
        <f t="shared" si="156"/>
        <v>9055.1865440682941</v>
      </c>
      <c r="R529">
        <f t="shared" si="157"/>
        <v>-11.375778279248888</v>
      </c>
      <c r="S529">
        <f t="shared" si="158"/>
        <v>-26.007073074701381</v>
      </c>
      <c r="T529">
        <f t="shared" si="159"/>
        <v>126.82132077000301</v>
      </c>
      <c r="U529">
        <f t="shared" si="160"/>
        <v>-9.5681027234901457</v>
      </c>
      <c r="V529">
        <f t="shared" si="161"/>
        <v>-1.2022998130964258</v>
      </c>
    </row>
    <row r="530" spans="4:22" x14ac:dyDescent="0.3">
      <c r="D530">
        <f t="shared" si="105"/>
        <v>46.800000000000395</v>
      </c>
      <c r="E530">
        <v>0</v>
      </c>
      <c r="F530">
        <v>50</v>
      </c>
      <c r="H530">
        <f t="shared" si="148"/>
        <v>0.32824581878173048</v>
      </c>
      <c r="I530">
        <f t="shared" si="149"/>
        <v>211.49624267938225</v>
      </c>
      <c r="J530">
        <f t="shared" si="150"/>
        <v>291.51190423132942</v>
      </c>
      <c r="K530">
        <f t="shared" si="151"/>
        <v>129.5385684691303</v>
      </c>
      <c r="L530">
        <f t="shared" si="152"/>
        <v>0.44436802267373238</v>
      </c>
      <c r="M530" cm="1">
        <f t="array" ref="M530">CubicInterpolation($B$4:$B$14,$G$4:$G$14,L530)*H530</f>
        <v>61.410134826256431</v>
      </c>
      <c r="N530">
        <f t="shared" si="153"/>
        <v>-9.6341098973660255</v>
      </c>
      <c r="O530">
        <f t="shared" si="154"/>
        <v>-0.98207032592925836</v>
      </c>
      <c r="P530">
        <f t="shared" si="155"/>
        <v>11792.885741633498</v>
      </c>
      <c r="Q530">
        <f t="shared" si="156"/>
        <v>9067.8626643088883</v>
      </c>
      <c r="R530">
        <f t="shared" si="157"/>
        <v>-11.801695679533291</v>
      </c>
      <c r="S530">
        <f t="shared" si="158"/>
        <v>-26.964347269003632</v>
      </c>
      <c r="T530">
        <f t="shared" si="159"/>
        <v>126.70108404188237</v>
      </c>
      <c r="U530">
        <f t="shared" si="160"/>
        <v>-9.5588018170629159</v>
      </c>
      <c r="V530">
        <f t="shared" si="161"/>
        <v>-1.2022401326859389</v>
      </c>
    </row>
    <row r="531" spans="4:22" x14ac:dyDescent="0.3">
      <c r="D531">
        <f t="shared" si="105"/>
        <v>46.900000000000396</v>
      </c>
      <c r="E531">
        <v>0</v>
      </c>
      <c r="F531">
        <v>50</v>
      </c>
      <c r="H531">
        <f t="shared" si="148"/>
        <v>0.32836377099083108</v>
      </c>
      <c r="I531">
        <f t="shared" si="149"/>
        <v>211.51408031730585</v>
      </c>
      <c r="J531">
        <f t="shared" si="150"/>
        <v>291.52419706002706</v>
      </c>
      <c r="K531">
        <f t="shared" si="151"/>
        <v>129.62360294175474</v>
      </c>
      <c r="L531">
        <f t="shared" si="152"/>
        <v>0.4446409740563122</v>
      </c>
      <c r="M531" cm="1">
        <f t="array" ref="M531">CubicInterpolation($B$4:$B$14,$G$4:$G$14,L531)*H531</f>
        <v>61.507919582124984</v>
      </c>
      <c r="N531">
        <f t="shared" si="153"/>
        <v>-9.624859722843361</v>
      </c>
      <c r="O531">
        <f t="shared" si="154"/>
        <v>-0.98112739274651994</v>
      </c>
      <c r="P531">
        <f t="shared" si="155"/>
        <v>11790.141489645246</v>
      </c>
      <c r="Q531">
        <f t="shared" si="156"/>
        <v>9080.5267613632113</v>
      </c>
      <c r="R531">
        <f t="shared" si="157"/>
        <v>-12.226696923854432</v>
      </c>
      <c r="S531">
        <f t="shared" si="158"/>
        <v>-27.9206924960313</v>
      </c>
      <c r="T531">
        <f t="shared" si="159"/>
        <v>126.58085704459324</v>
      </c>
      <c r="U531">
        <f t="shared" si="160"/>
        <v>-9.5494768101877643</v>
      </c>
      <c r="V531">
        <f t="shared" si="161"/>
        <v>-1.2022551044177436</v>
      </c>
    </row>
    <row r="532" spans="4:22" x14ac:dyDescent="0.3">
      <c r="D532">
        <f t="shared" si="105"/>
        <v>47.000000000000398</v>
      </c>
      <c r="E532">
        <v>0</v>
      </c>
      <c r="F532">
        <v>50</v>
      </c>
      <c r="H532">
        <f t="shared" si="148"/>
        <v>0.32848586585594658</v>
      </c>
      <c r="I532">
        <f t="shared" si="149"/>
        <v>211.53253927695599</v>
      </c>
      <c r="J532">
        <f t="shared" si="150"/>
        <v>291.53691752757646</v>
      </c>
      <c r="K532">
        <f t="shared" si="151"/>
        <v>129.71553892944388</v>
      </c>
      <c r="L532">
        <f t="shared" si="152"/>
        <v>0.44493692267009066</v>
      </c>
      <c r="M532" cm="1">
        <f t="array" ref="M532">CubicInterpolation($B$4:$B$14,$G$4:$G$14,L532)*H532</f>
        <v>61.612971723200445</v>
      </c>
      <c r="N532">
        <f t="shared" si="153"/>
        <v>-9.6155934352409247</v>
      </c>
      <c r="O532">
        <f t="shared" si="154"/>
        <v>-0.98018281704800447</v>
      </c>
      <c r="P532">
        <f t="shared" si="155"/>
        <v>11787.301649699075</v>
      </c>
      <c r="Q532">
        <f t="shared" si="156"/>
        <v>9093.178835829578</v>
      </c>
      <c r="R532">
        <f t="shared" si="157"/>
        <v>-12.650738548368787</v>
      </c>
      <c r="S532">
        <f t="shared" si="158"/>
        <v>-28.876106427393847</v>
      </c>
      <c r="T532">
        <f t="shared" si="159"/>
        <v>126.46063228273806</v>
      </c>
      <c r="U532">
        <f t="shared" si="160"/>
        <v>-9.5401260855261363</v>
      </c>
      <c r="V532">
        <f t="shared" si="161"/>
        <v>-1.2023441205046552</v>
      </c>
    </row>
    <row r="533" spans="4:22" x14ac:dyDescent="0.3">
      <c r="D533">
        <f t="shared" si="105"/>
        <v>47.100000000000399</v>
      </c>
      <c r="E533">
        <v>0</v>
      </c>
      <c r="F533">
        <v>50</v>
      </c>
      <c r="H533">
        <f t="shared" si="148"/>
        <v>0.32861210287934123</v>
      </c>
      <c r="I533">
        <f t="shared" si="149"/>
        <v>211.55161895218086</v>
      </c>
      <c r="J533">
        <f t="shared" si="150"/>
        <v>291.55006516031904</v>
      </c>
      <c r="K533">
        <f t="shared" si="151"/>
        <v>129.81433339195155</v>
      </c>
      <c r="L533">
        <f t="shared" si="152"/>
        <v>0.4452557173004526</v>
      </c>
      <c r="M533" cm="1">
        <f t="array" ref="M533">CubicInterpolation($B$4:$B$14,$G$4:$G$14,L533)*H533</f>
        <v>61.725272475799244</v>
      </c>
      <c r="N533">
        <f t="shared" si="153"/>
        <v>-9.606309399686614</v>
      </c>
      <c r="O533">
        <f t="shared" si="154"/>
        <v>-0.97923643218008294</v>
      </c>
      <c r="P533">
        <f t="shared" si="155"/>
        <v>11784.366315049096</v>
      </c>
      <c r="Q533">
        <f t="shared" si="156"/>
        <v>9105.8188875597898</v>
      </c>
      <c r="R533">
        <f t="shared" si="157"/>
        <v>-13.073777729947583</v>
      </c>
      <c r="S533">
        <f t="shared" si="158"/>
        <v>-29.830586572179556</v>
      </c>
      <c r="T533">
        <f t="shared" si="159"/>
        <v>126.34040232149194</v>
      </c>
      <c r="U533">
        <f t="shared" si="160"/>
        <v>-9.530748041672922</v>
      </c>
      <c r="V533">
        <f t="shared" si="161"/>
        <v>-1.2025065690694399</v>
      </c>
    </row>
    <row r="534" spans="4:22" x14ac:dyDescent="0.3">
      <c r="D534">
        <f t="shared" si="105"/>
        <v>47.200000000000401</v>
      </c>
      <c r="E534">
        <v>0</v>
      </c>
      <c r="F534">
        <v>50</v>
      </c>
      <c r="H534">
        <f t="shared" si="148"/>
        <v>0.32874248166681558</v>
      </c>
      <c r="I534">
        <f t="shared" si="149"/>
        <v>211.57131873515732</v>
      </c>
      <c r="J534">
        <f t="shared" si="150"/>
        <v>291.56363948165108</v>
      </c>
      <c r="K534">
        <f t="shared" si="151"/>
        <v>129.91994232474568</v>
      </c>
      <c r="L534">
        <f t="shared" si="152"/>
        <v>0.44559720325799373</v>
      </c>
      <c r="M534" cm="1">
        <f t="array" ref="M534">CubicInterpolation($B$4:$B$14,$G$4:$G$14,L534)*H534</f>
        <v>61.844803420929949</v>
      </c>
      <c r="N534">
        <f t="shared" si="153"/>
        <v>-9.5970059985104914</v>
      </c>
      <c r="O534">
        <f t="shared" si="154"/>
        <v>-0.97828807324265965</v>
      </c>
      <c r="P534">
        <f t="shared" si="155"/>
        <v>11781.335579206559</v>
      </c>
      <c r="Q534">
        <f t="shared" si="156"/>
        <v>9118.4469156652158</v>
      </c>
      <c r="R534">
        <f t="shared" si="157"/>
        <v>-13.495772308674075</v>
      </c>
      <c r="S534">
        <f t="shared" si="158"/>
        <v>-30.784130278539521</v>
      </c>
      <c r="T534">
        <f t="shared" si="159"/>
        <v>126.22015978701323</v>
      </c>
      <c r="U534">
        <f t="shared" si="160"/>
        <v>-9.5213410933423521</v>
      </c>
      <c r="V534">
        <f t="shared" si="161"/>
        <v>-1.2027418341758129</v>
      </c>
    </row>
    <row r="535" spans="4:22" x14ac:dyDescent="0.3">
      <c r="D535">
        <f t="shared" si="105"/>
        <v>47.300000000000402</v>
      </c>
      <c r="E535">
        <v>0</v>
      </c>
      <c r="F535">
        <v>50</v>
      </c>
      <c r="H535">
        <f t="shared" si="148"/>
        <v>0.32887700192673358</v>
      </c>
      <c r="I535">
        <f t="shared" si="149"/>
        <v>211.59163801628682</v>
      </c>
      <c r="J535">
        <f t="shared" si="150"/>
        <v>291.57764001195983</v>
      </c>
      <c r="K535">
        <f t="shared" si="151"/>
        <v>130.03232078059875</v>
      </c>
      <c r="L535">
        <f t="shared" si="152"/>
        <v>0.4459612224561017</v>
      </c>
      <c r="M535" cm="1">
        <f t="array" ref="M535">CubicInterpolation($B$4:$B$14,$G$4:$G$14,L535)*H535</f>
        <v>61.971546481128932</v>
      </c>
      <c r="N535">
        <f t="shared" si="153"/>
        <v>-9.5876816314031821</v>
      </c>
      <c r="O535">
        <f t="shared" si="154"/>
        <v>-0.97733757710531921</v>
      </c>
      <c r="P535">
        <f t="shared" si="155"/>
        <v>11778.209535955868</v>
      </c>
      <c r="Q535">
        <f t="shared" si="156"/>
        <v>9131.06291852291</v>
      </c>
      <c r="R535">
        <f t="shared" si="157"/>
        <v>-13.916680809359463</v>
      </c>
      <c r="S535">
        <f t="shared" si="158"/>
        <v>-31.736734735290298</v>
      </c>
      <c r="T535">
        <f t="shared" si="159"/>
        <v>126.09989736685097</v>
      </c>
      <c r="U535">
        <f t="shared" si="160"/>
        <v>-9.5119036715515239</v>
      </c>
      <c r="V535">
        <f t="shared" si="161"/>
        <v>-1.2030492958605761</v>
      </c>
    </row>
    <row r="536" spans="4:22" x14ac:dyDescent="0.3">
      <c r="D536">
        <f t="shared" si="105"/>
        <v>47.400000000000404</v>
      </c>
      <c r="E536">
        <v>0</v>
      </c>
      <c r="F536">
        <v>50</v>
      </c>
      <c r="H536">
        <f t="shared" si="148"/>
        <v>0.32901566346905819</v>
      </c>
      <c r="I536">
        <f t="shared" si="149"/>
        <v>211.61257618409218</v>
      </c>
      <c r="J536">
        <f t="shared" si="150"/>
        <v>291.5920662685599</v>
      </c>
      <c r="K536">
        <f t="shared" si="151"/>
        <v>130.15142289175634</v>
      </c>
      <c r="L536">
        <f t="shared" si="152"/>
        <v>0.44634761349057167</v>
      </c>
      <c r="M536" cm="1">
        <f t="array" ref="M536">CubicInterpolation($B$4:$B$14,$G$4:$G$14,L536)*H536</f>
        <v>62.105483907167141</v>
      </c>
      <c r="N536">
        <f t="shared" si="153"/>
        <v>-9.5783347155731704</v>
      </c>
      <c r="O536">
        <f t="shared" si="154"/>
        <v>-0.9763847824233608</v>
      </c>
      <c r="P536">
        <f t="shared" si="155"/>
        <v>11774.988279370427</v>
      </c>
      <c r="Q536">
        <f t="shared" si="156"/>
        <v>9143.6668937817703</v>
      </c>
      <c r="R536">
        <f t="shared" si="157"/>
        <v>-14.336462461977202</v>
      </c>
      <c r="S536">
        <f t="shared" si="158"/>
        <v>-32.688396973535006</v>
      </c>
      <c r="T536">
        <f t="shared" si="159"/>
        <v>125.97960781034915</v>
      </c>
      <c r="U536">
        <f t="shared" si="160"/>
        <v>-9.5024342238030997</v>
      </c>
      <c r="V536">
        <f t="shared" si="161"/>
        <v>-1.2034283301675079</v>
      </c>
    </row>
    <row r="537" spans="4:22" x14ac:dyDescent="0.3">
      <c r="D537">
        <f t="shared" si="105"/>
        <v>47.500000000000405</v>
      </c>
      <c r="E537">
        <v>0</v>
      </c>
      <c r="F537">
        <v>50</v>
      </c>
      <c r="H537">
        <f t="shared" si="148"/>
        <v>0.32915846620439537</v>
      </c>
      <c r="I537">
        <f t="shared" si="149"/>
        <v>211.6341326251158</v>
      </c>
      <c r="J537">
        <f t="shared" si="150"/>
        <v>291.60691776563107</v>
      </c>
      <c r="K537">
        <f t="shared" si="151"/>
        <v>130.27720189264619</v>
      </c>
      <c r="L537">
        <f t="shared" si="152"/>
        <v>0.44675621172112234</v>
      </c>
      <c r="M537" cm="1">
        <f t="array" ref="M537">CubicInterpolation($B$4:$B$14,$G$4:$G$14,L537)*H537</f>
        <v>62.246598264647005</v>
      </c>
      <c r="N537">
        <f t="shared" si="153"/>
        <v>-9.5689636859010818</v>
      </c>
      <c r="O537">
        <f t="shared" si="154"/>
        <v>-0.97542952965352514</v>
      </c>
      <c r="P537">
        <f t="shared" si="155"/>
        <v>11771.671903828335</v>
      </c>
      <c r="Q537">
        <f t="shared" si="156"/>
        <v>9156.2588383687398</v>
      </c>
      <c r="R537">
        <f t="shared" si="157"/>
        <v>-14.755077221080938</v>
      </c>
      <c r="S537">
        <f t="shared" si="158"/>
        <v>-33.639113868302751</v>
      </c>
      <c r="T537">
        <f t="shared" si="159"/>
        <v>125.85928392904775</v>
      </c>
      <c r="U537">
        <f t="shared" si="160"/>
        <v>-9.4929312142653153</v>
      </c>
      <c r="V537">
        <f t="shared" si="161"/>
        <v>-1.2038783091828154</v>
      </c>
    </row>
    <row r="538" spans="4:22" x14ac:dyDescent="0.3">
      <c r="D538">
        <f t="shared" si="105"/>
        <v>47.600000000000406</v>
      </c>
      <c r="E538">
        <v>0</v>
      </c>
      <c r="F538">
        <v>50</v>
      </c>
      <c r="H538">
        <f t="shared" si="148"/>
        <v>0.3293054101430451</v>
      </c>
      <c r="I538">
        <f t="shared" si="149"/>
        <v>211.65630672381855</v>
      </c>
      <c r="J538">
        <f t="shared" si="150"/>
        <v>291.62219401415638</v>
      </c>
      <c r="K538">
        <f t="shared" si="151"/>
        <v>130.40961014308817</v>
      </c>
      <c r="L538">
        <f t="shared" si="152"/>
        <v>0.4471868493546744</v>
      </c>
      <c r="M538" cm="1">
        <f t="array" ref="M538">CubicInterpolation($B$4:$B$14,$G$4:$G$14,L538)*H538</f>
        <v>62.394872420507681</v>
      </c>
      <c r="N538">
        <f t="shared" si="153"/>
        <v>-9.5595669950926716</v>
      </c>
      <c r="O538">
        <f t="shared" si="154"/>
        <v>-0.97447166106958927</v>
      </c>
      <c r="P538">
        <f t="shared" si="155"/>
        <v>11768.26050402791</v>
      </c>
      <c r="Q538">
        <f t="shared" si="156"/>
        <v>9168.8387484950472</v>
      </c>
      <c r="R538">
        <f t="shared" si="157"/>
        <v>-15.172485784107465</v>
      </c>
      <c r="S538">
        <f t="shared" si="158"/>
        <v>-34.588882140206188</v>
      </c>
      <c r="T538">
        <f t="shared" si="159"/>
        <v>125.73891859708023</v>
      </c>
      <c r="U538">
        <f t="shared" si="160"/>
        <v>-9.4833931239508953</v>
      </c>
      <c r="V538">
        <f t="shared" si="161"/>
        <v>-1.2043986010727581</v>
      </c>
    </row>
    <row r="539" spans="4:22" x14ac:dyDescent="0.3">
      <c r="D539">
        <f t="shared" si="105"/>
        <v>47.700000000000408</v>
      </c>
      <c r="E539">
        <v>0</v>
      </c>
      <c r="F539">
        <v>50</v>
      </c>
      <c r="H539">
        <f t="shared" si="148"/>
        <v>0.32945649539405991</v>
      </c>
      <c r="I539">
        <f t="shared" si="149"/>
        <v>211.67909786248021</v>
      </c>
      <c r="J539">
        <f t="shared" si="150"/>
        <v>291.63789452186171</v>
      </c>
      <c r="K539">
        <f t="shared" si="151"/>
        <v>130.54859915196718</v>
      </c>
      <c r="L539">
        <f t="shared" si="152"/>
        <v>0.4476393555302568</v>
      </c>
      <c r="M539" cm="1">
        <f t="array" ref="M539">CubicInterpolation($B$4:$B$14,$G$4:$G$14,L539)*H539</f>
        <v>62.550289529457864</v>
      </c>
      <c r="N539">
        <f t="shared" si="153"/>
        <v>-9.5501431138278861</v>
      </c>
      <c r="O539">
        <f t="shared" si="154"/>
        <v>-0.97351102077756224</v>
      </c>
      <c r="P539">
        <f t="shared" si="155"/>
        <v>11764.754175003045</v>
      </c>
      <c r="Q539">
        <f t="shared" si="156"/>
        <v>9181.406619662479</v>
      </c>
      <c r="R539">
        <f t="shared" si="157"/>
        <v>-15.588649608669972</v>
      </c>
      <c r="S539">
        <f t="shared" si="158"/>
        <v>-35.537698357117009</v>
      </c>
      <c r="T539">
        <f t="shared" si="159"/>
        <v>125.61850475156744</v>
      </c>
      <c r="U539">
        <f t="shared" si="160"/>
        <v>-9.4738184508922831</v>
      </c>
      <c r="V539">
        <f t="shared" si="161"/>
        <v>-1.2049885701230274</v>
      </c>
    </row>
    <row r="540" spans="4:22" x14ac:dyDescent="0.3">
      <c r="D540">
        <f t="shared" si="105"/>
        <v>47.800000000000409</v>
      </c>
      <c r="E540">
        <v>0</v>
      </c>
      <c r="F540">
        <v>50</v>
      </c>
      <c r="H540">
        <f t="shared" si="148"/>
        <v>0.329611722164312</v>
      </c>
      <c r="I540">
        <f t="shared" si="149"/>
        <v>211.7025054211004</v>
      </c>
      <c r="J540">
        <f t="shared" si="150"/>
        <v>291.65401879315522</v>
      </c>
      <c r="K540">
        <f t="shared" si="151"/>
        <v>130.69411960132965</v>
      </c>
      <c r="L540">
        <f t="shared" si="152"/>
        <v>0.44811355640540512</v>
      </c>
      <c r="M540" cm="1">
        <f t="array" ref="M540">CubicInterpolation($B$4:$B$14,$G$4:$G$14,L540)*H540</f>
        <v>62.712833020356307</v>
      </c>
      <c r="N540">
        <f t="shared" si="153"/>
        <v>-9.5406905309091936</v>
      </c>
      <c r="O540">
        <f t="shared" si="154"/>
        <v>-0.97254745473080462</v>
      </c>
      <c r="P540">
        <f t="shared" si="155"/>
        <v>11761.153012138397</v>
      </c>
      <c r="Q540">
        <f t="shared" si="156"/>
        <v>9193.9624466697078</v>
      </c>
      <c r="R540">
        <f t="shared" si="157"/>
        <v>-16.003530928675847</v>
      </c>
      <c r="S540">
        <f t="shared" si="158"/>
        <v>-36.485558935859181</v>
      </c>
      <c r="T540">
        <f t="shared" si="159"/>
        <v>125.49803539300765</v>
      </c>
      <c r="U540">
        <f t="shared" si="160"/>
        <v>-9.4642057103162447</v>
      </c>
      <c r="V540">
        <f t="shared" si="161"/>
        <v>-1.2056475767809365</v>
      </c>
    </row>
    <row r="541" spans="4:22" x14ac:dyDescent="0.3">
      <c r="D541">
        <f t="shared" si="105"/>
        <v>47.900000000000411</v>
      </c>
      <c r="E541">
        <v>0</v>
      </c>
      <c r="F541">
        <v>50</v>
      </c>
      <c r="H541">
        <f t="shared" si="148"/>
        <v>0.32977109075756683</v>
      </c>
      <c r="I541">
        <f t="shared" si="149"/>
        <v>211.72652877730133</v>
      </c>
      <c r="J541">
        <f t="shared" si="150"/>
        <v>291.67056632906872</v>
      </c>
      <c r="K541">
        <f t="shared" si="151"/>
        <v>130.84612137086424</v>
      </c>
      <c r="L541">
        <f t="shared" si="152"/>
        <v>0.44860927524390981</v>
      </c>
      <c r="M541" cm="1">
        <f t="array" ref="M541">CubicInterpolation($B$4:$B$14,$G$4:$G$14,L541)*H541</f>
        <v>62.882486582556275</v>
      </c>
      <c r="N541">
        <f t="shared" si="153"/>
        <v>-9.5312077534059583</v>
      </c>
      <c r="O541">
        <f t="shared" si="154"/>
        <v>-0.971580810744746</v>
      </c>
      <c r="P541">
        <f t="shared" si="155"/>
        <v>11757.457111184407</v>
      </c>
      <c r="Q541">
        <f t="shared" si="156"/>
        <v>9206.5062236186423</v>
      </c>
      <c r="R541">
        <f t="shared" si="157"/>
        <v>-16.417092769408807</v>
      </c>
      <c r="S541">
        <f t="shared" si="158"/>
        <v>-37.43246014391962</v>
      </c>
      <c r="T541">
        <f t="shared" si="159"/>
        <v>125.37750358566245</v>
      </c>
      <c r="U541">
        <f t="shared" si="160"/>
        <v>-9.4545534348146631</v>
      </c>
      <c r="V541">
        <f t="shared" si="161"/>
        <v>-1.2063749776997594</v>
      </c>
    </row>
    <row r="542" spans="4:22" x14ac:dyDescent="0.3">
      <c r="D542">
        <f t="shared" si="105"/>
        <v>48.000000000000412</v>
      </c>
      <c r="E542">
        <v>0</v>
      </c>
      <c r="F542">
        <v>50</v>
      </c>
      <c r="H542">
        <f t="shared" si="148"/>
        <v>0.32993460157356436</v>
      </c>
      <c r="I542">
        <f t="shared" si="149"/>
        <v>211.751167306231</v>
      </c>
      <c r="J542">
        <f t="shared" si="150"/>
        <v>291.68753662719911</v>
      </c>
      <c r="K542">
        <f t="shared" si="151"/>
        <v>131.00455356272872</v>
      </c>
      <c r="L542">
        <f t="shared" si="152"/>
        <v>0.44912633250478373</v>
      </c>
      <c r="M542" cm="1">
        <f t="array" ref="M542">CubicInterpolation($B$4:$B$14,$G$4:$G$14,L542)*H542</f>
        <v>63.05923415223549</v>
      </c>
      <c r="N542">
        <f t="shared" si="153"/>
        <v>-9.5216933067969212</v>
      </c>
      <c r="O542">
        <f t="shared" si="154"/>
        <v>-0.97061093851140878</v>
      </c>
      <c r="P542">
        <f t="shared" si="155"/>
        <v>11753.666568272152</v>
      </c>
      <c r="Q542">
        <f t="shared" si="156"/>
        <v>9219.0379439208227</v>
      </c>
      <c r="R542">
        <f t="shared" si="157"/>
        <v>-16.829298961465891</v>
      </c>
      <c r="S542">
        <f t="shared" si="158"/>
        <v>-38.378398101176181</v>
      </c>
      <c r="T542">
        <f t="shared" si="159"/>
        <v>125.25690245793841</v>
      </c>
      <c r="U542">
        <f t="shared" si="160"/>
        <v>-9.4448601745134901</v>
      </c>
      <c r="V542">
        <f t="shared" si="161"/>
        <v>-1.207170125786033</v>
      </c>
    </row>
    <row r="543" spans="4:22" x14ac:dyDescent="0.3">
      <c r="D543">
        <f t="shared" si="105"/>
        <v>48.100000000000414</v>
      </c>
      <c r="E543">
        <v>0</v>
      </c>
      <c r="F543">
        <v>50</v>
      </c>
      <c r="H543">
        <f t="shared" si="148"/>
        <v>0.33010225510710844</v>
      </c>
      <c r="I543">
        <f t="shared" si="149"/>
        <v>211.77642038046793</v>
      </c>
      <c r="J543">
        <f t="shared" si="150"/>
        <v>291.70492918165098</v>
      </c>
      <c r="K543">
        <f t="shared" si="151"/>
        <v>131.16936452668347</v>
      </c>
      <c r="L543">
        <f t="shared" si="152"/>
        <v>0.44966454593230909</v>
      </c>
      <c r="M543" cm="1">
        <f t="array" ref="M543">CubicInterpolation($B$4:$B$14,$G$4:$G$14,L543)*H543</f>
        <v>63.243059898728312</v>
      </c>
      <c r="N543">
        <f t="shared" si="153"/>
        <v>-9.5121457351087013</v>
      </c>
      <c r="O543">
        <f t="shared" si="154"/>
        <v>-0.96963768961352714</v>
      </c>
      <c r="P543">
        <f t="shared" si="155"/>
        <v>11749.781479928011</v>
      </c>
      <c r="Q543">
        <f t="shared" si="156"/>
        <v>9231.5576003038586</v>
      </c>
      <c r="R543">
        <f t="shared" si="157"/>
        <v>-17.240114153639382</v>
      </c>
      <c r="S543">
        <f t="shared" si="158"/>
        <v>-39.3233687816426</v>
      </c>
      <c r="T543">
        <f t="shared" si="159"/>
        <v>125.13622520276412</v>
      </c>
      <c r="U543">
        <f t="shared" si="160"/>
        <v>-9.4351244972377675</v>
      </c>
      <c r="V543">
        <f t="shared" si="161"/>
        <v>-1.2080323702494145</v>
      </c>
    </row>
    <row r="544" spans="4:22" x14ac:dyDescent="0.3">
      <c r="D544">
        <f t="shared" si="105"/>
        <v>48.200000000000415</v>
      </c>
      <c r="E544">
        <v>0</v>
      </c>
      <c r="F544">
        <v>50</v>
      </c>
      <c r="H544">
        <f t="shared" si="148"/>
        <v>0.33027405194716286</v>
      </c>
      <c r="I544">
        <f t="shared" si="149"/>
        <v>211.80228736992689</v>
      </c>
      <c r="J544">
        <f t="shared" si="150"/>
        <v>291.72274348298009</v>
      </c>
      <c r="K544">
        <f t="shared" si="151"/>
        <v>131.34050188549304</v>
      </c>
      <c r="L544">
        <f t="shared" si="152"/>
        <v>0.4502237306470272</v>
      </c>
      <c r="M544" cm="1">
        <f t="array" ref="M544">CubicInterpolation($B$4:$B$14,$G$4:$G$14,L544)*H544</f>
        <v>63.433948210878455</v>
      </c>
      <c r="N544">
        <f t="shared" si="153"/>
        <v>-9.5025636010523442</v>
      </c>
      <c r="O544">
        <f t="shared" si="154"/>
        <v>-0.96866091753846517</v>
      </c>
      <c r="P544">
        <f t="shared" si="155"/>
        <v>11745.801943088167</v>
      </c>
      <c r="Q544">
        <f t="shared" si="156"/>
        <v>9244.065184817895</v>
      </c>
      <c r="R544">
        <f t="shared" si="157"/>
        <v>-17.649503824642807</v>
      </c>
      <c r="S544">
        <f t="shared" si="158"/>
        <v>-40.267368015230176</v>
      </c>
      <c r="T544">
        <f t="shared" si="159"/>
        <v>125.01546507796235</v>
      </c>
      <c r="U544">
        <f t="shared" si="160"/>
        <v>-9.4253449886746559</v>
      </c>
      <c r="V544">
        <f t="shared" si="161"/>
        <v>-1.208961056655864</v>
      </c>
    </row>
    <row r="545" spans="4:22" x14ac:dyDescent="0.3">
      <c r="D545">
        <f t="shared" si="105"/>
        <v>48.300000000000416</v>
      </c>
      <c r="E545">
        <v>0</v>
      </c>
      <c r="F545">
        <v>50</v>
      </c>
      <c r="H545">
        <f t="shared" si="148"/>
        <v>0.3304499927759546</v>
      </c>
      <c r="I545">
        <f t="shared" si="149"/>
        <v>211.82876764176592</v>
      </c>
      <c r="J545">
        <f t="shared" si="150"/>
        <v>291.74097901813786</v>
      </c>
      <c r="K545">
        <f t="shared" si="151"/>
        <v>131.51791256055873</v>
      </c>
      <c r="L545">
        <f t="shared" si="152"/>
        <v>0.45080369923754221</v>
      </c>
      <c r="M545" cm="1">
        <f t="array" ref="M545">CubicInterpolation($B$4:$B$14,$G$4:$G$14,L545)*H545</f>
        <v>63.631883683431148</v>
      </c>
      <c r="N545">
        <f t="shared" si="153"/>
        <v>-9.492945486156394</v>
      </c>
      <c r="O545">
        <f t="shared" si="154"/>
        <v>-0.96768047769178323</v>
      </c>
      <c r="P545">
        <f t="shared" si="155"/>
        <v>11741.72805511293</v>
      </c>
      <c r="Q545">
        <f t="shared" si="156"/>
        <v>9256.5606888421244</v>
      </c>
      <c r="R545">
        <f t="shared" si="157"/>
        <v>-18.057434293747285</v>
      </c>
      <c r="S545">
        <f t="shared" si="158"/>
        <v>-41.210391489525811</v>
      </c>
      <c r="T545">
        <f t="shared" si="159"/>
        <v>124.89461540661708</v>
      </c>
      <c r="U545">
        <f t="shared" si="160"/>
        <v>-9.4155202525329447</v>
      </c>
      <c r="V545">
        <f t="shared" si="161"/>
        <v>-1.2099555269839519</v>
      </c>
    </row>
    <row r="546" spans="4:22" x14ac:dyDescent="0.3">
      <c r="D546">
        <f t="shared" si="105"/>
        <v>48.400000000000418</v>
      </c>
      <c r="E546">
        <v>0</v>
      </c>
      <c r="F546">
        <v>50</v>
      </c>
      <c r="H546">
        <f t="shared" si="148"/>
        <v>0.33063007836808544</v>
      </c>
      <c r="I546">
        <f t="shared" si="149"/>
        <v>211.85586056029427</v>
      </c>
      <c r="J546">
        <f t="shared" si="150"/>
        <v>291.75963527041614</v>
      </c>
      <c r="K546">
        <f t="shared" si="151"/>
        <v>131.7015427977428</v>
      </c>
      <c r="L546">
        <f t="shared" si="152"/>
        <v>0.45140426185300037</v>
      </c>
      <c r="M546" cm="1">
        <f t="array" ref="M546">CubicInterpolation($B$4:$B$14,$G$4:$G$14,L546)*H546</f>
        <v>63.836851103481401</v>
      </c>
      <c r="N546">
        <f t="shared" si="153"/>
        <v>-9.4832899908950861</v>
      </c>
      <c r="O546">
        <f t="shared" si="154"/>
        <v>-0.96669622741030437</v>
      </c>
      <c r="P546">
        <f t="shared" si="155"/>
        <v>11737.559913800875</v>
      </c>
      <c r="Q546">
        <f t="shared" si="156"/>
        <v>9269.044103091328</v>
      </c>
      <c r="R546">
        <f t="shared" si="157"/>
        <v>-18.463872730390346</v>
      </c>
      <c r="S546">
        <f t="shared" si="158"/>
        <v>-42.152434751586206</v>
      </c>
      <c r="T546">
        <f t="shared" si="159"/>
        <v>124.77366957743509</v>
      </c>
      <c r="U546">
        <f t="shared" si="160"/>
        <v>-9.4056489106976411</v>
      </c>
      <c r="V546">
        <f t="shared" si="161"/>
        <v>-1.2110151196839858</v>
      </c>
    </row>
    <row r="547" spans="4:22" x14ac:dyDescent="0.3">
      <c r="D547">
        <f t="shared" si="105"/>
        <v>48.500000000000419</v>
      </c>
      <c r="E547">
        <v>0</v>
      </c>
      <c r="F547">
        <v>50</v>
      </c>
      <c r="H547">
        <f t="shared" si="148"/>
        <v>0.33081430958964825</v>
      </c>
      <c r="I547">
        <f t="shared" si="149"/>
        <v>211.88356548688171</v>
      </c>
      <c r="J547">
        <f t="shared" si="150"/>
        <v>291.7787117193937</v>
      </c>
      <c r="K547">
        <f t="shared" si="151"/>
        <v>131.89133819334879</v>
      </c>
      <c r="L547">
        <f t="shared" si="152"/>
        <v>0.45202522629611824</v>
      </c>
      <c r="M547" cm="1">
        <f t="array" ref="M547">CubicInterpolation($B$4:$B$14,$G$4:$G$14,L547)*H547</f>
        <v>64.048835436995859</v>
      </c>
      <c r="N547">
        <f t="shared" si="153"/>
        <v>-9.4735957348153335</v>
      </c>
      <c r="O547">
        <f t="shared" si="154"/>
        <v>-0.96570802597505945</v>
      </c>
      <c r="P547">
        <f t="shared" si="155"/>
        <v>11733.297617402808</v>
      </c>
      <c r="Q547">
        <f t="shared" si="156"/>
        <v>9281.5154176224551</v>
      </c>
      <c r="R547">
        <f t="shared" si="157"/>
        <v>-18.868787162589282</v>
      </c>
      <c r="S547">
        <f t="shared" si="158"/>
        <v>-43.093493209747749</v>
      </c>
      <c r="T547">
        <f t="shared" si="159"/>
        <v>124.65262104510168</v>
      </c>
      <c r="U547">
        <f t="shared" si="160"/>
        <v>-9.3957296033831366</v>
      </c>
      <c r="V547">
        <f t="shared" si="161"/>
        <v>-1.2121391697412707</v>
      </c>
    </row>
    <row r="548" spans="4:22" x14ac:dyDescent="0.3">
      <c r="D548">
        <f t="shared" si="105"/>
        <v>48.600000000000421</v>
      </c>
      <c r="E548">
        <v>0</v>
      </c>
      <c r="F548">
        <v>50</v>
      </c>
      <c r="H548">
        <f t="shared" si="148"/>
        <v>0.33100268739735444</v>
      </c>
      <c r="I548">
        <f t="shared" si="149"/>
        <v>211.91188177986891</v>
      </c>
      <c r="J548">
        <f t="shared" si="150"/>
        <v>291.79820784088326</v>
      </c>
      <c r="K548">
        <f t="shared" si="151"/>
        <v>132.08724372022016</v>
      </c>
      <c r="L548">
        <f t="shared" si="152"/>
        <v>0.45266639811662912</v>
      </c>
      <c r="M548" cm="1">
        <f t="array" ref="M548">CubicInterpolation($B$4:$B$14,$G$4:$G$14,L548)*H548</f>
        <v>64.267821815425535</v>
      </c>
      <c r="N548">
        <f t="shared" si="153"/>
        <v>-9.463861356658315</v>
      </c>
      <c r="O548">
        <f t="shared" si="154"/>
        <v>-0.96471573462368143</v>
      </c>
      <c r="P548">
        <f t="shared" si="155"/>
        <v>11728.941264635549</v>
      </c>
      <c r="Q548">
        <f t="shared" si="156"/>
        <v>9293.974621841242</v>
      </c>
      <c r="R548">
        <f t="shared" si="157"/>
        <v>-19.272146484352167</v>
      </c>
      <c r="S548">
        <f t="shared" si="158"/>
        <v>-44.033562135451803</v>
      </c>
      <c r="T548">
        <f t="shared" si="159"/>
        <v>124.53146333063042</v>
      </c>
      <c r="U548">
        <f t="shared" si="160"/>
        <v>-9.3857609892808789</v>
      </c>
      <c r="V548">
        <f t="shared" si="161"/>
        <v>-1.2133270087423982</v>
      </c>
    </row>
    <row r="549" spans="4:22" x14ac:dyDescent="0.3">
      <c r="D549">
        <f t="shared" si="105"/>
        <v>48.700000000000422</v>
      </c>
      <c r="E549">
        <v>0</v>
      </c>
      <c r="F549">
        <v>50</v>
      </c>
      <c r="H549">
        <f t="shared" si="148"/>
        <v>0.33119521283766423</v>
      </c>
      <c r="I549">
        <f t="shared" si="149"/>
        <v>211.9408087944791</v>
      </c>
      <c r="J549">
        <f t="shared" si="150"/>
        <v>291.81812310687917</v>
      </c>
      <c r="K549">
        <f t="shared" si="151"/>
        <v>132.28920375392241</v>
      </c>
      <c r="L549">
        <f t="shared" si="152"/>
        <v>0.45332758070502405</v>
      </c>
      <c r="M549" cm="1">
        <f t="array" ref="M549">CubicInterpolation($B$4:$B$14,$G$4:$G$14,L549)*H549</f>
        <v>64.493795522424819</v>
      </c>
      <c r="N549">
        <f t="shared" si="153"/>
        <v>-9.4540855144770521</v>
      </c>
      <c r="O549">
        <f t="shared" si="154"/>
        <v>-0.96371921656239057</v>
      </c>
      <c r="P549">
        <f t="shared" si="155"/>
        <v>11724.490954695522</v>
      </c>
      <c r="Q549">
        <f t="shared" si="156"/>
        <v>9306.421704508859</v>
      </c>
      <c r="R549">
        <f t="shared" si="157"/>
        <v>-19.673920462028832</v>
      </c>
      <c r="S549">
        <f t="shared" si="158"/>
        <v>-44.97263666508502</v>
      </c>
      <c r="T549">
        <f t="shared" si="159"/>
        <v>124.41019002170623</v>
      </c>
      <c r="U549">
        <f t="shared" si="160"/>
        <v>-9.3757417457028289</v>
      </c>
      <c r="V549">
        <f t="shared" si="161"/>
        <v>-1.2145779649450712</v>
      </c>
    </row>
    <row r="550" spans="4:22" x14ac:dyDescent="0.3">
      <c r="D550">
        <f t="shared" si="105"/>
        <v>48.800000000000423</v>
      </c>
      <c r="E550">
        <v>0</v>
      </c>
      <c r="F550">
        <v>50</v>
      </c>
      <c r="H550">
        <f t="shared" si="148"/>
        <v>0.33139188704592693</v>
      </c>
      <c r="I550">
        <f t="shared" si="149"/>
        <v>211.97034588273084</v>
      </c>
      <c r="J550">
        <f t="shared" si="150"/>
        <v>291.83845698550635</v>
      </c>
      <c r="K550">
        <f t="shared" si="151"/>
        <v>132.49716209897261</v>
      </c>
      <c r="L550">
        <f t="shared" si="152"/>
        <v>0.45400857538646061</v>
      </c>
      <c r="M550" cm="1">
        <f t="array" ref="M550">CubicInterpolation($B$4:$B$14,$G$4:$G$14,L550)*H550</f>
        <v>64.726741980693618</v>
      </c>
      <c r="N550">
        <f t="shared" si="153"/>
        <v>-9.4442668857506273</v>
      </c>
      <c r="O550">
        <f t="shared" si="154"/>
        <v>-0.96271833697763776</v>
      </c>
      <c r="P550">
        <f t="shared" si="155"/>
        <v>11719.946787272176</v>
      </c>
      <c r="Q550">
        <f t="shared" si="156"/>
        <v>9318.8566537485949</v>
      </c>
      <c r="R550">
        <f t="shared" si="157"/>
        <v>-20.074079739576579</v>
      </c>
      <c r="S550">
        <f t="shared" si="158"/>
        <v>-45.910711801834218</v>
      </c>
      <c r="T550">
        <f t="shared" si="159"/>
        <v>124.28879477302185</v>
      </c>
      <c r="U550">
        <f t="shared" si="160"/>
        <v>-9.365670568721292</v>
      </c>
      <c r="V550">
        <f t="shared" si="161"/>
        <v>-1.2158913633518638</v>
      </c>
    </row>
    <row r="551" spans="4:22" x14ac:dyDescent="0.3">
      <c r="D551">
        <f t="shared" si="105"/>
        <v>48.900000000000425</v>
      </c>
      <c r="E551">
        <v>0</v>
      </c>
      <c r="F551">
        <v>50</v>
      </c>
      <c r="H551">
        <f t="shared" si="148"/>
        <v>0.33159271124552631</v>
      </c>
      <c r="I551">
        <f t="shared" si="149"/>
        <v>212.00049239335215</v>
      </c>
      <c r="J551">
        <f t="shared" si="150"/>
        <v>291.85920894097018</v>
      </c>
      <c r="K551">
        <f t="shared" si="151"/>
        <v>132.71106201508286</v>
      </c>
      <c r="L551">
        <f t="shared" si="152"/>
        <v>0.45470918151472228</v>
      </c>
      <c r="M551" cm="1">
        <f t="array" ref="M551">CubicInterpolation($B$4:$B$14,$G$4:$G$14,L551)*H551</f>
        <v>64.966646738957124</v>
      </c>
      <c r="N551">
        <f t="shared" si="153"/>
        <v>-9.4344041674939252</v>
      </c>
      <c r="O551">
        <f t="shared" si="154"/>
        <v>-0.96171296304729104</v>
      </c>
      <c r="P551">
        <f t="shared" si="155"/>
        <v>11715.308862561207</v>
      </c>
      <c r="Q551">
        <f t="shared" si="156"/>
        <v>9331.2794570525766</v>
      </c>
      <c r="R551">
        <f t="shared" si="157"/>
        <v>-20.472595842799727</v>
      </c>
      <c r="S551">
        <f t="shared" si="158"/>
        <v>-46.847782417555436</v>
      </c>
      <c r="T551">
        <f t="shared" si="159"/>
        <v>124.16727130660701</v>
      </c>
      <c r="U551">
        <f t="shared" si="160"/>
        <v>-9.3555461733040239</v>
      </c>
      <c r="V551">
        <f t="shared" si="161"/>
        <v>-1.2172665257876611</v>
      </c>
    </row>
    <row r="552" spans="4:22" x14ac:dyDescent="0.3">
      <c r="D552">
        <f t="shared" si="105"/>
        <v>49.000000000000426</v>
      </c>
      <c r="E552">
        <v>0</v>
      </c>
      <c r="F552">
        <v>50</v>
      </c>
      <c r="H552">
        <f t="shared" si="148"/>
        <v>0.33179768674703553</v>
      </c>
      <c r="I552">
        <f t="shared" si="149"/>
        <v>212.03124767169561</v>
      </c>
      <c r="J552">
        <f t="shared" si="150"/>
        <v>291.88037843350708</v>
      </c>
      <c r="K552">
        <f t="shared" si="151"/>
        <v>132.93084624338394</v>
      </c>
      <c r="L552">
        <f t="shared" si="152"/>
        <v>0.45542919656610886</v>
      </c>
      <c r="M552" cm="1">
        <f t="array" ref="M552">CubicInterpolation($B$4:$B$14,$G$4:$G$14,L552)*H552</f>
        <v>65.213495459098795</v>
      </c>
      <c r="N552">
        <f t="shared" si="153"/>
        <v>-9.4244960763616188</v>
      </c>
      <c r="O552">
        <f t="shared" si="154"/>
        <v>-0.96070296395123533</v>
      </c>
      <c r="P552">
        <f t="shared" si="155"/>
        <v>11710.577281277596</v>
      </c>
      <c r="Q552">
        <f t="shared" si="156"/>
        <v>9343.6901012885155</v>
      </c>
      <c r="R552">
        <f t="shared" si="157"/>
        <v>-20.869441182631572</v>
      </c>
      <c r="S552">
        <f t="shared" si="158"/>
        <v>-47.783843254656716</v>
      </c>
      <c r="T552">
        <f t="shared" si="159"/>
        <v>124.04561341215003</v>
      </c>
      <c r="U552">
        <f t="shared" si="160"/>
        <v>-9.3453672934433225</v>
      </c>
      <c r="V552">
        <f t="shared" si="161"/>
        <v>-1.218702770980429</v>
      </c>
    </row>
    <row r="553" spans="4:22" x14ac:dyDescent="0.3">
      <c r="D553">
        <f t="shared" si="105"/>
        <v>49.100000000000428</v>
      </c>
      <c r="E553">
        <v>0</v>
      </c>
      <c r="F553">
        <v>50</v>
      </c>
      <c r="H553">
        <f t="shared" si="148"/>
        <v>0.33200681494737477</v>
      </c>
      <c r="I553">
        <f t="shared" si="149"/>
        <v>212.06261105965496</v>
      </c>
      <c r="J553">
        <f t="shared" si="150"/>
        <v>291.90196491933614</v>
      </c>
      <c r="K553">
        <f t="shared" si="151"/>
        <v>133.15645703259668</v>
      </c>
      <c r="L553">
        <f t="shared" si="152"/>
        <v>0.45616841623314519</v>
      </c>
      <c r="M553" cm="1">
        <f t="array" ref="M553">CubicInterpolation($B$4:$B$14,$G$4:$G$14,L553)*H553</f>
        <v>65.467273903459756</v>
      </c>
      <c r="N553">
        <f t="shared" si="153"/>
        <v>-9.4145413487497773</v>
      </c>
      <c r="O553">
        <f t="shared" si="154"/>
        <v>-0.95968821088173062</v>
      </c>
      <c r="P553">
        <f t="shared" si="155"/>
        <v>11705.752144668464</v>
      </c>
      <c r="Q553">
        <f t="shared" si="156"/>
        <v>9356.0885727064888</v>
      </c>
      <c r="R553">
        <f t="shared" si="157"/>
        <v>-21.264589057317234</v>
      </c>
      <c r="S553">
        <f t="shared" si="158"/>
        <v>-48.718888927994094</v>
      </c>
      <c r="T553">
        <f t="shared" si="159"/>
        <v>123.92381494731163</v>
      </c>
      <c r="U553">
        <f t="shared" si="160"/>
        <v>-9.3351326822823157</v>
      </c>
      <c r="V553">
        <f t="shared" si="161"/>
        <v>-1.220199414646582</v>
      </c>
    </row>
    <row r="554" spans="4:22" x14ac:dyDescent="0.3">
      <c r="D554">
        <f t="shared" si="105"/>
        <v>49.200000000000429</v>
      </c>
      <c r="E554">
        <v>0</v>
      </c>
      <c r="F554">
        <v>50</v>
      </c>
      <c r="H554">
        <f t="shared" si="148"/>
        <v>0.33222009732897984</v>
      </c>
      <c r="I554">
        <f t="shared" si="149"/>
        <v>212.09458189558276</v>
      </c>
      <c r="J554">
        <f t="shared" si="150"/>
        <v>291.92396785061197</v>
      </c>
      <c r="K554">
        <f t="shared" si="151"/>
        <v>133.38783616511984</v>
      </c>
      <c r="L554">
        <f t="shared" si="152"/>
        <v>0.45692663451799614</v>
      </c>
      <c r="M554" cm="1">
        <f t="array" ref="M554">CubicInterpolation($B$4:$B$14,$G$4:$G$14,L554)*H554</f>
        <v>65.727967922319266</v>
      </c>
      <c r="N554">
        <f t="shared" si="153"/>
        <v>-9.4045387408896204</v>
      </c>
      <c r="O554">
        <f t="shared" si="154"/>
        <v>-0.95866857705296837</v>
      </c>
      <c r="P554">
        <f t="shared" si="155"/>
        <v>11700.833554525725</v>
      </c>
      <c r="Q554">
        <f t="shared" si="156"/>
        <v>9368.4748569457552</v>
      </c>
      <c r="R554">
        <f t="shared" si="157"/>
        <v>-21.658013653757376</v>
      </c>
      <c r="S554">
        <f t="shared" si="158"/>
        <v>-49.652913926780386</v>
      </c>
      <c r="T554">
        <f t="shared" si="159"/>
        <v>123.80186983803027</v>
      </c>
      <c r="U554">
        <f t="shared" si="160"/>
        <v>-9.3248411122331678</v>
      </c>
      <c r="V554">
        <f t="shared" si="161"/>
        <v>-1.2217557695791015</v>
      </c>
    </row>
    <row r="555" spans="4:22" x14ac:dyDescent="0.3">
      <c r="D555">
        <f t="shared" si="105"/>
        <v>49.300000000000431</v>
      </c>
      <c r="E555">
        <v>0</v>
      </c>
      <c r="F555">
        <v>50</v>
      </c>
      <c r="H555">
        <f t="shared" si="148"/>
        <v>0.33243753545897525</v>
      </c>
      <c r="I555">
        <f t="shared" si="149"/>
        <v>212.12715951420932</v>
      </c>
      <c r="J555">
        <f t="shared" si="150"/>
        <v>291.94638667537794</v>
      </c>
      <c r="K555">
        <f t="shared" si="151"/>
        <v>133.62492498300387</v>
      </c>
      <c r="L555">
        <f t="shared" si="152"/>
        <v>0.45770364382548279</v>
      </c>
      <c r="M555" cm="1">
        <f t="array" ref="M555">CubicInterpolation($B$4:$B$14,$G$4:$G$14,L555)*H555</f>
        <v>65.995563441568791</v>
      </c>
      <c r="N555">
        <f t="shared" si="153"/>
        <v>-9.3944870289394871</v>
      </c>
      <c r="O555">
        <f t="shared" si="154"/>
        <v>-0.9576439377104472</v>
      </c>
      <c r="P555">
        <f t="shared" si="155"/>
        <v>11695.821613198561</v>
      </c>
      <c r="Q555">
        <f t="shared" si="156"/>
        <v>9380.848939041598</v>
      </c>
      <c r="R555">
        <f t="shared" si="157"/>
        <v>-22.049690047754044</v>
      </c>
      <c r="S555">
        <f t="shared" si="158"/>
        <v>-50.585912616506171</v>
      </c>
      <c r="T555">
        <f t="shared" si="159"/>
        <v>123.67977207881898</v>
      </c>
      <c r="U555">
        <f t="shared" si="160"/>
        <v>-9.3144913750929774</v>
      </c>
      <c r="V555">
        <f t="shared" si="161"/>
        <v>-1.2233711457406558</v>
      </c>
    </row>
    <row r="556" spans="4:22" x14ac:dyDescent="0.3">
      <c r="D556">
        <f t="shared" si="105"/>
        <v>49.400000000000432</v>
      </c>
      <c r="E556">
        <v>0</v>
      </c>
      <c r="F556">
        <v>50</v>
      </c>
      <c r="H556">
        <f t="shared" si="148"/>
        <v>0.33265913098835498</v>
      </c>
      <c r="I556">
        <f t="shared" si="149"/>
        <v>212.16034324656297</v>
      </c>
      <c r="J556">
        <f t="shared" si="150"/>
        <v>291.96922083752082</v>
      </c>
      <c r="K556">
        <f t="shared" si="151"/>
        <v>133.86766441378126</v>
      </c>
      <c r="L556">
        <f t="shared" si="152"/>
        <v>0.45849923505559453</v>
      </c>
      <c r="M556" cm="1">
        <f t="array" ref="M556">CubicInterpolation($B$4:$B$14,$G$4:$G$14,L556)*H556</f>
        <v>66.270046450591693</v>
      </c>
      <c r="N556">
        <f t="shared" si="153"/>
        <v>-9.3843850090681578</v>
      </c>
      <c r="O556">
        <f t="shared" si="154"/>
        <v>-0.95661417013946559</v>
      </c>
      <c r="P556">
        <f t="shared" si="155"/>
        <v>11690.716423605692</v>
      </c>
      <c r="Q556">
        <f t="shared" si="156"/>
        <v>9393.2108034321918</v>
      </c>
      <c r="R556">
        <f t="shared" si="157"/>
        <v>-22.439594203485886</v>
      </c>
      <c r="S556">
        <f t="shared" si="158"/>
        <v>-51.517879240872489</v>
      </c>
      <c r="T556">
        <f t="shared" si="159"/>
        <v>123.55751573305299</v>
      </c>
      <c r="U556">
        <f t="shared" si="160"/>
        <v>-9.3040822821507518</v>
      </c>
      <c r="V556">
        <f t="shared" si="161"/>
        <v>-1.2250448503592193</v>
      </c>
    </row>
    <row r="557" spans="4:22" x14ac:dyDescent="0.3">
      <c r="D557">
        <f t="shared" si="105"/>
        <v>49.500000000000433</v>
      </c>
      <c r="E557">
        <v>0</v>
      </c>
      <c r="F557">
        <v>50</v>
      </c>
      <c r="H557">
        <f t="shared" si="148"/>
        <v>0.3328848856511693</v>
      </c>
      <c r="I557">
        <f t="shared" si="149"/>
        <v>212.19413241989147</v>
      </c>
      <c r="J557">
        <f t="shared" si="150"/>
        <v>291.99246977672624</v>
      </c>
      <c r="K557">
        <f t="shared" si="151"/>
        <v>134.11599499612549</v>
      </c>
      <c r="L557">
        <f t="shared" si="152"/>
        <v>0.45931319769539974</v>
      </c>
      <c r="M557" cm="1">
        <f t="array" ref="M557">CubicInterpolation($B$4:$B$14,$G$4:$G$14,L557)*H557</f>
        <v>66.551402990360884</v>
      </c>
      <c r="N557">
        <f t="shared" si="153"/>
        <v>-9.3742314975354883</v>
      </c>
      <c r="O557">
        <f t="shared" si="154"/>
        <v>-0.95557915367334234</v>
      </c>
      <c r="P557">
        <f t="shared" si="155"/>
        <v>11685.518089247462</v>
      </c>
      <c r="Q557">
        <f t="shared" si="156"/>
        <v>9405.5604339655074</v>
      </c>
      <c r="R557">
        <f t="shared" si="157"/>
        <v>-22.827702971960299</v>
      </c>
      <c r="S557">
        <f t="shared" si="158"/>
        <v>-52.448807923734691</v>
      </c>
      <c r="T557">
        <f t="shared" si="159"/>
        <v>123.435094933248</v>
      </c>
      <c r="U557">
        <f t="shared" si="160"/>
        <v>-9.2936126642911461</v>
      </c>
      <c r="V557">
        <f t="shared" si="161"/>
        <v>-1.2267761880284753</v>
      </c>
    </row>
    <row r="558" spans="4:22" x14ac:dyDescent="0.3">
      <c r="D558">
        <f t="shared" si="105"/>
        <v>49.600000000000435</v>
      </c>
      <c r="E558">
        <v>0</v>
      </c>
      <c r="F558">
        <v>50</v>
      </c>
      <c r="H558">
        <f t="shared" si="148"/>
        <v>0.33311480126371795</v>
      </c>
      <c r="I558">
        <f t="shared" si="149"/>
        <v>212.22852635758477</v>
      </c>
      <c r="J558">
        <f t="shared" si="150"/>
        <v>292.01613292843524</v>
      </c>
      <c r="K558">
        <f t="shared" si="151"/>
        <v>134.36985690531122</v>
      </c>
      <c r="L558">
        <f t="shared" si="152"/>
        <v>0.46014531991025787</v>
      </c>
      <c r="M558" cm="1">
        <f t="array" ref="M558">CubicInterpolation($B$4:$B$14,$G$4:$G$14,L558)*H558</f>
        <v>66.839619141764786</v>
      </c>
      <c r="N558">
        <f t="shared" si="153"/>
        <v>-9.3640253307661023</v>
      </c>
      <c r="O558">
        <f t="shared" si="154"/>
        <v>-0.95453876970092777</v>
      </c>
      <c r="P558">
        <f t="shared" si="155"/>
        <v>11680.226714217722</v>
      </c>
      <c r="Q558">
        <f t="shared" si="156"/>
        <v>9417.8978139062365</v>
      </c>
      <c r="R558">
        <f t="shared" si="157"/>
        <v>-23.213994088653667</v>
      </c>
      <c r="S558">
        <f t="shared" si="158"/>
        <v>-53.378692671056797</v>
      </c>
      <c r="T558">
        <f t="shared" si="159"/>
        <v>123.31250388132861</v>
      </c>
      <c r="U558">
        <f t="shared" si="160"/>
        <v>-9.283081372090864</v>
      </c>
      <c r="V558">
        <f t="shared" si="161"/>
        <v>-1.2285644608114061</v>
      </c>
    </row>
    <row r="559" spans="4:22" x14ac:dyDescent="0.3">
      <c r="D559">
        <f t="shared" si="105"/>
        <v>49.700000000000436</v>
      </c>
      <c r="E559">
        <v>0</v>
      </c>
      <c r="F559">
        <v>50</v>
      </c>
      <c r="H559">
        <f t="shared" si="148"/>
        <v>0.33334887972375166</v>
      </c>
      <c r="I559">
        <f t="shared" si="149"/>
        <v>212.26352437909907</v>
      </c>
      <c r="J559">
        <f t="shared" si="150"/>
        <v>292.04020972380158</v>
      </c>
      <c r="K559">
        <f t="shared" si="151"/>
        <v>134.62918997845006</v>
      </c>
      <c r="L559">
        <f t="shared" si="152"/>
        <v>0.46099538863424411</v>
      </c>
      <c r="M559" cm="1">
        <f t="array" ref="M559">CubicInterpolation($B$4:$B$14,$G$4:$G$14,L559)*H559</f>
        <v>67.134681014172997</v>
      </c>
      <c r="N559">
        <f t="shared" si="153"/>
        <v>-9.3537653654172388</v>
      </c>
      <c r="O559">
        <f t="shared" si="154"/>
        <v>-0.95349290167352074</v>
      </c>
      <c r="P559">
        <f t="shared" si="155"/>
        <v>11674.842403215525</v>
      </c>
      <c r="Q559">
        <f t="shared" si="156"/>
        <v>9430.2229259427477</v>
      </c>
      <c r="R559">
        <f t="shared" si="157"/>
        <v>-23.598446170312645</v>
      </c>
      <c r="S559">
        <f t="shared" si="158"/>
        <v>-54.30752737287591</v>
      </c>
      <c r="T559">
        <f t="shared" si="159"/>
        <v>123.18973684888661</v>
      </c>
      <c r="U559">
        <f t="shared" si="160"/>
        <v>-9.2724872759087251</v>
      </c>
      <c r="V559">
        <f t="shared" si="161"/>
        <v>-1.2304089683474679</v>
      </c>
    </row>
    <row r="560" spans="4:22" x14ac:dyDescent="0.3">
      <c r="D560">
        <f t="shared" si="105"/>
        <v>49.800000000000438</v>
      </c>
      <c r="E560">
        <v>0</v>
      </c>
      <c r="F560">
        <v>50</v>
      </c>
      <c r="H560">
        <f t="shared" si="148"/>
        <v>0.33358712300967847</v>
      </c>
      <c r="I560">
        <f t="shared" si="149"/>
        <v>212.29912579988195</v>
      </c>
      <c r="J560">
        <f t="shared" si="150"/>
        <v>292.0646995896501</v>
      </c>
      <c r="K560">
        <f t="shared" si="151"/>
        <v>134.89393373947712</v>
      </c>
      <c r="L560">
        <f t="shared" si="152"/>
        <v>0.46186318965969742</v>
      </c>
      <c r="M560" cm="1">
        <f t="array" ref="M560">CubicInterpolation($B$4:$B$14,$G$4:$G$14,L560)*H560</f>
        <v>67.436574734250144</v>
      </c>
      <c r="N560">
        <f t="shared" si="153"/>
        <v>-9.3434504784415715</v>
      </c>
      <c r="O560">
        <f t="shared" si="154"/>
        <v>-0.95244143511127122</v>
      </c>
      <c r="P560">
        <f t="shared" si="155"/>
        <v>11669.365261556617</v>
      </c>
      <c r="Q560">
        <f t="shared" si="156"/>
        <v>9442.5357521940641</v>
      </c>
      <c r="R560">
        <f t="shared" si="157"/>
        <v>-23.981038710899476</v>
      </c>
      <c r="S560">
        <f t="shared" si="158"/>
        <v>-55.2353058052759</v>
      </c>
      <c r="T560">
        <f t="shared" si="159"/>
        <v>123.06678817742866</v>
      </c>
      <c r="U560">
        <f t="shared" si="160"/>
        <v>-9.2618292659701726</v>
      </c>
      <c r="V560">
        <f t="shared" si="161"/>
        <v>-1.2323090079636854</v>
      </c>
    </row>
    <row r="561" spans="4:22" x14ac:dyDescent="0.3">
      <c r="D561">
        <f t="shared" si="105"/>
        <v>49.900000000000439</v>
      </c>
      <c r="E561">
        <v>0</v>
      </c>
      <c r="F561">
        <v>50</v>
      </c>
      <c r="H561">
        <f t="shared" si="148"/>
        <v>0.33382953317977615</v>
      </c>
      <c r="I561">
        <f t="shared" si="149"/>
        <v>212.33532993129921</v>
      </c>
      <c r="J561">
        <f t="shared" si="150"/>
        <v>292.08960194843638</v>
      </c>
      <c r="K561">
        <f t="shared" si="151"/>
        <v>135.16402742386492</v>
      </c>
      <c r="L561">
        <f t="shared" si="152"/>
        <v>0.4627485077258105</v>
      </c>
      <c r="M561" cm="1">
        <f t="array" ref="M561">CubicInterpolation($B$4:$B$14,$G$4:$G$14,L561)*H561</f>
        <v>67.745286435027495</v>
      </c>
      <c r="N561">
        <f t="shared" si="153"/>
        <v>-9.3330795671429634</v>
      </c>
      <c r="O561">
        <f t="shared" si="154"/>
        <v>-0.95138425760886469</v>
      </c>
      <c r="P561">
        <f t="shared" si="155"/>
        <v>11663.795395184734</v>
      </c>
      <c r="Q561">
        <f t="shared" si="156"/>
        <v>9454.8362742168665</v>
      </c>
      <c r="R561">
        <f t="shared" si="157"/>
        <v>-24.361752076797263</v>
      </c>
      <c r="S561">
        <f t="shared" si="158"/>
        <v>-56.162021632369857</v>
      </c>
      <c r="T561">
        <f t="shared" si="159"/>
        <v>122.9436522786131</v>
      </c>
      <c r="U561">
        <f t="shared" si="160"/>
        <v>-9.2511062524442362</v>
      </c>
      <c r="V561">
        <f t="shared" si="161"/>
        <v>-1.2342638747887917</v>
      </c>
    </row>
    <row r="562" spans="4:22" x14ac:dyDescent="0.3">
      <c r="D562">
        <f t="shared" si="105"/>
        <v>50.000000000000441</v>
      </c>
      <c r="E562">
        <v>0</v>
      </c>
      <c r="F562">
        <v>50</v>
      </c>
      <c r="H562">
        <f t="shared" si="148"/>
        <v>0.33407611237141349</v>
      </c>
      <c r="I562">
        <f t="shared" si="149"/>
        <v>212.37213608056243</v>
      </c>
      <c r="J562">
        <f t="shared" si="150"/>
        <v>292.11491621820682</v>
      </c>
      <c r="K562">
        <f t="shared" si="151"/>
        <v>135.43941000304244</v>
      </c>
      <c r="L562">
        <f t="shared" si="152"/>
        <v>0.46365112660618329</v>
      </c>
      <c r="M562" cm="1">
        <f t="array" ref="M562">CubicInterpolation($B$4:$B$14,$G$4:$G$14,L562)*H562</f>
        <v>68.06080224524122</v>
      </c>
      <c r="N562">
        <f t="shared" si="153"/>
        <v>-9.3226515492269399</v>
      </c>
      <c r="O562">
        <f t="shared" si="154"/>
        <v>-0.95032125884066665</v>
      </c>
      <c r="P562">
        <f t="shared" si="155"/>
        <v>11658.132910682702</v>
      </c>
      <c r="Q562">
        <f t="shared" si="156"/>
        <v>9467.1244730125218</v>
      </c>
      <c r="R562">
        <f t="shared" si="157"/>
        <v>-24.740567501218386</v>
      </c>
      <c r="S562">
        <f t="shared" si="158"/>
        <v>-57.08766840829059</v>
      </c>
      <c r="T562">
        <f t="shared" si="159"/>
        <v>122.82032363447547</v>
      </c>
      <c r="U562">
        <f t="shared" si="160"/>
        <v>-9.2403171655146341</v>
      </c>
      <c r="V562">
        <f t="shared" si="161"/>
        <v>-1.2362728618711376</v>
      </c>
    </row>
    <row r="563" spans="4:22" x14ac:dyDescent="0.3">
      <c r="D563">
        <f t="shared" si="105"/>
        <v>50.100000000000442</v>
      </c>
      <c r="E563">
        <v>0</v>
      </c>
      <c r="F563">
        <v>50</v>
      </c>
      <c r="H563">
        <f t="shared" si="148"/>
        <v>0.33432686280027596</v>
      </c>
      <c r="I563">
        <f t="shared" si="149"/>
        <v>212.40954355065836</v>
      </c>
      <c r="J563">
        <f t="shared" si="150"/>
        <v>292.14064181256009</v>
      </c>
      <c r="K563">
        <f t="shared" si="151"/>
        <v>135.72002020849811</v>
      </c>
      <c r="L563">
        <f t="shared" si="152"/>
        <v>0.46457082919526554</v>
      </c>
      <c r="M563" cm="1">
        <f t="array" ref="M563">CubicInterpolation($B$4:$B$14,$G$4:$G$14,L563)*H563</f>
        <v>68.383108278943965</v>
      </c>
      <c r="N563">
        <f t="shared" si="153"/>
        <v>-9.3121653628434995</v>
      </c>
      <c r="O563">
        <f t="shared" si="154"/>
        <v>-0.94925233056508651</v>
      </c>
      <c r="P563">
        <f t="shared" si="155"/>
        <v>11652.377915283327</v>
      </c>
      <c r="Q563">
        <f t="shared" si="156"/>
        <v>9479.4003290341279</v>
      </c>
      <c r="R563">
        <f t="shared" si="157"/>
        <v>-25.117467077948028</v>
      </c>
      <c r="S563">
        <f t="shared" si="158"/>
        <v>-58.012239579188545</v>
      </c>
      <c r="T563">
        <f t="shared" si="159"/>
        <v>122.69679679764248</v>
      </c>
      <c r="U563">
        <f t="shared" si="160"/>
        <v>-9.2294609554427272</v>
      </c>
      <c r="V563">
        <f t="shared" si="161"/>
        <v>-1.2383352602992617</v>
      </c>
    </row>
    <row r="564" spans="4:22" x14ac:dyDescent="0.3">
      <c r="D564">
        <f t="shared" si="105"/>
        <v>50.200000000000443</v>
      </c>
      <c r="E564">
        <v>0</v>
      </c>
      <c r="F564">
        <v>50</v>
      </c>
      <c r="H564">
        <f t="shared" si="148"/>
        <v>0.33458178675959716</v>
      </c>
      <c r="I564">
        <f t="shared" si="149"/>
        <v>212.4475516402793</v>
      </c>
      <c r="J564">
        <f t="shared" si="150"/>
        <v>292.16677814060967</v>
      </c>
      <c r="K564">
        <f t="shared" si="151"/>
        <v>136.00579655554722</v>
      </c>
      <c r="L564">
        <f t="shared" si="152"/>
        <v>0.4655073975936182</v>
      </c>
      <c r="M564" cm="1">
        <f t="array" ref="M564">CubicInterpolation($B$4:$B$14,$G$4:$G$14,L564)*H564</f>
        <v>68.712190625396588</v>
      </c>
      <c r="N564">
        <f t="shared" si="153"/>
        <v>-9.3016199666261041</v>
      </c>
      <c r="O564">
        <f t="shared" si="154"/>
        <v>-0.9481773666285529</v>
      </c>
      <c r="P564">
        <f t="shared" si="155"/>
        <v>11646.530516880106</v>
      </c>
      <c r="Q564">
        <f t="shared" si="156"/>
        <v>9491.6638221935864</v>
      </c>
      <c r="R564">
        <f t="shared" si="157"/>
        <v>-25.492433754278789</v>
      </c>
      <c r="S564">
        <f t="shared" si="158"/>
        <v>-58.935728485236424</v>
      </c>
      <c r="T564">
        <f t="shared" si="159"/>
        <v>122.57306639153396</v>
      </c>
      <c r="U564">
        <f t="shared" si="160"/>
        <v>-9.2185365926259468</v>
      </c>
      <c r="V564">
        <f t="shared" si="161"/>
        <v>-1.2404503593267286</v>
      </c>
    </row>
    <row r="565" spans="4:22" x14ac:dyDescent="0.3">
      <c r="D565">
        <f t="shared" si="105"/>
        <v>50.300000000000445</v>
      </c>
      <c r="E565">
        <v>0</v>
      </c>
      <c r="F565">
        <v>50</v>
      </c>
      <c r="H565">
        <f t="shared" si="148"/>
        <v>0.33484088661939843</v>
      </c>
      <c r="I565">
        <f t="shared" si="149"/>
        <v>212.48615964375483</v>
      </c>
      <c r="J565">
        <f t="shared" si="150"/>
        <v>292.19332460694699</v>
      </c>
      <c r="K565">
        <f t="shared" si="151"/>
        <v>136.29667736674492</v>
      </c>
      <c r="L565">
        <f t="shared" si="152"/>
        <v>0.46646061319192922</v>
      </c>
      <c r="M565" cm="1">
        <f t="array" ref="M565">CubicInterpolation($B$4:$B$14,$G$4:$G$14,L565)*H565</f>
        <v>69.048035339247804</v>
      </c>
      <c r="N565">
        <f t="shared" si="153"/>
        <v>-9.291014339720455</v>
      </c>
      <c r="O565">
        <f t="shared" si="154"/>
        <v>-0.94709626296844596</v>
      </c>
      <c r="P565">
        <f t="shared" si="155"/>
        <v>11640.590824037712</v>
      </c>
      <c r="Q565">
        <f t="shared" si="156"/>
        <v>9503.9149318686905</v>
      </c>
      <c r="R565">
        <f t="shared" si="157"/>
        <v>-25.865451323443956</v>
      </c>
      <c r="S565">
        <f t="shared" si="158"/>
        <v>-59.858128362639874</v>
      </c>
      <c r="T565">
        <f t="shared" si="159"/>
        <v>122.44912711055265</v>
      </c>
      <c r="U565">
        <f t="shared" si="160"/>
        <v>-9.2075430676456218</v>
      </c>
      <c r="V565">
        <f t="shared" si="161"/>
        <v>-1.2426174464983815</v>
      </c>
    </row>
    <row r="566" spans="4:22" x14ac:dyDescent="0.3">
      <c r="D566">
        <f t="shared" si="105"/>
        <v>50.400000000000446</v>
      </c>
      <c r="E566">
        <v>0</v>
      </c>
      <c r="F566">
        <v>50</v>
      </c>
      <c r="H566">
        <f t="shared" si="148"/>
        <v>0.33510416482573485</v>
      </c>
      <c r="I566">
        <f t="shared" si="149"/>
        <v>212.52536685098505</v>
      </c>
      <c r="J566">
        <f t="shared" si="150"/>
        <v>292.22028061160609</v>
      </c>
      <c r="K566">
        <f t="shared" si="151"/>
        <v>136.59260079492779</v>
      </c>
      <c r="L566">
        <f t="shared" si="152"/>
        <v>0.46743025675372224</v>
      </c>
      <c r="M566" cm="1">
        <f t="array" ref="M566">CubicInterpolation($B$4:$B$14,$G$4:$G$14,L566)*H566</f>
        <v>69.390628431006007</v>
      </c>
      <c r="N566">
        <f t="shared" si="153"/>
        <v>-9.2803474818100824</v>
      </c>
      <c r="O566">
        <f t="shared" si="154"/>
        <v>-0.9460089176157066</v>
      </c>
      <c r="P566">
        <f t="shared" si="155"/>
        <v>11634.558946002297</v>
      </c>
      <c r="Q566">
        <f t="shared" si="156"/>
        <v>9516.1536369102305</v>
      </c>
      <c r="R566">
        <f t="shared" si="157"/>
        <v>-26.236504416269494</v>
      </c>
      <c r="S566">
        <f t="shared" si="158"/>
        <v>-60.779432345653468</v>
      </c>
      <c r="T566">
        <f t="shared" si="159"/>
        <v>122.3249737202614</v>
      </c>
      <c r="U566">
        <f t="shared" si="160"/>
        <v>-9.1964793913108451</v>
      </c>
      <c r="V566">
        <f t="shared" si="161"/>
        <v>-1.2448358077809556</v>
      </c>
    </row>
    <row r="567" spans="4:22" x14ac:dyDescent="0.3">
      <c r="D567">
        <f t="shared" si="105"/>
        <v>50.500000000000448</v>
      </c>
      <c r="E567">
        <v>0</v>
      </c>
      <c r="F567">
        <v>50</v>
      </c>
      <c r="H567">
        <f t="shared" si="148"/>
        <v>0.3353716238999439</v>
      </c>
      <c r="I567">
        <f t="shared" si="149"/>
        <v>212.56517254737469</v>
      </c>
      <c r="J567">
        <f t="shared" si="150"/>
        <v>292.24764555002861</v>
      </c>
      <c r="K567">
        <f t="shared" si="151"/>
        <v>136.89350484586771</v>
      </c>
      <c r="L567">
        <f t="shared" si="152"/>
        <v>0.46841610849670134</v>
      </c>
      <c r="M567" cm="1">
        <f t="array" ref="M567">CubicInterpolation($B$4:$B$14,$G$4:$G$14,L567)*H567</f>
        <v>69.739955857807985</v>
      </c>
      <c r="N567">
        <f t="shared" si="153"/>
        <v>-9.2696184131333368</v>
      </c>
      <c r="O567">
        <f t="shared" si="154"/>
        <v>-0.94491523069656846</v>
      </c>
      <c r="P567">
        <f t="shared" si="155"/>
        <v>11628.434992711584</v>
      </c>
      <c r="Q567">
        <f t="shared" si="156"/>
        <v>9528.3799156491204</v>
      </c>
      <c r="R567">
        <f t="shared" si="157"/>
        <v>-26.60557849231034</v>
      </c>
      <c r="S567">
        <f t="shared" si="158"/>
        <v>-61.699633468601306</v>
      </c>
      <c r="T567">
        <f t="shared" si="159"/>
        <v>122.20060105754743</v>
      </c>
      <c r="U567">
        <f t="shared" si="160"/>
        <v>-9.1853445946932215</v>
      </c>
      <c r="V567">
        <f t="shared" si="161"/>
        <v>-1.2471047276955645</v>
      </c>
    </row>
    <row r="568" spans="4:22" x14ac:dyDescent="0.3">
      <c r="D568">
        <f t="shared" si="105"/>
        <v>50.600000000000449</v>
      </c>
      <c r="E568">
        <v>0</v>
      </c>
      <c r="F568">
        <v>50</v>
      </c>
      <c r="H568">
        <f t="shared" si="148"/>
        <v>0.33564326643790487</v>
      </c>
      <c r="I568">
        <f t="shared" si="149"/>
        <v>212.60557601376905</v>
      </c>
      <c r="J568">
        <f t="shared" si="150"/>
        <v>292.27541881303051</v>
      </c>
      <c r="K568">
        <f t="shared" si="151"/>
        <v>137.19932740052303</v>
      </c>
      <c r="L568">
        <f t="shared" si="152"/>
        <v>0.4694179481726784</v>
      </c>
      <c r="M568" cm="1">
        <f t="array" ref="M568">CubicInterpolation($B$4:$B$14,$G$4:$G$14,L568)*H568</f>
        <v>70.096003514490349</v>
      </c>
      <c r="N568">
        <f t="shared" si="153"/>
        <v>-9.2588261744935334</v>
      </c>
      <c r="O568">
        <f t="shared" si="154"/>
        <v>-0.94381510443359151</v>
      </c>
      <c r="P568">
        <f t="shared" si="155"/>
        <v>11622.219074804758</v>
      </c>
      <c r="Q568">
        <f t="shared" si="156"/>
        <v>9540.5937459035358</v>
      </c>
      <c r="R568">
        <f t="shared" si="157"/>
        <v>-26.972659830421254</v>
      </c>
      <c r="S568">
        <f t="shared" si="158"/>
        <v>-62.618724667901525</v>
      </c>
      <c r="T568">
        <f t="shared" si="159"/>
        <v>122.0760040307736</v>
      </c>
      <c r="U568">
        <f t="shared" si="160"/>
        <v>-9.1741377291541877</v>
      </c>
      <c r="V568">
        <f t="shared" si="161"/>
        <v>-1.249423489452709</v>
      </c>
    </row>
    <row r="569" spans="4:22" x14ac:dyDescent="0.3">
      <c r="D569">
        <f t="shared" si="105"/>
        <v>50.70000000000045</v>
      </c>
      <c r="E569">
        <v>0</v>
      </c>
      <c r="F569">
        <v>50</v>
      </c>
      <c r="H569">
        <f t="shared" si="148"/>
        <v>0.33591909510930096</v>
      </c>
      <c r="I569">
        <f t="shared" si="149"/>
        <v>212.64657652639096</v>
      </c>
      <c r="J569">
        <f t="shared" si="150"/>
        <v>292.30359978676944</v>
      </c>
      <c r="K569">
        <f t="shared" si="151"/>
        <v>137.51000623687364</v>
      </c>
      <c r="L569">
        <f t="shared" si="152"/>
        <v>0.47043555514603608</v>
      </c>
      <c r="M569" cm="1">
        <f t="array" ref="M569">CubicInterpolation($B$4:$B$14,$G$4:$G$14,L569)*H569</f>
        <v>70.458757224965368</v>
      </c>
      <c r="N569">
        <f t="shared" si="153"/>
        <v>-9.2479698272636828</v>
      </c>
      <c r="O569">
        <f t="shared" si="154"/>
        <v>-0.94270844314614499</v>
      </c>
      <c r="P569">
        <f t="shared" si="155"/>
        <v>11615.911303632158</v>
      </c>
      <c r="Q569">
        <f t="shared" si="156"/>
        <v>9552.7951049860712</v>
      </c>
      <c r="R569">
        <f t="shared" si="157"/>
        <v>-27.337735518730945</v>
      </c>
      <c r="S569">
        <f t="shared" si="158"/>
        <v>-63.536698784093907</v>
      </c>
      <c r="T569">
        <f t="shared" si="159"/>
        <v>121.95117761991619</v>
      </c>
      <c r="U569">
        <f t="shared" si="160"/>
        <v>-9.162857866366199</v>
      </c>
      <c r="V569">
        <f t="shared" si="161"/>
        <v>-1.2517913750903282</v>
      </c>
    </row>
    <row r="570" spans="4:22" x14ac:dyDescent="0.3">
      <c r="D570">
        <f t="shared" si="105"/>
        <v>50.800000000000452</v>
      </c>
      <c r="E570">
        <v>0</v>
      </c>
      <c r="F570">
        <v>50</v>
      </c>
      <c r="H570">
        <f t="shared" si="148"/>
        <v>0.33619911265688918</v>
      </c>
      <c r="I570">
        <f t="shared" si="149"/>
        <v>212.68817335677903</v>
      </c>
      <c r="J570">
        <f t="shared" si="150"/>
        <v>292.33218785271288</v>
      </c>
      <c r="K570">
        <f t="shared" si="151"/>
        <v>137.82547905132722</v>
      </c>
      <c r="L570">
        <f t="shared" si="152"/>
        <v>0.47146870847068162</v>
      </c>
      <c r="M570" cm="1">
        <f t="array" ref="M570">CubicInterpolation($B$4:$B$14,$G$4:$G$14,L570)*H570</f>
        <v>70.82820273390621</v>
      </c>
      <c r="N570">
        <f t="shared" si="153"/>
        <v>-9.2370484533824637</v>
      </c>
      <c r="O570">
        <f t="shared" si="154"/>
        <v>-0.94159515324999621</v>
      </c>
      <c r="P570">
        <f t="shared" si="155"/>
        <v>11609.51179126476</v>
      </c>
      <c r="Q570">
        <f t="shared" si="156"/>
        <v>9564.9839697109019</v>
      </c>
      <c r="R570">
        <f t="shared" si="157"/>
        <v>-27.700793444194737</v>
      </c>
      <c r="S570">
        <f t="shared" si="158"/>
        <v>-64.453548563869944</v>
      </c>
      <c r="T570">
        <f t="shared" si="159"/>
        <v>121.82611687668904</v>
      </c>
      <c r="U570">
        <f t="shared" si="160"/>
        <v>-9.1515040983246294</v>
      </c>
      <c r="V570">
        <f t="shared" si="161"/>
        <v>-1.2542076656131826</v>
      </c>
    </row>
    <row r="571" spans="4:22" x14ac:dyDescent="0.3">
      <c r="D571">
        <f t="shared" si="105"/>
        <v>50.900000000000453</v>
      </c>
      <c r="E571">
        <v>0</v>
      </c>
      <c r="F571">
        <v>50</v>
      </c>
      <c r="H571">
        <f t="shared" si="148"/>
        <v>0.33648332189577534</v>
      </c>
      <c r="I571">
        <f t="shared" si="149"/>
        <v>212.73036577172746</v>
      </c>
      <c r="J571">
        <f t="shared" si="150"/>
        <v>292.36118238760781</v>
      </c>
      <c r="K571">
        <f t="shared" si="151"/>
        <v>138.14568347968546</v>
      </c>
      <c r="L571">
        <f t="shared" si="152"/>
        <v>0.47251718696545053</v>
      </c>
      <c r="M571" cm="1">
        <f t="array" ref="M571">CubicInterpolation($B$4:$B$14,$G$4:$G$14,L571)*H571</f>
        <v>71.204325698742039</v>
      </c>
      <c r="N571">
        <f t="shared" si="153"/>
        <v>-9.2260611553448459</v>
      </c>
      <c r="O571">
        <f t="shared" si="154"/>
        <v>-0.94047514325635528</v>
      </c>
      <c r="P571">
        <f t="shared" si="155"/>
        <v>11603.020650503462</v>
      </c>
      <c r="Q571">
        <f t="shared" si="156"/>
        <v>9577.1603164009684</v>
      </c>
      <c r="R571">
        <f t="shared" si="157"/>
        <v>-28.061822281606496</v>
      </c>
      <c r="S571">
        <f t="shared" si="158"/>
        <v>-65.369266662104494</v>
      </c>
      <c r="T571">
        <f t="shared" si="159"/>
        <v>121.70081692465386</v>
      </c>
      <c r="U571">
        <f t="shared" si="160"/>
        <v>-9.1400755373536207</v>
      </c>
      <c r="V571">
        <f t="shared" si="161"/>
        <v>-1.2566716411350161</v>
      </c>
    </row>
    <row r="572" spans="4:22" x14ac:dyDescent="0.3">
      <c r="D572">
        <f t="shared" si="105"/>
        <v>51.000000000000455</v>
      </c>
      <c r="E572">
        <v>0</v>
      </c>
      <c r="F572">
        <v>50</v>
      </c>
      <c r="H572">
        <f t="shared" si="148"/>
        <v>0.33677172571269465</v>
      </c>
      <c r="I572">
        <f t="shared" si="149"/>
        <v>212.77315303322692</v>
      </c>
      <c r="J572">
        <f t="shared" si="150"/>
        <v>292.39058276345116</v>
      </c>
      <c r="K572">
        <f t="shared" si="151"/>
        <v>138.47055711765995</v>
      </c>
      <c r="L572">
        <f t="shared" si="152"/>
        <v>0.47358076928792514</v>
      </c>
      <c r="M572" cm="1">
        <f t="array" ref="M572">CubicInterpolation($B$4:$B$14,$G$4:$G$14,L572)*H572</f>
        <v>71.587111681966192</v>
      </c>
      <c r="N572">
        <f t="shared" si="153"/>
        <v>-9.2150070561850423</v>
      </c>
      <c r="O572">
        <f t="shared" si="154"/>
        <v>-0.93934832377013677</v>
      </c>
      <c r="P572">
        <f t="shared" si="155"/>
        <v>11596.437994888161</v>
      </c>
      <c r="Q572">
        <f t="shared" si="156"/>
        <v>9589.3241208951677</v>
      </c>
      <c r="R572">
        <f t="shared" si="157"/>
        <v>-28.420811482201383</v>
      </c>
      <c r="S572">
        <f t="shared" si="158"/>
        <v>-66.283845643888412</v>
      </c>
      <c r="T572">
        <f t="shared" si="159"/>
        <v>121.57527295931645</v>
      </c>
      <c r="U572">
        <f t="shared" si="160"/>
        <v>-9.128571316103649</v>
      </c>
      <c r="V572">
        <f t="shared" si="161"/>
        <v>-1.2591825810222306</v>
      </c>
    </row>
    <row r="573" spans="4:22" x14ac:dyDescent="0.3">
      <c r="D573">
        <f t="shared" si="105"/>
        <v>51.100000000000456</v>
      </c>
      <c r="E573">
        <v>0</v>
      </c>
      <c r="F573">
        <v>50</v>
      </c>
      <c r="H573">
        <f t="shared" si="148"/>
        <v>0.33706432706530032</v>
      </c>
      <c r="I573">
        <f t="shared" si="149"/>
        <v>212.81653439840682</v>
      </c>
      <c r="J573">
        <f t="shared" si="150"/>
        <v>292.42038834746091</v>
      </c>
      <c r="K573">
        <f t="shared" si="151"/>
        <v>138.80003754092866</v>
      </c>
      <c r="L573">
        <f t="shared" si="152"/>
        <v>0.4746592340066354</v>
      </c>
      <c r="M573" cm="1">
        <f t="array" ref="M573">CubicInterpolation($B$4:$B$14,$G$4:$G$14,L573)*H573</f>
        <v>71.976546143758597</v>
      </c>
      <c r="N573">
        <f t="shared" si="153"/>
        <v>-9.2038852994527112</v>
      </c>
      <c r="O573">
        <f t="shared" si="154"/>
        <v>-0.93821460748753427</v>
      </c>
      <c r="P573">
        <f t="shared" si="155"/>
        <v>11589.763938706639</v>
      </c>
      <c r="Q573">
        <f t="shared" si="156"/>
        <v>9601.4753585555445</v>
      </c>
      <c r="R573">
        <f t="shared" si="157"/>
        <v>-28.777751261840702</v>
      </c>
      <c r="S573">
        <f t="shared" si="158"/>
        <v>-67.197277986561289</v>
      </c>
      <c r="T573">
        <f t="shared" si="159"/>
        <v>121.44948024820859</v>
      </c>
      <c r="U573">
        <f t="shared" si="160"/>
        <v>-9.1169905875416859</v>
      </c>
      <c r="V573">
        <f t="shared" si="161"/>
        <v>-1.2617397640393306</v>
      </c>
    </row>
    <row r="574" spans="4:22" x14ac:dyDescent="0.3">
      <c r="D574">
        <f t="shared" si="105"/>
        <v>51.200000000000458</v>
      </c>
      <c r="E574">
        <v>0</v>
      </c>
      <c r="F574">
        <v>50</v>
      </c>
      <c r="H574">
        <f t="shared" si="148"/>
        <v>0.33736112898145365</v>
      </c>
      <c r="I574">
        <f t="shared" si="149"/>
        <v>212.86050911947902</v>
      </c>
      <c r="J574">
        <f t="shared" si="150"/>
        <v>292.45059850204899</v>
      </c>
      <c r="K574">
        <f t="shared" si="151"/>
        <v>139.13406232472505</v>
      </c>
      <c r="L574">
        <f t="shared" si="152"/>
        <v>0.47575235967161217</v>
      </c>
      <c r="M574" cm="1">
        <f t="array" ref="M574">CubicInterpolation($B$4:$B$14,$G$4:$G$14,L574)*H574</f>
        <v>72.372614434921203</v>
      </c>
      <c r="N574">
        <f t="shared" si="153"/>
        <v>-9.1926950491813191</v>
      </c>
      <c r="O574">
        <f t="shared" si="154"/>
        <v>-0.93707390919279498</v>
      </c>
      <c r="P574">
        <f t="shared" si="155"/>
        <v>11582.998597003223</v>
      </c>
      <c r="Q574">
        <f t="shared" si="156"/>
        <v>9613.6140042745028</v>
      </c>
      <c r="R574">
        <f t="shared" si="157"/>
        <v>-29.132632588855408</v>
      </c>
      <c r="S574">
        <f t="shared" si="158"/>
        <v>-68.109556081743563</v>
      </c>
      <c r="T574">
        <f t="shared" si="159"/>
        <v>121.3234341309555</v>
      </c>
      <c r="U574">
        <f t="shared" si="160"/>
        <v>-9.1053325249329475</v>
      </c>
      <c r="V574">
        <f t="shared" si="161"/>
        <v>-1.2643424684953566</v>
      </c>
    </row>
    <row r="575" spans="4:22" x14ac:dyDescent="0.3">
      <c r="D575">
        <f t="shared" si="105"/>
        <v>51.300000000000459</v>
      </c>
      <c r="E575">
        <v>0</v>
      </c>
      <c r="F575">
        <v>50</v>
      </c>
      <c r="H575">
        <f t="shared" si="148"/>
        <v>0.33766213455852462</v>
      </c>
      <c r="I575">
        <f t="shared" si="149"/>
        <v>212.90507644368273</v>
      </c>
      <c r="J575">
        <f t="shared" si="150"/>
        <v>292.48121258479443</v>
      </c>
      <c r="K575">
        <f t="shared" si="151"/>
        <v>139.47256906295291</v>
      </c>
      <c r="L575">
        <f t="shared" si="152"/>
        <v>0.47685992488327039</v>
      </c>
      <c r="M575" cm="1">
        <f t="array" ref="M575">CubicInterpolation($B$4:$B$14,$G$4:$G$14,L575)*H575</f>
        <v>72.775301790129774</v>
      </c>
      <c r="N575">
        <f t="shared" si="153"/>
        <v>-9.1814354898518094</v>
      </c>
      <c r="O575">
        <f t="shared" si="154"/>
        <v>-0.93592614575451671</v>
      </c>
      <c r="P575">
        <f t="shared" si="155"/>
        <v>11576.142085587268</v>
      </c>
      <c r="Q575">
        <f t="shared" si="156"/>
        <v>9625.7400324820173</v>
      </c>
      <c r="R575">
        <f t="shared" si="157"/>
        <v>-29.485447171444331</v>
      </c>
      <c r="S575">
        <f t="shared" si="158"/>
        <v>-69.020672237367307</v>
      </c>
      <c r="T575">
        <f t="shared" si="159"/>
        <v>121.19713001932877</v>
      </c>
      <c r="U575">
        <f t="shared" si="160"/>
        <v>-9.093596321817154</v>
      </c>
      <c r="V575">
        <f t="shared" si="161"/>
        <v>-1.2669899723927878</v>
      </c>
    </row>
    <row r="576" spans="4:22" x14ac:dyDescent="0.3">
      <c r="D576">
        <f t="shared" si="105"/>
        <v>51.40000000000046</v>
      </c>
      <c r="E576">
        <v>0</v>
      </c>
      <c r="F576">
        <v>50</v>
      </c>
      <c r="H576">
        <f t="shared" si="148"/>
        <v>0.33796734696269481</v>
      </c>
      <c r="I576">
        <f t="shared" si="149"/>
        <v>212.9502356132308</v>
      </c>
      <c r="J576">
        <f t="shared" si="150"/>
        <v>292.51222994841794</v>
      </c>
      <c r="K576">
        <f t="shared" si="151"/>
        <v>139.81549538682088</v>
      </c>
      <c r="L576">
        <f t="shared" si="152"/>
        <v>0.47798170835959974</v>
      </c>
      <c r="M576" cm="1">
        <f t="array" ref="M576">CubicInterpolation($B$4:$B$14,$G$4:$G$14,L576)*H576</f>
        <v>73.184593321498724</v>
      </c>
      <c r="N576">
        <f t="shared" si="153"/>
        <v>-9.1701058263463171</v>
      </c>
      <c r="O576">
        <f t="shared" si="154"/>
        <v>-0.93477123612092927</v>
      </c>
      <c r="P576">
        <f t="shared" si="155"/>
        <v>11569.194521041414</v>
      </c>
      <c r="Q576">
        <f t="shared" si="156"/>
        <v>9637.8534171528481</v>
      </c>
      <c r="R576">
        <f t="shared" si="157"/>
        <v>-29.836187444882853</v>
      </c>
      <c r="S576">
        <f t="shared" si="158"/>
        <v>-69.930618679704821</v>
      </c>
      <c r="T576">
        <f t="shared" si="159"/>
        <v>121.07056339728436</v>
      </c>
      <c r="U576">
        <f t="shared" si="160"/>
        <v>-9.0817811919743843</v>
      </c>
      <c r="V576">
        <f t="shared" si="161"/>
        <v>-1.2696815535759405</v>
      </c>
    </row>
    <row r="577" spans="4:22" x14ac:dyDescent="0.3">
      <c r="D577">
        <f t="shared" si="105"/>
        <v>51.500000000000462</v>
      </c>
      <c r="E577">
        <v>0</v>
      </c>
      <c r="F577">
        <v>50</v>
      </c>
      <c r="H577">
        <f t="shared" si="148"/>
        <v>0.3382767694282669</v>
      </c>
      <c r="I577">
        <f t="shared" si="149"/>
        <v>212.99598586525718</v>
      </c>
      <c r="J577">
        <f t="shared" si="150"/>
        <v>292.54364994075729</v>
      </c>
      <c r="K577">
        <f t="shared" si="151"/>
        <v>140.1627789829918</v>
      </c>
      <c r="L577">
        <f t="shared" si="152"/>
        <v>0.47911748900164475</v>
      </c>
      <c r="M577" cm="1">
        <f t="array" ref="M577">CubicInterpolation($B$4:$B$14,$G$4:$G$14,L577)*H577</f>
        <v>73.600474012459372</v>
      </c>
      <c r="N577">
        <f t="shared" si="153"/>
        <v>-9.1587052838976213</v>
      </c>
      <c r="O577">
        <f t="shared" si="154"/>
        <v>-0.93360910131474217</v>
      </c>
      <c r="P577">
        <f t="shared" si="155"/>
        <v>11562.156020729659</v>
      </c>
      <c r="Q577">
        <f t="shared" si="156"/>
        <v>9649.9541318137617</v>
      </c>
      <c r="R577">
        <f t="shared" si="157"/>
        <v>-30.184846558329173</v>
      </c>
      <c r="S577">
        <f t="shared" si="158"/>
        <v>-70.83938755539441</v>
      </c>
      <c r="T577">
        <f t="shared" si="159"/>
        <v>120.94372982098592</v>
      </c>
      <c r="U577">
        <f t="shared" si="160"/>
        <v>-9.069886369385868</v>
      </c>
      <c r="V577">
        <f t="shared" si="161"/>
        <v>-1.2724164898816162</v>
      </c>
    </row>
    <row r="578" spans="4:22" x14ac:dyDescent="0.3">
      <c r="D578">
        <f t="shared" si="105"/>
        <v>51.600000000000463</v>
      </c>
      <c r="E578">
        <v>0</v>
      </c>
      <c r="F578">
        <v>50</v>
      </c>
      <c r="H578">
        <f t="shared" si="148"/>
        <v>0.33859040525698059</v>
      </c>
      <c r="I578">
        <f t="shared" si="149"/>
        <v>213.04232643176607</v>
      </c>
      <c r="J578">
        <f t="shared" si="150"/>
        <v>292.57547190474395</v>
      </c>
      <c r="K578">
        <f t="shared" si="151"/>
        <v>140.51435761124293</v>
      </c>
      <c r="L578">
        <f t="shared" si="152"/>
        <v>0.48026704595726077</v>
      </c>
      <c r="M578" cm="1">
        <f t="array" ref="M578">CubicInterpolation($B$4:$B$14,$G$4:$G$14,L578)*H578</f>
        <v>74.022928711950271</v>
      </c>
      <c r="N578">
        <f t="shared" si="153"/>
        <v>-9.1472331080307185</v>
      </c>
      <c r="O578">
        <f t="shared" si="154"/>
        <v>-0.9324396644271884</v>
      </c>
      <c r="P578">
        <f t="shared" si="155"/>
        <v>11555.026702805217</v>
      </c>
      <c r="Q578">
        <f t="shared" si="156"/>
        <v>9662.0421495507526</v>
      </c>
      <c r="R578">
        <f t="shared" si="157"/>
        <v>-30.531418361414254</v>
      </c>
      <c r="S578">
        <f t="shared" si="158"/>
        <v>-71.746970933462435</v>
      </c>
      <c r="T578">
        <f t="shared" si="159"/>
        <v>120.81662491881305</v>
      </c>
      <c r="U578">
        <f t="shared" si="160"/>
        <v>-9.0579111081863157</v>
      </c>
      <c r="V578">
        <f t="shared" si="161"/>
        <v>-1.2751940592899</v>
      </c>
    </row>
    <row r="579" spans="4:22" x14ac:dyDescent="0.3">
      <c r="D579">
        <f t="shared" si="105"/>
        <v>51.700000000000465</v>
      </c>
      <c r="E579">
        <v>0</v>
      </c>
      <c r="F579">
        <v>50</v>
      </c>
      <c r="H579">
        <f t="shared" si="148"/>
        <v>0.33890825781733191</v>
      </c>
      <c r="I579">
        <f t="shared" si="149"/>
        <v>213.08925653958181</v>
      </c>
      <c r="J579">
        <f t="shared" si="150"/>
        <v>292.60769517838037</v>
      </c>
      <c r="K579">
        <f t="shared" si="151"/>
        <v>140.87016912163401</v>
      </c>
      <c r="L579">
        <f t="shared" si="152"/>
        <v>0.48143015868313482</v>
      </c>
      <c r="M579" cm="1">
        <f t="array" ref="M579">CubicInterpolation($B$4:$B$14,$G$4:$G$14,L579)*H579</f>
        <v>74.45194212891731</v>
      </c>
      <c r="N579">
        <f t="shared" si="153"/>
        <v>-9.1356885644966859</v>
      </c>
      <c r="O579">
        <f t="shared" si="154"/>
        <v>-0.93126285061128289</v>
      </c>
      <c r="P579">
        <f t="shared" si="155"/>
        <v>11547.806686218177</v>
      </c>
      <c r="Q579">
        <f t="shared" si="156"/>
        <v>9674.1174430162609</v>
      </c>
      <c r="R579">
        <f t="shared" si="157"/>
        <v>-30.875897390635064</v>
      </c>
      <c r="S579">
        <f t="shared" si="158"/>
        <v>-72.653360807341059</v>
      </c>
      <c r="T579">
        <f t="shared" si="159"/>
        <v>120.68924439135446</v>
      </c>
      <c r="U579">
        <f t="shared" si="160"/>
        <v>-9.045854682607974</v>
      </c>
      <c r="V579">
        <f t="shared" si="161"/>
        <v>-1.2780135400749479</v>
      </c>
    </row>
    <row r="580" spans="4:22" x14ac:dyDescent="0.3">
      <c r="D580">
        <f t="shared" si="105"/>
        <v>51.800000000000466</v>
      </c>
      <c r="E580">
        <v>0</v>
      </c>
      <c r="F580">
        <v>50</v>
      </c>
      <c r="H580">
        <f t="shared" si="148"/>
        <v>0.33923033054389973</v>
      </c>
      <c r="I580">
        <f t="shared" si="149"/>
        <v>213.13677541030071</v>
      </c>
      <c r="J580">
        <f t="shared" si="150"/>
        <v>292.64031909471879</v>
      </c>
      <c r="K580">
        <f t="shared" si="151"/>
        <v>141.2301514711811</v>
      </c>
      <c r="L580">
        <f t="shared" si="152"/>
        <v>0.48260660700506269</v>
      </c>
      <c r="M580" cm="1">
        <f t="array" ref="M580">CubicInterpolation($B$4:$B$14,$G$4:$G$14,L580)*H580</f>
        <v>74.887498827121476</v>
      </c>
      <c r="N580">
        <f t="shared" si="153"/>
        <v>-9.1240709392021415</v>
      </c>
      <c r="O580">
        <f t="shared" si="154"/>
        <v>-0.93007858707463209</v>
      </c>
      <c r="P580">
        <f t="shared" si="155"/>
        <v>11540.496090722965</v>
      </c>
      <c r="Q580">
        <f t="shared" si="156"/>
        <v>9686.1799844363977</v>
      </c>
      <c r="R580">
        <f t="shared" si="157"/>
        <v>-31.218278855445355</v>
      </c>
      <c r="S580">
        <f t="shared" si="158"/>
        <v>-73.558549096880782</v>
      </c>
      <c r="T580">
        <f t="shared" si="159"/>
        <v>120.56158401138622</v>
      </c>
      <c r="U580">
        <f t="shared" si="160"/>
        <v>-9.0337163869194796</v>
      </c>
      <c r="V580">
        <f t="shared" si="161"/>
        <v>-1.2808742109573064</v>
      </c>
    </row>
    <row r="581" spans="4:22" x14ac:dyDescent="0.3">
      <c r="D581">
        <f t="shared" si="105"/>
        <v>51.900000000000468</v>
      </c>
      <c r="E581">
        <v>0</v>
      </c>
      <c r="F581">
        <v>50</v>
      </c>
      <c r="H581">
        <f t="shared" si="148"/>
        <v>0.33955662693667676</v>
      </c>
      <c r="I581">
        <f t="shared" si="149"/>
        <v>213.18488226024357</v>
      </c>
      <c r="J581">
        <f t="shared" si="150"/>
        <v>292.67334298184016</v>
      </c>
      <c r="K581">
        <f t="shared" si="151"/>
        <v>141.5942427400347</v>
      </c>
      <c r="L581">
        <f t="shared" si="152"/>
        <v>0.48379617117647905</v>
      </c>
      <c r="M581" cm="1">
        <f t="array" ref="M581">CubicInterpolation($B$4:$B$14,$G$4:$G$14,L581)*H581</f>
        <v>75.329583220251976</v>
      </c>
      <c r="N581">
        <f t="shared" si="153"/>
        <v>-9.1123795381299644</v>
      </c>
      <c r="O581">
        <f t="shared" si="154"/>
        <v>-0.92888680307135207</v>
      </c>
      <c r="P581">
        <f t="shared" si="155"/>
        <v>11533.095036885603</v>
      </c>
      <c r="Q581">
        <f t="shared" si="156"/>
        <v>9698.2297456181586</v>
      </c>
      <c r="R581">
        <f t="shared" si="157"/>
        <v>-31.558558624252981</v>
      </c>
      <c r="S581">
        <f t="shared" si="158"/>
        <v>-74.462527650357174</v>
      </c>
      <c r="T581">
        <f t="shared" si="159"/>
        <v>120.43363962383461</v>
      </c>
      <c r="U581">
        <f t="shared" si="160"/>
        <v>-9.0214955353555002</v>
      </c>
      <c r="V581">
        <f t="shared" si="161"/>
        <v>-1.2837753512552101</v>
      </c>
    </row>
    <row r="582" spans="4:22" x14ac:dyDescent="0.3">
      <c r="D582">
        <f t="shared" si="105"/>
        <v>52.000000000000469</v>
      </c>
      <c r="E582">
        <v>0</v>
      </c>
      <c r="F582">
        <v>50</v>
      </c>
      <c r="H582">
        <f t="shared" si="148"/>
        <v>0.33988715056040525</v>
      </c>
      <c r="I582">
        <f t="shared" si="149"/>
        <v>213.23357630041002</v>
      </c>
      <c r="J582">
        <f t="shared" si="150"/>
        <v>292.70676616283532</v>
      </c>
      <c r="K582">
        <f t="shared" si="151"/>
        <v>141.96238114716189</v>
      </c>
      <c r="L582">
        <f t="shared" si="152"/>
        <v>0.48499863193523507</v>
      </c>
      <c r="M582" cm="1">
        <f t="array" ref="M582">CubicInterpolation($B$4:$B$14,$G$4:$G$14,L582)*H582</f>
        <v>75.778179567340189</v>
      </c>
      <c r="N582">
        <f t="shared" si="153"/>
        <v>-9.1006136872542811</v>
      </c>
      <c r="O582">
        <f t="shared" si="154"/>
        <v>-0.92768742989340269</v>
      </c>
      <c r="P582">
        <f t="shared" si="155"/>
        <v>11525.603646090762</v>
      </c>
      <c r="Q582">
        <f t="shared" si="156"/>
        <v>9710.2666979566366</v>
      </c>
      <c r="R582">
        <f t="shared" si="157"/>
        <v>-31.896733210228355</v>
      </c>
      <c r="S582">
        <f t="shared" si="158"/>
        <v>-75.365288246470939</v>
      </c>
      <c r="T582">
        <f t="shared" si="159"/>
        <v>120.30540714572398</v>
      </c>
      <c r="U582">
        <f t="shared" si="160"/>
        <v>-9.009191462039956</v>
      </c>
      <c r="V582">
        <f t="shared" si="161"/>
        <v>-1.2867162410361963</v>
      </c>
    </row>
    <row r="583" spans="4:22" x14ac:dyDescent="0.3">
      <c r="D583">
        <f t="shared" ref="D583:D837" si="162">D582+0.1</f>
        <v>52.10000000000047</v>
      </c>
      <c r="E583">
        <v>0</v>
      </c>
      <c r="F583">
        <v>50</v>
      </c>
      <c r="H583">
        <f t="shared" si="148"/>
        <v>0.34022190504392008</v>
      </c>
      <c r="I583">
        <f t="shared" si="149"/>
        <v>213.28285673643393</v>
      </c>
      <c r="J583">
        <f t="shared" si="150"/>
        <v>292.74058795578577</v>
      </c>
      <c r="K583">
        <f t="shared" si="151"/>
        <v>142.33450506553271</v>
      </c>
      <c r="L583">
        <f t="shared" si="152"/>
        <v>0.48621377055862947</v>
      </c>
      <c r="M583" cm="1">
        <f t="array" ref="M583">CubicInterpolation($B$4:$B$14,$G$4:$G$14,L583)*H583</f>
        <v>76.233271968473446</v>
      </c>
      <c r="N583">
        <f t="shared" si="153"/>
        <v>-9.0887727324491649</v>
      </c>
      <c r="O583">
        <f t="shared" si="154"/>
        <v>-0.92648040086128081</v>
      </c>
      <c r="P583">
        <f t="shared" si="155"/>
        <v>11518.022040548622</v>
      </c>
      <c r="Q583">
        <f t="shared" si="156"/>
        <v>9722.2908124422283</v>
      </c>
      <c r="R583">
        <f t="shared" si="157"/>
        <v>-32.232799756975631</v>
      </c>
      <c r="S583">
        <f t="shared" si="158"/>
        <v>-76.266822596340731</v>
      </c>
      <c r="T583">
        <f t="shared" si="159"/>
        <v>120.1768825661094</v>
      </c>
      <c r="U583">
        <f t="shared" si="160"/>
        <v>-8.9968035209023327</v>
      </c>
      <c r="V583">
        <f t="shared" si="161"/>
        <v>-1.2896961612685574</v>
      </c>
    </row>
    <row r="584" spans="4:22" x14ac:dyDescent="0.3">
      <c r="D584">
        <f t="shared" si="162"/>
        <v>52.200000000000472</v>
      </c>
      <c r="E584">
        <v>0</v>
      </c>
      <c r="F584">
        <v>50</v>
      </c>
      <c r="H584">
        <f t="shared" ref="H584:H611" si="163">$H$20*(1-(P584/44300))^4.256</f>
        <v>0.34056089407949297</v>
      </c>
      <c r="I584">
        <f t="shared" ref="I584:I611" si="164">$I$20 - 6.5*P584/1000</f>
        <v>213.33272276854004</v>
      </c>
      <c r="J584">
        <f t="shared" ref="J584:J611" si="165">(I584*287*1.4)^0.5</f>
        <v>292.77480767374675</v>
      </c>
      <c r="K584">
        <f t="shared" ref="K584:K611" si="166">(S584^2+T584^2)^0.5</f>
        <v>142.71055303681203</v>
      </c>
      <c r="L584">
        <f t="shared" ref="L584:L611" si="167">K584/J584</f>
        <v>0.48744136891669093</v>
      </c>
      <c r="M584" cm="1">
        <f t="array" ref="M584">CubicInterpolation($B$4:$B$14,$G$4:$G$14,L584)*H584</f>
        <v>76.694844360801596</v>
      </c>
      <c r="N584">
        <f t="shared" ref="N584:N611" si="168">-((U584^2+V584^2)^0.5)</f>
        <v>-9.076856039390945</v>
      </c>
      <c r="O584">
        <f t="shared" ref="O584:O611" si="169">N584/$G$17</f>
        <v>-0.92526565131406158</v>
      </c>
      <c r="P584">
        <f t="shared" ref="P584:P611" si="170">0.5*(S583+S584)*(D583-D582)+P583</f>
        <v>11510.35034330153</v>
      </c>
      <c r="Q584">
        <f t="shared" ref="Q584:Q611" si="171">0.5*(T583+T584)*(D583-D582)+Q583</f>
        <v>9734.3020596678343</v>
      </c>
      <c r="R584">
        <f t="shared" ref="R584:R611" si="172">DEGREES(ATAN((P584-P583)/(Q584-Q583)))</f>
        <v>-32.566756024099668</v>
      </c>
      <c r="S584">
        <f t="shared" ref="S584:S611" si="173">S583+(U582+U583)*0.5*(D583-D582)</f>
        <v>-77.167122345487854</v>
      </c>
      <c r="T584">
        <f t="shared" ref="T584:T611" si="174">T583+(V582+V583)*0.5*(D583-D582)</f>
        <v>120.04806194599416</v>
      </c>
      <c r="U584">
        <f t="shared" ref="U584:U611" si="175">(-$G$17*F584-SIN(RADIANS((R584)))*M584)/F584</f>
        <v>-8.9843310855869944</v>
      </c>
      <c r="V584">
        <f t="shared" ref="V584:V611" si="176">(-COS(RADIANS(R584))*M584)/F584</f>
        <v>-1.2927143939722656</v>
      </c>
    </row>
    <row r="585" spans="4:22" x14ac:dyDescent="0.3">
      <c r="D585">
        <f t="shared" si="162"/>
        <v>52.300000000000473</v>
      </c>
      <c r="E585">
        <v>0</v>
      </c>
      <c r="F585">
        <v>50</v>
      </c>
      <c r="H585">
        <f t="shared" si="163"/>
        <v>0.34090412142218623</v>
      </c>
      <c r="I585">
        <f t="shared" si="164"/>
        <v>213.38317359150193</v>
      </c>
      <c r="J585">
        <f t="shared" si="165"/>
        <v>292.80942462473007</v>
      </c>
      <c r="K585">
        <f t="shared" si="166"/>
        <v>143.09046378555834</v>
      </c>
      <c r="L585">
        <f t="shared" si="167"/>
        <v>0.48868120952372246</v>
      </c>
      <c r="M585" cm="1">
        <f t="array" ref="M585">CubicInterpolation($B$4:$B$14,$G$4:$G$14,L585)*H585</f>
        <v>77.162880514835607</v>
      </c>
      <c r="N585">
        <f t="shared" si="168"/>
        <v>-9.0648629934541827</v>
      </c>
      <c r="O585">
        <f t="shared" si="169"/>
        <v>-0.92404311859879529</v>
      </c>
      <c r="P585">
        <f t="shared" si="170"/>
        <v>11502.588678230466</v>
      </c>
      <c r="Q585">
        <f t="shared" si="171"/>
        <v>9746.3004098360452</v>
      </c>
      <c r="R585">
        <f t="shared" si="172"/>
        <v>-32.898600372693799</v>
      </c>
      <c r="S585">
        <f t="shared" si="173"/>
        <v>-78.066179075812329</v>
      </c>
      <c r="T585">
        <f t="shared" si="174"/>
        <v>119.91894141823212</v>
      </c>
      <c r="U585">
        <f t="shared" si="175"/>
        <v>-8.9717735493555768</v>
      </c>
      <c r="V585">
        <f t="shared" si="176"/>
        <v>-1.2957702223692171</v>
      </c>
    </row>
    <row r="586" spans="4:22" x14ac:dyDescent="0.3">
      <c r="D586">
        <f t="shared" si="162"/>
        <v>52.400000000000475</v>
      </c>
      <c r="E586">
        <v>0</v>
      </c>
      <c r="F586">
        <v>50</v>
      </c>
      <c r="H586">
        <f t="shared" si="163"/>
        <v>0.34125159088920803</v>
      </c>
      <c r="I586">
        <f t="shared" si="164"/>
        <v>213.43420839460157</v>
      </c>
      <c r="J586">
        <f t="shared" si="165"/>
        <v>292.8444381116891</v>
      </c>
      <c r="K586">
        <f t="shared" si="166"/>
        <v>143.47417623293225</v>
      </c>
      <c r="L586">
        <f t="shared" si="167"/>
        <v>0.48993307558811161</v>
      </c>
      <c r="M586" cm="1">
        <f t="array" ref="M586">CubicInterpolation($B$4:$B$14,$G$4:$G$14,L586)*H586</f>
        <v>77.637364031030529</v>
      </c>
      <c r="N586">
        <f t="shared" si="168"/>
        <v>-9.0527929996015679</v>
      </c>
      <c r="O586">
        <f t="shared" si="169"/>
        <v>-0.9228127420592831</v>
      </c>
      <c r="P586">
        <f t="shared" si="170"/>
        <v>11494.737170061297</v>
      </c>
      <c r="Q586">
        <f t="shared" si="171"/>
        <v>9758.2858327663271</v>
      </c>
      <c r="R586">
        <f t="shared" si="172"/>
        <v>-33.228331750765761</v>
      </c>
      <c r="S586">
        <f t="shared" si="173"/>
        <v>-78.963984307559471</v>
      </c>
      <c r="T586">
        <f t="shared" si="174"/>
        <v>119.78951718741504</v>
      </c>
      <c r="U586">
        <f t="shared" si="175"/>
        <v>-8.9591303249826932</v>
      </c>
      <c r="V586">
        <f t="shared" si="176"/>
        <v>-1.2988629310326181</v>
      </c>
    </row>
    <row r="587" spans="4:22" x14ac:dyDescent="0.3">
      <c r="D587">
        <f t="shared" si="162"/>
        <v>52.500000000000476</v>
      </c>
      <c r="E587">
        <v>0</v>
      </c>
      <c r="F587">
        <v>50</v>
      </c>
      <c r="H587">
        <f t="shared" si="163"/>
        <v>0.34160330635927272</v>
      </c>
      <c r="I587">
        <f t="shared" si="164"/>
        <v>213.48582636158943</v>
      </c>
      <c r="J587">
        <f t="shared" si="165"/>
        <v>292.87984743250371</v>
      </c>
      <c r="K587">
        <f t="shared" si="166"/>
        <v>143.86162950991761</v>
      </c>
      <c r="L587">
        <f t="shared" si="167"/>
        <v>0.49119675106042099</v>
      </c>
      <c r="M587" cm="1">
        <f t="array" ref="M587">CubicInterpolation($B$4:$B$14,$G$4:$G$14,L587)*H587</f>
        <v>78.118278336650036</v>
      </c>
      <c r="N587">
        <f t="shared" si="168"/>
        <v>-9.040645482268463</v>
      </c>
      <c r="O587">
        <f t="shared" si="169"/>
        <v>-0.92157446302430812</v>
      </c>
      <c r="P587">
        <f t="shared" si="170"/>
        <v>11486.795944370855</v>
      </c>
      <c r="Q587">
        <f t="shared" si="171"/>
        <v>9770.2582979021845</v>
      </c>
      <c r="R587">
        <f t="shared" si="172"/>
        <v>-33.555949678598509</v>
      </c>
      <c r="S587">
        <f t="shared" si="173"/>
        <v>-79.860529501276403</v>
      </c>
      <c r="T587">
        <f t="shared" si="174"/>
        <v>119.65978552974495</v>
      </c>
      <c r="U587">
        <f t="shared" si="175"/>
        <v>-8.9464008446456802</v>
      </c>
      <c r="V587">
        <f t="shared" si="176"/>
        <v>-1.3019918060357503</v>
      </c>
    </row>
    <row r="588" spans="4:22" x14ac:dyDescent="0.3">
      <c r="D588">
        <f t="shared" si="162"/>
        <v>52.600000000000477</v>
      </c>
      <c r="E588">
        <v>0</v>
      </c>
      <c r="F588">
        <v>50</v>
      </c>
      <c r="H588">
        <f t="shared" si="163"/>
        <v>0.34195927177196972</v>
      </c>
      <c r="I588">
        <f t="shared" si="164"/>
        <v>213.53802667064676</v>
      </c>
      <c r="J588">
        <f t="shared" si="165"/>
        <v>292.91565187996673</v>
      </c>
      <c r="K588">
        <f t="shared" si="166"/>
        <v>144.252762970059</v>
      </c>
      <c r="L588">
        <f t="shared" si="167"/>
        <v>0.49247202067976903</v>
      </c>
      <c r="M588" cm="1">
        <f t="array" ref="M588">CubicInterpolation($B$4:$B$14,$G$4:$G$14,L588)*H588</f>
        <v>78.605606682908032</v>
      </c>
      <c r="N588">
        <f t="shared" si="168"/>
        <v>-9.028419885240174</v>
      </c>
      <c r="O588">
        <f t="shared" si="169"/>
        <v>-0.92032822479512477</v>
      </c>
      <c r="P588">
        <f t="shared" si="170"/>
        <v>11478.765127592804</v>
      </c>
      <c r="Q588">
        <f t="shared" si="171"/>
        <v>9782.2177743183165</v>
      </c>
      <c r="R588">
        <f t="shared" si="172"/>
        <v>-33.881454234150446</v>
      </c>
      <c r="S588">
        <f t="shared" si="173"/>
        <v>-80.75580605975783</v>
      </c>
      <c r="T588">
        <f t="shared" si="174"/>
        <v>119.52974279289153</v>
      </c>
      <c r="U588">
        <f t="shared" si="175"/>
        <v>-8.9335845598065742</v>
      </c>
      <c r="V588">
        <f t="shared" si="176"/>
        <v>-1.3051561350987007</v>
      </c>
    </row>
    <row r="589" spans="4:22" x14ac:dyDescent="0.3">
      <c r="D589">
        <f t="shared" si="162"/>
        <v>52.700000000000479</v>
      </c>
      <c r="E589">
        <v>0</v>
      </c>
      <c r="F589">
        <v>50</v>
      </c>
      <c r="H589">
        <f t="shared" si="163"/>
        <v>0.34231949112713089</v>
      </c>
      <c r="I589">
        <f t="shared" si="164"/>
        <v>213.59080849434844</v>
      </c>
      <c r="J589">
        <f t="shared" si="165"/>
        <v>292.95185074177152</v>
      </c>
      <c r="K589">
        <f t="shared" si="166"/>
        <v>144.64751620171981</v>
      </c>
      <c r="L589">
        <f t="shared" si="167"/>
        <v>0.49375867001851564</v>
      </c>
      <c r="M589" cm="1">
        <f t="array" ref="M589">CubicInterpolation($B$4:$B$14,$G$4:$G$14,L589)*H589</f>
        <v>79.099332142378799</v>
      </c>
      <c r="N589">
        <f t="shared" si="168"/>
        <v>-9.0161156715252844</v>
      </c>
      <c r="O589">
        <f t="shared" si="169"/>
        <v>-0.91907397263254675</v>
      </c>
      <c r="P589">
        <f t="shared" si="170"/>
        <v>11470.644847023317</v>
      </c>
      <c r="Q589">
        <f t="shared" si="171"/>
        <v>9794.1642307277525</v>
      </c>
      <c r="R589">
        <f t="shared" si="172"/>
        <v>-34.204846038385242</v>
      </c>
      <c r="S589">
        <f t="shared" si="173"/>
        <v>-81.649805329980452</v>
      </c>
      <c r="T589">
        <f t="shared" si="174"/>
        <v>119.3993853958348</v>
      </c>
      <c r="U589">
        <f t="shared" si="175"/>
        <v>-8.9206809410894845</v>
      </c>
      <c r="V589">
        <f t="shared" si="176"/>
        <v>-1.3083552077347571</v>
      </c>
    </row>
    <row r="590" spans="4:22" x14ac:dyDescent="0.3">
      <c r="D590">
        <f t="shared" si="162"/>
        <v>52.80000000000048</v>
      </c>
      <c r="E590">
        <v>0</v>
      </c>
      <c r="F590">
        <v>50</v>
      </c>
      <c r="H590">
        <f t="shared" si="163"/>
        <v>0.34268396848420846</v>
      </c>
      <c r="I590">
        <f t="shared" si="164"/>
        <v>213.64417099962731</v>
      </c>
      <c r="J590">
        <f t="shared" si="165"/>
        <v>292.98844330049991</v>
      </c>
      <c r="K590">
        <f t="shared" si="166"/>
        <v>145.04582903986568</v>
      </c>
      <c r="L590">
        <f t="shared" si="167"/>
        <v>0.49505648552527121</v>
      </c>
      <c r="M590" cm="1">
        <f t="array" ref="M590">CubicInterpolation($B$4:$B$14,$G$4:$G$14,L590)*H590</f>
        <v>79.599437606674755</v>
      </c>
      <c r="N590">
        <f t="shared" si="168"/>
        <v>-9.0037323232227191</v>
      </c>
      <c r="O590">
        <f t="shared" si="169"/>
        <v>-0.91781165374339635</v>
      </c>
      <c r="P590">
        <f t="shared" si="170"/>
        <v>11462.435230826566</v>
      </c>
      <c r="Q590">
        <f t="shared" si="171"/>
        <v>9806.097635488979</v>
      </c>
      <c r="R590">
        <f t="shared" si="172"/>
        <v>-34.526126240650299</v>
      </c>
      <c r="S590">
        <f t="shared" si="173"/>
        <v>-82.542518605025265</v>
      </c>
      <c r="T590">
        <f t="shared" si="174"/>
        <v>119.26870982869312</v>
      </c>
      <c r="U590">
        <f t="shared" si="175"/>
        <v>-8.9076894781511733</v>
      </c>
      <c r="V590">
        <f t="shared" si="176"/>
        <v>-1.3115883153949115</v>
      </c>
    </row>
    <row r="591" spans="4:22" x14ac:dyDescent="0.3">
      <c r="D591">
        <f t="shared" si="162"/>
        <v>52.900000000000482</v>
      </c>
      <c r="E591">
        <v>0</v>
      </c>
      <c r="F591">
        <v>50</v>
      </c>
      <c r="H591">
        <f t="shared" si="163"/>
        <v>0.34305270796165321</v>
      </c>
      <c r="I591">
        <f t="shared" si="164"/>
        <v>213.69811334773988</v>
      </c>
      <c r="J591">
        <f t="shared" si="165"/>
        <v>293.02542883361144</v>
      </c>
      <c r="K591">
        <f t="shared" si="166"/>
        <v>145.44764157737859</v>
      </c>
      <c r="L591">
        <f t="shared" si="167"/>
        <v>0.49636525456624481</v>
      </c>
      <c r="M591" cm="1">
        <f t="array" ref="M591">CubicInterpolation($B$4:$B$14,$G$4:$G$14,L591)*H591</f>
        <v>80.105905784382188</v>
      </c>
      <c r="N591">
        <f t="shared" si="168"/>
        <v>-8.9912693413836156</v>
      </c>
      <c r="O591">
        <f t="shared" si="169"/>
        <v>-0.91654121726642357</v>
      </c>
      <c r="P591">
        <f t="shared" si="170"/>
        <v>11454.136408040016</v>
      </c>
      <c r="Q591">
        <f t="shared" si="171"/>
        <v>9818.017956613041</v>
      </c>
      <c r="R591">
        <f t="shared" si="172"/>
        <v>-34.845296504085518</v>
      </c>
      <c r="S591">
        <f t="shared" si="173"/>
        <v>-83.433937125987313</v>
      </c>
      <c r="T591">
        <f t="shared" si="174"/>
        <v>119.13771265253664</v>
      </c>
      <c r="U591">
        <f t="shared" si="175"/>
        <v>-8.8946096795458942</v>
      </c>
      <c r="V591">
        <f t="shared" si="176"/>
        <v>-1.3148547516107834</v>
      </c>
    </row>
    <row r="592" spans="4:22" x14ac:dyDescent="0.3">
      <c r="D592">
        <f t="shared" si="162"/>
        <v>53.000000000000483</v>
      </c>
      <c r="E592">
        <v>0</v>
      </c>
      <c r="F592">
        <v>50</v>
      </c>
      <c r="H592">
        <f t="shared" si="163"/>
        <v>0.34342571373629938</v>
      </c>
      <c r="I592">
        <f t="shared" si="164"/>
        <v>213.75263469423308</v>
      </c>
      <c r="J592">
        <f t="shared" si="165"/>
        <v>293.06280661343374</v>
      </c>
      <c r="K592">
        <f t="shared" si="166"/>
        <v>145.85289417590732</v>
      </c>
      <c r="L592">
        <f t="shared" si="167"/>
        <v>0.49768476546495188</v>
      </c>
      <c r="M592" cm="1">
        <f t="array" ref="M592">CubicInterpolation($B$4:$B$14,$G$4:$G$14,L592)*H592</f>
        <v>80.618719199251203</v>
      </c>
      <c r="N592">
        <f t="shared" si="168"/>
        <v>-8.9787262458670209</v>
      </c>
      <c r="O592">
        <f t="shared" si="169"/>
        <v>-0.91526261425759636</v>
      </c>
      <c r="P592">
        <f t="shared" si="170"/>
        <v>11445.748508579523</v>
      </c>
      <c r="Q592">
        <f t="shared" si="171"/>
        <v>9829.9251617706268</v>
      </c>
      <c r="R592">
        <f t="shared" si="172"/>
        <v>-35.162358991124236</v>
      </c>
      <c r="S592">
        <f t="shared" si="173"/>
        <v>-84.324052083872175</v>
      </c>
      <c r="T592">
        <f t="shared" si="174"/>
        <v>119.00639049918635</v>
      </c>
      <c r="U592">
        <f t="shared" si="175"/>
        <v>-8.8814410725835984</v>
      </c>
      <c r="V592">
        <f t="shared" si="176"/>
        <v>-1.3181538121351337</v>
      </c>
    </row>
    <row r="593" spans="4:22" x14ac:dyDescent="0.3">
      <c r="D593">
        <f t="shared" si="162"/>
        <v>53.100000000000485</v>
      </c>
      <c r="E593">
        <v>0</v>
      </c>
      <c r="F593">
        <v>50</v>
      </c>
      <c r="H593">
        <f t="shared" si="163"/>
        <v>0.34380299004275328</v>
      </c>
      <c r="I593">
        <f t="shared" si="164"/>
        <v>213.80773418891232</v>
      </c>
      <c r="J593">
        <f t="shared" si="165"/>
        <v>293.10057590715337</v>
      </c>
      <c r="K593">
        <f t="shared" si="166"/>
        <v>146.26152747626028</v>
      </c>
      <c r="L593">
        <f t="shared" si="167"/>
        <v>0.49901480754030358</v>
      </c>
      <c r="M593" cm="1">
        <f t="array" ref="M593">CubicInterpolation($B$4:$B$14,$G$4:$G$14,L593)*H593</f>
        <v>81.137860188633482</v>
      </c>
      <c r="N593">
        <f t="shared" si="168"/>
        <v>-8.9661025751930872</v>
      </c>
      <c r="O593">
        <f t="shared" si="169"/>
        <v>-0.91397579767513626</v>
      </c>
      <c r="P593">
        <f t="shared" si="170"/>
        <v>11437.271663244255</v>
      </c>
      <c r="Q593">
        <f t="shared" si="171"/>
        <v>9841.819218299137</v>
      </c>
      <c r="R593">
        <f t="shared" si="172"/>
        <v>-35.477316348962631</v>
      </c>
      <c r="S593">
        <f t="shared" si="173"/>
        <v>-85.212854621478655</v>
      </c>
      <c r="T593">
        <f t="shared" si="174"/>
        <v>118.87474007099905</v>
      </c>
      <c r="U593">
        <f t="shared" si="175"/>
        <v>-8.8681832031849144</v>
      </c>
      <c r="V593">
        <f t="shared" si="176"/>
        <v>-1.3214847950820567</v>
      </c>
    </row>
    <row r="594" spans="4:22" x14ac:dyDescent="0.3">
      <c r="D594">
        <f t="shared" si="162"/>
        <v>53.200000000000486</v>
      </c>
      <c r="E594">
        <v>0</v>
      </c>
      <c r="F594">
        <v>50</v>
      </c>
      <c r="H594">
        <f t="shared" si="163"/>
        <v>0.34418454117278563</v>
      </c>
      <c r="I594">
        <f t="shared" si="164"/>
        <v>213.86341097581075</v>
      </c>
      <c r="J594">
        <f t="shared" si="165"/>
        <v>293.13873597680799</v>
      </c>
      <c r="K594">
        <f t="shared" si="166"/>
        <v>146.67348240834767</v>
      </c>
      <c r="L594">
        <f t="shared" si="167"/>
        <v>0.50035517114309969</v>
      </c>
      <c r="M594" cm="1">
        <f t="array" ref="M594">CubicInterpolation($B$4:$B$14,$G$4:$G$14,L594)*H594</f>
        <v>81.622223738791959</v>
      </c>
      <c r="N594">
        <f t="shared" si="168"/>
        <v>-8.9537745634618862</v>
      </c>
      <c r="O594">
        <f t="shared" si="169"/>
        <v>-0.91271911961894858</v>
      </c>
      <c r="P594">
        <f t="shared" si="170"/>
        <v>11428.706003721418</v>
      </c>
      <c r="Q594">
        <f t="shared" si="171"/>
        <v>9853.7000932097199</v>
      </c>
      <c r="R594">
        <f t="shared" si="172"/>
        <v>-35.790171695227919</v>
      </c>
      <c r="S594">
        <f t="shared" si="173"/>
        <v>-86.100335835267089</v>
      </c>
      <c r="T594">
        <f t="shared" si="174"/>
        <v>118.74275814063819</v>
      </c>
      <c r="U594">
        <f t="shared" si="175"/>
        <v>-8.8553162064256323</v>
      </c>
      <c r="V594">
        <f t="shared" si="176"/>
        <v>-1.3241804323854884</v>
      </c>
    </row>
    <row r="595" spans="4:22" x14ac:dyDescent="0.3">
      <c r="D595">
        <f t="shared" si="162"/>
        <v>53.300000000000487</v>
      </c>
      <c r="E595">
        <v>0</v>
      </c>
      <c r="F595">
        <v>50</v>
      </c>
      <c r="H595">
        <f t="shared" si="163"/>
        <v>0.34457037152831532</v>
      </c>
      <c r="I595">
        <f t="shared" si="164"/>
        <v>213.91966420096909</v>
      </c>
      <c r="J595">
        <f t="shared" si="165"/>
        <v>293.17728608463068</v>
      </c>
      <c r="K595">
        <f t="shared" si="166"/>
        <v>147.08874128648719</v>
      </c>
      <c r="L595">
        <f t="shared" si="167"/>
        <v>0.50170578782159647</v>
      </c>
      <c r="M595" cm="1">
        <f t="array" ref="M595">CubicInterpolation($B$4:$B$14,$G$4:$G$14,L595)*H595</f>
        <v>81.997291935575319</v>
      </c>
      <c r="N595">
        <f t="shared" si="168"/>
        <v>-8.9424422716541194</v>
      </c>
      <c r="O595">
        <f t="shared" si="169"/>
        <v>-0.91156394206464009</v>
      </c>
      <c r="P595">
        <f t="shared" si="170"/>
        <v>11420.051661389367</v>
      </c>
      <c r="Q595">
        <f t="shared" si="171"/>
        <v>9865.5677548607146</v>
      </c>
      <c r="R595">
        <f t="shared" si="172"/>
        <v>-36.100928560208636</v>
      </c>
      <c r="S595">
        <f t="shared" si="173"/>
        <v>-86.986510805747628</v>
      </c>
      <c r="T595">
        <f t="shared" si="174"/>
        <v>118.61047487926481</v>
      </c>
      <c r="U595">
        <f t="shared" si="175"/>
        <v>-8.8437284112109733</v>
      </c>
      <c r="V595">
        <f t="shared" si="176"/>
        <v>-1.3250439881778704</v>
      </c>
    </row>
    <row r="596" spans="4:22" x14ac:dyDescent="0.3">
      <c r="D596">
        <f t="shared" si="162"/>
        <v>53.400000000000489</v>
      </c>
      <c r="E596">
        <v>0</v>
      </c>
      <c r="F596">
        <v>50</v>
      </c>
      <c r="H596">
        <f t="shared" si="163"/>
        <v>0.34496048582748789</v>
      </c>
      <c r="I596">
        <f t="shared" si="164"/>
        <v>213.97649304246787</v>
      </c>
      <c r="J596">
        <f t="shared" si="165"/>
        <v>293.21622551363623</v>
      </c>
      <c r="K596">
        <f t="shared" si="166"/>
        <v>147.50740231120284</v>
      </c>
      <c r="L596">
        <f t="shared" si="167"/>
        <v>0.50306698428031871</v>
      </c>
      <c r="M596" cm="1">
        <f t="array" ref="M596">CubicInterpolation($B$4:$B$14,$G$4:$G$14,L596)*H596</f>
        <v>82.376886911337536</v>
      </c>
      <c r="N596">
        <f t="shared" si="168"/>
        <v>-8.9310718268327118</v>
      </c>
      <c r="O596">
        <f t="shared" si="169"/>
        <v>-0.91040487531424175</v>
      </c>
      <c r="P596">
        <f t="shared" si="170"/>
        <v>11411.308762697248</v>
      </c>
      <c r="Q596">
        <f t="shared" si="171"/>
        <v>9877.4221792875906</v>
      </c>
      <c r="R596">
        <f t="shared" si="172"/>
        <v>-36.409590623623188</v>
      </c>
      <c r="S596">
        <f t="shared" si="173"/>
        <v>-87.871463036629464</v>
      </c>
      <c r="T596">
        <f t="shared" si="174"/>
        <v>118.47801365823665</v>
      </c>
      <c r="U596">
        <f t="shared" si="175"/>
        <v>-8.8320980314558444</v>
      </c>
      <c r="V596">
        <f t="shared" si="176"/>
        <v>-1.3259292359695447</v>
      </c>
    </row>
    <row r="597" spans="4:22" x14ac:dyDescent="0.3">
      <c r="D597">
        <f t="shared" si="162"/>
        <v>53.50000000000049</v>
      </c>
      <c r="E597">
        <v>0</v>
      </c>
      <c r="F597">
        <v>50</v>
      </c>
      <c r="H597">
        <f t="shared" si="163"/>
        <v>0.3453548892098493</v>
      </c>
      <c r="I597">
        <f t="shared" si="164"/>
        <v>214.03389672562139</v>
      </c>
      <c r="J597">
        <f t="shared" si="165"/>
        <v>293.25555357802631</v>
      </c>
      <c r="K597">
        <f t="shared" si="166"/>
        <v>147.92952464485163</v>
      </c>
      <c r="L597">
        <f t="shared" si="167"/>
        <v>0.5044389538065206</v>
      </c>
      <c r="M597" cm="1">
        <f t="array" ref="M597">CubicInterpolation($B$4:$B$14,$G$4:$G$14,L597)*H597</f>
        <v>82.761116575168529</v>
      </c>
      <c r="N597">
        <f t="shared" si="168"/>
        <v>-8.919661671135108</v>
      </c>
      <c r="O597">
        <f t="shared" si="169"/>
        <v>-0.90924176056423112</v>
      </c>
      <c r="P597">
        <f t="shared" si="170"/>
        <v>11402.477426827478</v>
      </c>
      <c r="Q597">
        <f t="shared" si="171"/>
        <v>9889.2633532203545</v>
      </c>
      <c r="R597">
        <f t="shared" si="172"/>
        <v>-36.716161477751569</v>
      </c>
      <c r="S597">
        <f t="shared" si="173"/>
        <v>-88.755254358762812</v>
      </c>
      <c r="T597">
        <f t="shared" si="174"/>
        <v>118.34546499702928</v>
      </c>
      <c r="U597">
        <f t="shared" si="175"/>
        <v>-8.8204232090116861</v>
      </c>
      <c r="V597">
        <f t="shared" si="176"/>
        <v>-1.3268378730819845</v>
      </c>
    </row>
    <row r="598" spans="4:22" x14ac:dyDescent="0.3">
      <c r="D598">
        <f t="shared" si="162"/>
        <v>53.600000000000492</v>
      </c>
      <c r="E598">
        <v>0</v>
      </c>
      <c r="F598">
        <v>50</v>
      </c>
      <c r="H598">
        <f t="shared" si="163"/>
        <v>0.34575358704113596</v>
      </c>
      <c r="I598">
        <f t="shared" si="164"/>
        <v>214.0918744944247</v>
      </c>
      <c r="J598">
        <f t="shared" si="165"/>
        <v>293.29526960361949</v>
      </c>
      <c r="K598">
        <f t="shared" si="166"/>
        <v>148.35505380310653</v>
      </c>
      <c r="L598">
        <f t="shared" si="167"/>
        <v>0.5058215020092357</v>
      </c>
      <c r="M598" cm="1">
        <f t="array" ref="M598">CubicInterpolation($B$4:$B$14,$G$4:$G$14,L598)*H598</f>
        <v>83.150009104231017</v>
      </c>
      <c r="N598">
        <f t="shared" si="168"/>
        <v>-8.9082109717525917</v>
      </c>
      <c r="O598">
        <f t="shared" si="169"/>
        <v>-0.90807451292075347</v>
      </c>
      <c r="P598">
        <f t="shared" si="170"/>
        <v>11393.557770088501</v>
      </c>
      <c r="Q598">
        <f t="shared" si="171"/>
        <v>9901.0912678022851</v>
      </c>
      <c r="R598">
        <f t="shared" si="172"/>
        <v>-37.02064511338979</v>
      </c>
      <c r="S598">
        <f t="shared" si="173"/>
        <v>-89.637880420786203</v>
      </c>
      <c r="T598">
        <f t="shared" si="174"/>
        <v>118.2128266415767</v>
      </c>
      <c r="U598">
        <f t="shared" si="175"/>
        <v>-8.808703012825676</v>
      </c>
      <c r="V598">
        <f t="shared" si="176"/>
        <v>-1.3277702922904628</v>
      </c>
    </row>
    <row r="599" spans="4:22" x14ac:dyDescent="0.3">
      <c r="D599">
        <f t="shared" si="162"/>
        <v>53.700000000000493</v>
      </c>
      <c r="E599">
        <v>0</v>
      </c>
      <c r="F599">
        <v>50</v>
      </c>
      <c r="H599">
        <f t="shared" si="163"/>
        <v>0.34615658476525135</v>
      </c>
      <c r="I599">
        <f t="shared" si="164"/>
        <v>214.15042558999932</v>
      </c>
      <c r="J599">
        <f t="shared" si="165"/>
        <v>293.33537291309023</v>
      </c>
      <c r="K599">
        <f t="shared" si="166"/>
        <v>148.78393545287889</v>
      </c>
      <c r="L599">
        <f t="shared" si="167"/>
        <v>0.50721443505199348</v>
      </c>
      <c r="M599" cm="1">
        <f t="array" ref="M599">CubicInterpolation($B$4:$B$14,$G$4:$G$14,L599)*H599</f>
        <v>83.543594227425459</v>
      </c>
      <c r="N599">
        <f t="shared" si="168"/>
        <v>-8.8967188684410203</v>
      </c>
      <c r="O599">
        <f t="shared" si="169"/>
        <v>-0.90690304469327421</v>
      </c>
      <c r="P599">
        <f t="shared" si="170"/>
        <v>11384.549909230867</v>
      </c>
      <c r="Q599">
        <f t="shared" si="171"/>
        <v>9912.9059139460296</v>
      </c>
      <c r="R599">
        <f t="shared" si="172"/>
        <v>-37.323046178457787</v>
      </c>
      <c r="S599">
        <f t="shared" si="173"/>
        <v>-90.519336731878084</v>
      </c>
      <c r="T599">
        <f t="shared" si="174"/>
        <v>118.08009623330807</v>
      </c>
      <c r="U599">
        <f t="shared" si="175"/>
        <v>-8.796936481625881</v>
      </c>
      <c r="V599">
        <f t="shared" si="176"/>
        <v>-1.3287268953077369</v>
      </c>
    </row>
    <row r="600" spans="4:22" x14ac:dyDescent="0.3">
      <c r="D600">
        <f t="shared" si="162"/>
        <v>53.800000000000495</v>
      </c>
      <c r="E600">
        <v>0</v>
      </c>
      <c r="F600">
        <v>50</v>
      </c>
      <c r="H600">
        <f t="shared" si="163"/>
        <v>0.34656388790349563</v>
      </c>
      <c r="I600">
        <f t="shared" si="164"/>
        <v>214.20954925051683</v>
      </c>
      <c r="J600">
        <f t="shared" si="165"/>
        <v>293.37586282592787</v>
      </c>
      <c r="K600">
        <f t="shared" si="166"/>
        <v>149.21611549784777</v>
      </c>
      <c r="L600">
        <f t="shared" si="167"/>
        <v>0.50861755994692692</v>
      </c>
      <c r="M600" cm="1">
        <f t="array" ref="M600">CubicInterpolation($B$4:$B$14,$G$4:$G$14,L600)*H600</f>
        <v>83.941903273747556</v>
      </c>
      <c r="N600">
        <f t="shared" si="168"/>
        <v>-8.8851844788996246</v>
      </c>
      <c r="O600">
        <f t="shared" si="169"/>
        <v>-0.90572726594287711</v>
      </c>
      <c r="P600">
        <f t="shared" si="170"/>
        <v>11375.453961458943</v>
      </c>
      <c r="Q600">
        <f t="shared" si="171"/>
        <v>9924.7072823263916</v>
      </c>
      <c r="R600">
        <f t="shared" si="172"/>
        <v>-37.623369723170107</v>
      </c>
      <c r="S600">
        <f t="shared" si="173"/>
        <v>-91.399618706600677</v>
      </c>
      <c r="T600">
        <f t="shared" si="174"/>
        <v>117.94727137392816</v>
      </c>
      <c r="U600">
        <f t="shared" si="175"/>
        <v>-8.7851226286437871</v>
      </c>
      <c r="V600">
        <f t="shared" si="176"/>
        <v>-1.3297080972039153</v>
      </c>
    </row>
    <row r="601" spans="4:22" x14ac:dyDescent="0.3">
      <c r="D601">
        <f t="shared" si="162"/>
        <v>53.900000000000496</v>
      </c>
      <c r="E601">
        <v>0</v>
      </c>
      <c r="F601">
        <v>50</v>
      </c>
      <c r="H601">
        <f t="shared" si="163"/>
        <v>0.34697550205388206</v>
      </c>
      <c r="I601">
        <f t="shared" si="164"/>
        <v>214.26924471113668</v>
      </c>
      <c r="J601">
        <f t="shared" si="165"/>
        <v>293.41673865840494</v>
      </c>
      <c r="K601">
        <f t="shared" si="166"/>
        <v>149.6515400822569</v>
      </c>
      <c r="L601">
        <f t="shared" si="167"/>
        <v>0.51003068457004719</v>
      </c>
      <c r="M601" cm="1">
        <f t="array" ref="M601">CubicInterpolation($B$4:$B$14,$G$4:$G$14,L601)*H601</f>
        <v>84.344969160931925</v>
      </c>
      <c r="N601">
        <f t="shared" si="168"/>
        <v>-8.8736068986059795</v>
      </c>
      <c r="O601">
        <f t="shared" si="169"/>
        <v>-0.9045470844654413</v>
      </c>
      <c r="P601">
        <f t="shared" si="170"/>
        <v>11366.270044440507</v>
      </c>
      <c r="Q601">
        <f t="shared" si="171"/>
        <v>9936.4953633763034</v>
      </c>
      <c r="R601">
        <f t="shared" si="172"/>
        <v>-37.921621186499927</v>
      </c>
      <c r="S601">
        <f t="shared" si="173"/>
        <v>-92.278721662114179</v>
      </c>
      <c r="T601">
        <f t="shared" si="174"/>
        <v>117.81434962430258</v>
      </c>
      <c r="U601">
        <f t="shared" si="175"/>
        <v>-8.7732604414823747</v>
      </c>
      <c r="V601">
        <f t="shared" si="176"/>
        <v>-1.3307143258070471</v>
      </c>
    </row>
    <row r="602" spans="4:22" x14ac:dyDescent="0.3">
      <c r="D602">
        <f t="shared" si="162"/>
        <v>54.000000000000497</v>
      </c>
      <c r="E602">
        <v>0</v>
      </c>
      <c r="F602">
        <v>50</v>
      </c>
      <c r="H602">
        <f t="shared" si="163"/>
        <v>0.34739143289044311</v>
      </c>
      <c r="I602">
        <f t="shared" si="164"/>
        <v>214.32951120394193</v>
      </c>
      <c r="J602">
        <f t="shared" si="165"/>
        <v>293.45799972354456</v>
      </c>
      <c r="K602">
        <f t="shared" si="166"/>
        <v>150.09015559428713</v>
      </c>
      <c r="L602">
        <f t="shared" si="167"/>
        <v>0.51145361767503783</v>
      </c>
      <c r="M602" cm="1">
        <f t="array" ref="M602">CubicInterpolation($B$4:$B$14,$G$4:$G$14,L602)*H602</f>
        <v>84.752826382670605</v>
      </c>
      <c r="N602">
        <f t="shared" si="168"/>
        <v>-8.8619852006798148</v>
      </c>
      <c r="O602">
        <f t="shared" si="169"/>
        <v>-0.90336240577775884</v>
      </c>
      <c r="P602">
        <f t="shared" si="170"/>
        <v>11356.998276316621</v>
      </c>
      <c r="Q602">
        <f t="shared" si="171"/>
        <v>9948.2701472826757</v>
      </c>
      <c r="R602">
        <f t="shared" si="172"/>
        <v>-38.217806383024069</v>
      </c>
      <c r="S602">
        <f t="shared" si="173"/>
        <v>-93.156640815620506</v>
      </c>
      <c r="T602">
        <f t="shared" si="174"/>
        <v>117.68132850315203</v>
      </c>
      <c r="U602">
        <f t="shared" si="175"/>
        <v>-8.7613488820146586</v>
      </c>
      <c r="V602">
        <f t="shared" si="176"/>
        <v>-1.331746021089808</v>
      </c>
    </row>
    <row r="603" spans="4:22" x14ac:dyDescent="0.3">
      <c r="D603">
        <f t="shared" si="162"/>
        <v>54.100000000000499</v>
      </c>
      <c r="E603">
        <v>0</v>
      </c>
      <c r="F603">
        <v>50</v>
      </c>
      <c r="H603">
        <f t="shared" si="163"/>
        <v>0.3478116861625199</v>
      </c>
      <c r="I603">
        <f t="shared" si="164"/>
        <v>214.39034795787359</v>
      </c>
      <c r="J603">
        <f t="shared" si="165"/>
        <v>293.49964533108653</v>
      </c>
      <c r="K603">
        <f t="shared" si="166"/>
        <v>150.53190866907099</v>
      </c>
      <c r="L603">
        <f t="shared" si="167"/>
        <v>0.51288616890579641</v>
      </c>
      <c r="M603" cm="1">
        <f t="array" ref="M603">CubicInterpolation($B$4:$B$14,$G$4:$G$14,L603)*H603</f>
        <v>85.165510994470353</v>
      </c>
      <c r="N603">
        <f t="shared" si="168"/>
        <v>-8.8503184357800642</v>
      </c>
      <c r="O603">
        <f t="shared" si="169"/>
        <v>-0.90217313310704017</v>
      </c>
      <c r="P603">
        <f t="shared" si="170"/>
        <v>11347.63877571175</v>
      </c>
      <c r="Q603">
        <f t="shared" si="171"/>
        <v>9960.0316239821241</v>
      </c>
      <c r="R603">
        <f t="shared" si="172"/>
        <v>-38.51193148996628</v>
      </c>
      <c r="S603">
        <f t="shared" si="173"/>
        <v>-94.033371281795368</v>
      </c>
      <c r="T603">
        <f t="shared" si="174"/>
        <v>117.54820548580719</v>
      </c>
      <c r="U603">
        <f t="shared" si="175"/>
        <v>-8.7493868863164526</v>
      </c>
      <c r="V603">
        <f t="shared" si="176"/>
        <v>-1.3328036345471868</v>
      </c>
    </row>
    <row r="604" spans="4:22" x14ac:dyDescent="0.3">
      <c r="D604">
        <f t="shared" si="162"/>
        <v>54.2000000000005</v>
      </c>
      <c r="E604">
        <v>0</v>
      </c>
      <c r="F604">
        <v>50</v>
      </c>
      <c r="H604">
        <f t="shared" si="163"/>
        <v>0.34823626769403471</v>
      </c>
      <c r="I604">
        <f t="shared" si="164"/>
        <v>214.451754198663</v>
      </c>
      <c r="J604">
        <f t="shared" si="165"/>
        <v>293.54167478745296</v>
      </c>
      <c r="K604">
        <f t="shared" si="166"/>
        <v>150.97674619136174</v>
      </c>
      <c r="L604">
        <f t="shared" si="167"/>
        <v>0.51432814880776523</v>
      </c>
      <c r="M604" cm="1">
        <f t="array" ref="M604">CubicInterpolation($B$4:$B$14,$G$4:$G$14,L604)*H604</f>
        <v>85.583060598174171</v>
      </c>
      <c r="N604">
        <f t="shared" si="168"/>
        <v>-8.8386056320350139</v>
      </c>
      <c r="O604">
        <f t="shared" si="169"/>
        <v>-0.90097916738379347</v>
      </c>
      <c r="P604">
        <f t="shared" si="170"/>
        <v>11338.191661744149</v>
      </c>
      <c r="Q604">
        <f t="shared" si="171"/>
        <v>9971.7797831565658</v>
      </c>
      <c r="R604">
        <f t="shared" si="172"/>
        <v>-38.804003034449558</v>
      </c>
      <c r="S604">
        <f t="shared" si="173"/>
        <v>-94.908908070211936</v>
      </c>
      <c r="T604">
        <f t="shared" si="174"/>
        <v>117.41497800302534</v>
      </c>
      <c r="U604">
        <f t="shared" si="175"/>
        <v>-8.7373733646330667</v>
      </c>
      <c r="V604">
        <f t="shared" si="176"/>
        <v>-1.3338876285661079</v>
      </c>
    </row>
    <row r="605" spans="4:22" x14ac:dyDescent="0.3">
      <c r="D605">
        <f t="shared" si="162"/>
        <v>54.300000000000502</v>
      </c>
      <c r="E605">
        <v>0</v>
      </c>
      <c r="F605">
        <v>50</v>
      </c>
      <c r="H605">
        <f t="shared" si="163"/>
        <v>0.34866518338275304</v>
      </c>
      <c r="I605">
        <f t="shared" si="164"/>
        <v>214.51372914876271</v>
      </c>
      <c r="J605">
        <f t="shared" si="165"/>
        <v>293.58408739571166</v>
      </c>
      <c r="K605">
        <f t="shared" si="166"/>
        <v>151.42461529786749</v>
      </c>
      <c r="L605">
        <f t="shared" si="167"/>
        <v>0.51577936883809228</v>
      </c>
      <c r="M605" cm="1">
        <f t="array" ref="M605">CubicInterpolation($B$4:$B$14,$G$4:$G$14,L605)*H605</f>
        <v>86.005514325175284</v>
      </c>
      <c r="N605">
        <f t="shared" si="168"/>
        <v>-8.8268457950073209</v>
      </c>
      <c r="O605">
        <f t="shared" si="169"/>
        <v>-0.89978040723825892</v>
      </c>
      <c r="P605">
        <f t="shared" si="170"/>
        <v>11328.657054036501</v>
      </c>
      <c r="Q605">
        <f t="shared" si="171"/>
        <v>9983.5146142287103</v>
      </c>
      <c r="R605">
        <f t="shared" si="172"/>
        <v>-39.094027880887715</v>
      </c>
      <c r="S605">
        <f t="shared" si="173"/>
        <v>-95.783246082759419</v>
      </c>
      <c r="T605">
        <f t="shared" si="174"/>
        <v>117.28164343986967</v>
      </c>
      <c r="U605">
        <f t="shared" si="175"/>
        <v>-8.7253072013814101</v>
      </c>
      <c r="V605">
        <f t="shared" si="176"/>
        <v>-1.3349984757894464</v>
      </c>
    </row>
    <row r="606" spans="4:22" x14ac:dyDescent="0.3">
      <c r="D606">
        <f t="shared" si="162"/>
        <v>54.400000000000503</v>
      </c>
      <c r="E606">
        <v>0</v>
      </c>
      <c r="F606">
        <v>50</v>
      </c>
      <c r="H606">
        <f t="shared" si="163"/>
        <v>0.34909843919952771</v>
      </c>
      <c r="I606">
        <f t="shared" si="164"/>
        <v>214.57627202727571</v>
      </c>
      <c r="J606">
        <f t="shared" si="165"/>
        <v>293.62688245553977</v>
      </c>
      <c r="K606">
        <f t="shared" si="166"/>
        <v>151.87546337926281</v>
      </c>
      <c r="L606">
        <f t="shared" si="167"/>
        <v>0.51723964137465994</v>
      </c>
      <c r="M606" cm="1">
        <f t="array" ref="M606">CubicInterpolation($B$4:$B$14,$G$4:$G$14,L606)*H606</f>
        <v>86.432912818346324</v>
      </c>
      <c r="N606">
        <f t="shared" si="168"/>
        <v>-8.8150379076919751</v>
      </c>
      <c r="O606">
        <f t="shared" si="169"/>
        <v>-0.89857674900020135</v>
      </c>
      <c r="P606">
        <f t="shared" si="170"/>
        <v>11319.035072726811</v>
      </c>
      <c r="Q606">
        <f t="shared" si="171"/>
        <v>9995.2361063574372</v>
      </c>
      <c r="R606">
        <f t="shared" si="172"/>
        <v>-39.382013218593642</v>
      </c>
      <c r="S606">
        <f t="shared" si="173"/>
        <v>-96.656380111060159</v>
      </c>
      <c r="T606">
        <f t="shared" si="174"/>
        <v>117.14819913465189</v>
      </c>
      <c r="U606">
        <f t="shared" si="175"/>
        <v>-8.7131872551855754</v>
      </c>
      <c r="V606">
        <f t="shared" si="176"/>
        <v>-1.3361366584740468</v>
      </c>
    </row>
    <row r="607" spans="4:22" x14ac:dyDescent="0.3">
      <c r="D607">
        <f t="shared" si="162"/>
        <v>54.500000000000504</v>
      </c>
      <c r="E607">
        <v>0</v>
      </c>
      <c r="F607">
        <v>50</v>
      </c>
      <c r="H607">
        <f t="shared" si="163"/>
        <v>0.34953604118752685</v>
      </c>
      <c r="I607">
        <f t="shared" si="164"/>
        <v>214.63938204988284</v>
      </c>
      <c r="J607">
        <f t="shared" si="165"/>
        <v>293.67005926318558</v>
      </c>
      <c r="K607">
        <f t="shared" si="166"/>
        <v>152.32923808188886</v>
      </c>
      <c r="L607">
        <f t="shared" si="167"/>
        <v>0.51870877972402418</v>
      </c>
      <c r="M607" cm="1">
        <f t="array" ref="M607">CubicInterpolation($B$4:$B$14,$G$4:$G$14,L607)*H607</f>
        <v>86.865298212710897</v>
      </c>
      <c r="N607">
        <f t="shared" si="168"/>
        <v>-8.8031809305479953</v>
      </c>
      <c r="O607">
        <f t="shared" si="169"/>
        <v>-0.89736808670214019</v>
      </c>
      <c r="P607">
        <f t="shared" si="170"/>
        <v>11309.325838479563</v>
      </c>
      <c r="Q607">
        <f t="shared" si="171"/>
        <v>10006.944248433067</v>
      </c>
      <c r="R607">
        <f t="shared" si="172"/>
        <v>-39.667966549569378</v>
      </c>
      <c r="S607">
        <f t="shared" si="173"/>
        <v>-97.528304833888527</v>
      </c>
      <c r="T607">
        <f t="shared" si="174"/>
        <v>117.01464237793871</v>
      </c>
      <c r="U607">
        <f t="shared" si="175"/>
        <v>-8.7010123589465138</v>
      </c>
      <c r="V607">
        <f t="shared" si="176"/>
        <v>-1.3373026678444573</v>
      </c>
    </row>
    <row r="608" spans="4:22" x14ac:dyDescent="0.3">
      <c r="D608">
        <f t="shared" si="162"/>
        <v>54.600000000000506</v>
      </c>
      <c r="E608">
        <v>0</v>
      </c>
      <c r="F608">
        <v>50</v>
      </c>
      <c r="H608">
        <f t="shared" si="163"/>
        <v>0.34997799546144892</v>
      </c>
      <c r="I608">
        <f t="shared" si="164"/>
        <v>214.70305842876857</v>
      </c>
      <c r="J608">
        <f t="shared" si="165"/>
        <v>293.71361711142913</v>
      </c>
      <c r="K608">
        <f t="shared" si="166"/>
        <v>152.78588730915416</v>
      </c>
      <c r="L608">
        <f t="shared" si="167"/>
        <v>0.52018659812830614</v>
      </c>
      <c r="M608" cm="1">
        <f t="array" ref="M608">CubicInterpolation($B$4:$B$14,$G$4:$G$14,L608)*H608</f>
        <v>87.302714114884111</v>
      </c>
      <c r="N608">
        <f t="shared" si="168"/>
        <v>-8.7912738015645182</v>
      </c>
      <c r="O608">
        <f t="shared" si="169"/>
        <v>-0.89615431208608742</v>
      </c>
      <c r="P608">
        <f t="shared" si="170"/>
        <v>11299.529472497139</v>
      </c>
      <c r="Q608">
        <f t="shared" si="171"/>
        <v>10018.639029072545</v>
      </c>
      <c r="R608">
        <f t="shared" si="172"/>
        <v>-39.951895676448842</v>
      </c>
      <c r="S608">
        <f t="shared" si="173"/>
        <v>-98.399014814595148</v>
      </c>
      <c r="T608">
        <f t="shared" si="174"/>
        <v>116.88097041162278</v>
      </c>
      <c r="U608">
        <f t="shared" si="175"/>
        <v>-8.6887813199462069</v>
      </c>
      <c r="V608">
        <f t="shared" si="176"/>
        <v>-1.338497003443976</v>
      </c>
    </row>
    <row r="609" spans="4:22" x14ac:dyDescent="0.3">
      <c r="D609">
        <f t="shared" si="162"/>
        <v>54.700000000000507</v>
      </c>
      <c r="E609">
        <v>0</v>
      </c>
      <c r="F609">
        <v>50</v>
      </c>
      <c r="H609">
        <f t="shared" si="163"/>
        <v>0.35042430820671872</v>
      </c>
      <c r="I609">
        <f t="shared" si="164"/>
        <v>214.76730037254535</v>
      </c>
      <c r="J609">
        <f t="shared" si="165"/>
        <v>293.75755528954267</v>
      </c>
      <c r="K609">
        <f t="shared" si="166"/>
        <v>153.24535922264735</v>
      </c>
      <c r="L609">
        <f t="shared" si="167"/>
        <v>0.52167291177107189</v>
      </c>
      <c r="M609" cm="1">
        <f t="array" ref="M609">CubicInterpolation($B$4:$B$14,$G$4:$G$14,L609)*H609</f>
        <v>87.745205581305243</v>
      </c>
      <c r="N609">
        <f t="shared" si="168"/>
        <v>-8.7793154363573986</v>
      </c>
      <c r="O609">
        <f t="shared" si="169"/>
        <v>-0.89493531461339426</v>
      </c>
      <c r="P609">
        <f t="shared" si="170"/>
        <v>11289.646096531482</v>
      </c>
      <c r="Q609">
        <f t="shared" si="171"/>
        <v>10030.320436614529</v>
      </c>
      <c r="R609">
        <f t="shared" si="172"/>
        <v>-40.233808690737042</v>
      </c>
      <c r="S609">
        <f t="shared" si="173"/>
        <v>-99.268504498539798</v>
      </c>
      <c r="T609">
        <f t="shared" si="174"/>
        <v>116.74718042805836</v>
      </c>
      <c r="U609">
        <f t="shared" si="175"/>
        <v>-8.6764929199827261</v>
      </c>
      <c r="V609">
        <f t="shared" si="176"/>
        <v>-1.3397201724811498</v>
      </c>
    </row>
    <row r="610" spans="4:22" x14ac:dyDescent="0.3">
      <c r="D610">
        <f t="shared" si="162"/>
        <v>54.800000000000509</v>
      </c>
      <c r="E610">
        <v>0</v>
      </c>
      <c r="F610">
        <v>50</v>
      </c>
      <c r="H610">
        <f t="shared" si="163"/>
        <v>0.35087498567867115</v>
      </c>
      <c r="I610">
        <f t="shared" si="164"/>
        <v>214.8321070861758</v>
      </c>
      <c r="J610">
        <f t="shared" si="165"/>
        <v>293.80187308324878</v>
      </c>
      <c r="K610">
        <f t="shared" si="166"/>
        <v>153.70760224297319</v>
      </c>
      <c r="L610">
        <f t="shared" si="167"/>
        <v>0.52316753678224559</v>
      </c>
      <c r="M610" cm="1">
        <f t="array" ref="M610">CubicInterpolation($B$4:$B$14,$G$4:$G$14,L610)*H610</f>
        <v>88.192819095291156</v>
      </c>
      <c r="N610">
        <f t="shared" si="168"/>
        <v>-8.7673047283014256</v>
      </c>
      <c r="O610">
        <f t="shared" si="169"/>
        <v>-0.89371098147822892</v>
      </c>
      <c r="P610">
        <f t="shared" si="170"/>
        <v>11279.675832896028</v>
      </c>
      <c r="Q610">
        <f t="shared" si="171"/>
        <v>10041.988459114395</v>
      </c>
      <c r="R610">
        <f t="shared" si="172"/>
        <v>-40.513713961140994</v>
      </c>
      <c r="S610">
        <f t="shared" si="173"/>
        <v>-100.13676821053626</v>
      </c>
      <c r="T610">
        <f t="shared" si="174"/>
        <v>116.6132695692621</v>
      </c>
      <c r="U610">
        <f t="shared" si="175"/>
        <v>-8.6641459155406029</v>
      </c>
      <c r="V610">
        <f t="shared" si="176"/>
        <v>-1.3409726891766356</v>
      </c>
    </row>
    <row r="611" spans="4:22" x14ac:dyDescent="0.3">
      <c r="D611">
        <f t="shared" si="162"/>
        <v>54.90000000000051</v>
      </c>
      <c r="E611">
        <v>0</v>
      </c>
      <c r="F611">
        <v>50</v>
      </c>
      <c r="H611">
        <f t="shared" si="163"/>
        <v>0.35133003420171549</v>
      </c>
      <c r="I611">
        <f t="shared" si="164"/>
        <v>214.89747777089372</v>
      </c>
      <c r="J611">
        <f t="shared" si="165"/>
        <v>293.84656977467864</v>
      </c>
      <c r="K611">
        <f t="shared" si="166"/>
        <v>154.17256505032378</v>
      </c>
      <c r="L611">
        <f t="shared" si="167"/>
        <v>0.524670290242092</v>
      </c>
      <c r="M611" cm="1">
        <f t="array" ref="M611">CubicInterpolation($B$4:$B$14,$G$4:$G$14,L611)*H611</f>
        <v>88.645602542932579</v>
      </c>
      <c r="N611">
        <f t="shared" si="168"/>
        <v>-8.7552405486926084</v>
      </c>
      <c r="O611">
        <f t="shared" si="169"/>
        <v>-0.89248119762411904</v>
      </c>
      <c r="P611">
        <f t="shared" si="170"/>
        <v>11269.618804477885</v>
      </c>
      <c r="Q611">
        <f t="shared" si="171"/>
        <v>10053.643084339166</v>
      </c>
      <c r="R611">
        <f t="shared" si="172"/>
        <v>-40.79162012219664</v>
      </c>
      <c r="S611">
        <f t="shared" si="173"/>
        <v>-101.00380015231244</v>
      </c>
      <c r="T611">
        <f t="shared" si="174"/>
        <v>116.47923492617922</v>
      </c>
      <c r="U611">
        <f t="shared" si="175"/>
        <v>-8.6517390379914065</v>
      </c>
      <c r="V611">
        <f t="shared" si="176"/>
        <v>-1.3422550741072863</v>
      </c>
    </row>
    <row r="612" spans="4:22" x14ac:dyDescent="0.3">
      <c r="D612">
        <f t="shared" si="162"/>
        <v>55.000000000000512</v>
      </c>
      <c r="E612">
        <v>0</v>
      </c>
      <c r="F612">
        <v>50</v>
      </c>
      <c r="H612">
        <f t="shared" ref="H612:H675" si="177">$H$20*(1-(P612/44300))^4.256</f>
        <v>0.35178946016848611</v>
      </c>
      <c r="I612">
        <f t="shared" ref="I612:I675" si="178">$I$20 - 6.5*P612/1000</f>
        <v>214.96341162412321</v>
      </c>
      <c r="J612">
        <f t="shared" ref="J612:J675" si="179">(I612*287*1.4)^0.5</f>
        <v>293.89164464232852</v>
      </c>
      <c r="K612">
        <f t="shared" ref="K612:K675" si="180">(S612^2+T612^2)^0.5</f>
        <v>154.64019658479617</v>
      </c>
      <c r="L612">
        <f t="shared" ref="L612:L675" si="181">K612/J612</f>
        <v>0.5261809901843113</v>
      </c>
      <c r="M612" cm="1">
        <f t="array" ref="M612">CubicInterpolation($B$4:$B$14,$G$4:$G$14,L612)*H612</f>
        <v>89.103605187861163</v>
      </c>
      <c r="N612">
        <f t="shared" ref="N612:N675" si="182">-((U612^2+V612^2)^0.5)</f>
        <v>-8.7431217469434888</v>
      </c>
      <c r="O612">
        <f t="shared" ref="O612:O675" si="183">N612/$G$17</f>
        <v>-0.89124584576386223</v>
      </c>
      <c r="P612">
        <f t="shared" ref="P612:P675" si="184">0.5*(S611+S612)*(D611-D610)+P611</f>
        <v>11259.47513475027</v>
      </c>
      <c r="Q612">
        <f t="shared" ref="Q612:Q675" si="185">0.5*(T611+T612)*(D611-D610)+Q611</f>
        <v>10065.284299762376</v>
      </c>
      <c r="R612">
        <f t="shared" ref="R612:R675" si="186">DEGREES(ATAN((P612-P611)/(Q612-Q611)))</f>
        <v>-41.067536063066314</v>
      </c>
      <c r="S612">
        <f t="shared" ref="S612:S675" si="187">S611+(U610+U611)*0.5*(D611-D610)</f>
        <v>-101.86959439998905</v>
      </c>
      <c r="T612">
        <f t="shared" ref="T612:T675" si="188">T611+(V610+V611)*0.5*(D611-D610)</f>
        <v>116.34507353801501</v>
      </c>
      <c r="U612">
        <f t="shared" ref="U612:U675" si="189">(-$G$17*F612-SIN(RADIANS((R612)))*M612)/F612</f>
        <v>-8.6392709938270382</v>
      </c>
      <c r="V612">
        <f t="shared" ref="V612:V675" si="190">(-COS(RADIANS(R612))*M612)/F612</f>
        <v>-1.3435678535507476</v>
      </c>
    </row>
    <row r="613" spans="4:22" x14ac:dyDescent="0.3">
      <c r="D613">
        <f t="shared" si="162"/>
        <v>55.100000000000513</v>
      </c>
      <c r="E613">
        <v>0</v>
      </c>
      <c r="F613">
        <v>50</v>
      </c>
      <c r="H613">
        <f t="shared" si="177"/>
        <v>0.35225327003897483</v>
      </c>
      <c r="I613">
        <f t="shared" si="178"/>
        <v>215.02990783939623</v>
      </c>
      <c r="J613">
        <f t="shared" si="179"/>
        <v>293.93709696101547</v>
      </c>
      <c r="K613">
        <f t="shared" si="180"/>
        <v>155.1104460464675</v>
      </c>
      <c r="L613">
        <f t="shared" si="181"/>
        <v>0.52769945559828269</v>
      </c>
      <c r="M613" cm="1">
        <f t="array" ref="M613">CubicInterpolation($B$4:$B$14,$G$4:$G$14,L613)*H613</f>
        <v>89.566877644909994</v>
      </c>
      <c r="N613">
        <f t="shared" si="182"/>
        <v>-8.7309471508095875</v>
      </c>
      <c r="O613">
        <f t="shared" si="183"/>
        <v>-0.89000480640260826</v>
      </c>
      <c r="P613">
        <f t="shared" si="184"/>
        <v>11249.244947785191</v>
      </c>
      <c r="Q613">
        <f t="shared" si="185"/>
        <v>10076.912092558858</v>
      </c>
      <c r="R613">
        <f t="shared" si="186"/>
        <v>-41.341470916569371</v>
      </c>
      <c r="S613">
        <f t="shared" si="187"/>
        <v>-102.73414490158</v>
      </c>
      <c r="T613">
        <f t="shared" si="188"/>
        <v>116.21078239163211</v>
      </c>
      <c r="U613">
        <f t="shared" si="189"/>
        <v>-8.6267404649238912</v>
      </c>
      <c r="V613">
        <f t="shared" si="190"/>
        <v>-1.3449115588300899</v>
      </c>
    </row>
    <row r="614" spans="4:22" x14ac:dyDescent="0.3">
      <c r="D614">
        <f t="shared" si="162"/>
        <v>55.200000000000514</v>
      </c>
      <c r="E614">
        <v>0</v>
      </c>
      <c r="F614">
        <v>50</v>
      </c>
      <c r="H614">
        <f t="shared" si="177"/>
        <v>0.35272147033964824</v>
      </c>
      <c r="I614">
        <f t="shared" si="178"/>
        <v>215.09696560626847</v>
      </c>
      <c r="J614">
        <f t="shared" si="179"/>
        <v>293.98292600183208</v>
      </c>
      <c r="K614">
        <f t="shared" si="180"/>
        <v>155.58326289523924</v>
      </c>
      <c r="L614">
        <f t="shared" si="181"/>
        <v>0.52922550643049815</v>
      </c>
      <c r="M614" cm="1">
        <f t="array" ref="M614">CubicInterpolation($B$4:$B$14,$G$4:$G$14,L614)*H614</f>
        <v>90.035471852693874</v>
      </c>
      <c r="N614">
        <f t="shared" si="182"/>
        <v>-8.7187155666475</v>
      </c>
      <c r="O614">
        <f t="shared" si="183"/>
        <v>-0.88875795786416922</v>
      </c>
      <c r="P614">
        <f t="shared" si="184"/>
        <v>11238.928368266386</v>
      </c>
      <c r="Q614">
        <f t="shared" si="185"/>
        <v>10088.526449599491</v>
      </c>
      <c r="R614">
        <f t="shared" si="186"/>
        <v>-41.613434048409268</v>
      </c>
      <c r="S614">
        <f t="shared" si="187"/>
        <v>-103.59744547451756</v>
      </c>
      <c r="T614">
        <f t="shared" si="188"/>
        <v>116.07635842101307</v>
      </c>
      <c r="U614">
        <f t="shared" si="189"/>
        <v>-8.6141461088382538</v>
      </c>
      <c r="V614">
        <f t="shared" si="190"/>
        <v>-1.3462867256599553</v>
      </c>
    </row>
    <row r="615" spans="4:22" x14ac:dyDescent="0.3">
      <c r="D615">
        <f t="shared" si="162"/>
        <v>55.300000000000516</v>
      </c>
      <c r="E615">
        <v>0</v>
      </c>
      <c r="F615">
        <v>50</v>
      </c>
      <c r="H615">
        <f t="shared" si="177"/>
        <v>0.35319406766254796</v>
      </c>
      <c r="I615">
        <f t="shared" si="178"/>
        <v>215.1645841102337</v>
      </c>
      <c r="J615">
        <f t="shared" si="179"/>
        <v>294.02913103210011</v>
      </c>
      <c r="K615">
        <f t="shared" si="180"/>
        <v>156.05859685046124</v>
      </c>
      <c r="L615">
        <f t="shared" si="181"/>
        <v>0.53075896358522323</v>
      </c>
      <c r="M615" cm="1">
        <f t="array" ref="M615">CubicInterpolation($B$4:$B$14,$G$4:$G$14,L615)*H615</f>
        <v>90.509441045132832</v>
      </c>
      <c r="N615">
        <f t="shared" si="182"/>
        <v>-8.7064257797030606</v>
      </c>
      <c r="O615">
        <f t="shared" si="183"/>
        <v>-0.8875051763203935</v>
      </c>
      <c r="P615">
        <f t="shared" si="184"/>
        <v>11228.525521502501</v>
      </c>
      <c r="Q615">
        <f t="shared" si="185"/>
        <v>10100.127357445881</v>
      </c>
      <c r="R615">
        <f t="shared" si="186"/>
        <v>-41.883435046646113</v>
      </c>
      <c r="S615">
        <f t="shared" si="187"/>
        <v>-104.45948980320567</v>
      </c>
      <c r="T615">
        <f t="shared" si="188"/>
        <v>115.94179850678856</v>
      </c>
      <c r="U615">
        <f t="shared" si="189"/>
        <v>-8.6014865591313505</v>
      </c>
      <c r="V615">
        <f t="shared" si="190"/>
        <v>-1.3476938934939071</v>
      </c>
    </row>
    <row r="616" spans="4:22" x14ac:dyDescent="0.3">
      <c r="D616">
        <f t="shared" si="162"/>
        <v>55.400000000000517</v>
      </c>
      <c r="E616">
        <v>0</v>
      </c>
      <c r="F616">
        <v>50</v>
      </c>
      <c r="H616">
        <f t="shared" si="177"/>
        <v>0.3536710686643747</v>
      </c>
      <c r="I616">
        <f t="shared" si="178"/>
        <v>215.23276253263666</v>
      </c>
      <c r="J616">
        <f t="shared" si="179"/>
        <v>294.07571131532336</v>
      </c>
      <c r="K616">
        <f t="shared" si="180"/>
        <v>156.53639789034676</v>
      </c>
      <c r="L616">
        <f t="shared" si="181"/>
        <v>0.53229964892442361</v>
      </c>
      <c r="M616" cm="1">
        <f t="array" ref="M616">CubicInterpolation($B$4:$B$14,$G$4:$G$14,L616)*H616</f>
        <v>90.988839721943151</v>
      </c>
      <c r="N616">
        <f t="shared" si="182"/>
        <v>-8.6940765544300405</v>
      </c>
      <c r="O616">
        <f t="shared" si="183"/>
        <v>-0.88624633582365342</v>
      </c>
      <c r="P616">
        <f t="shared" si="184"/>
        <v>11218.036533440511</v>
      </c>
      <c r="Q616">
        <f t="shared" si="185"/>
        <v>10111.714802345012</v>
      </c>
      <c r="R616">
        <f t="shared" si="186"/>
        <v>-42.151483711378759</v>
      </c>
      <c r="S616">
        <f t="shared" si="187"/>
        <v>-105.32027143660416</v>
      </c>
      <c r="T616">
        <f t="shared" si="188"/>
        <v>115.80709947583087</v>
      </c>
      <c r="U616">
        <f t="shared" si="189"/>
        <v>-8.5887604257243595</v>
      </c>
      <c r="V616">
        <f t="shared" si="190"/>
        <v>-1.3491336048743419</v>
      </c>
    </row>
    <row r="617" spans="4:22" x14ac:dyDescent="0.3">
      <c r="D617">
        <f t="shared" si="162"/>
        <v>55.500000000000519</v>
      </c>
      <c r="E617">
        <v>0</v>
      </c>
      <c r="F617">
        <v>50</v>
      </c>
      <c r="H617">
        <f t="shared" si="177"/>
        <v>0.35415248006555478</v>
      </c>
      <c r="I617">
        <f t="shared" si="178"/>
        <v>215.30150005058397</v>
      </c>
      <c r="J617">
        <f t="shared" si="179"/>
        <v>294.1226661111391</v>
      </c>
      <c r="K617">
        <f t="shared" si="180"/>
        <v>157.01661625118953</v>
      </c>
      <c r="L617">
        <f t="shared" si="181"/>
        <v>0.53384738526699682</v>
      </c>
      <c r="M617" cm="1">
        <f t="array" ref="M617">CubicInterpolation($B$4:$B$14,$G$4:$G$14,L617)*H617</f>
        <v>91.473723618120459</v>
      </c>
      <c r="N617">
        <f t="shared" si="182"/>
        <v>-8.6816666348390061</v>
      </c>
      <c r="O617">
        <f t="shared" si="183"/>
        <v>-0.88498130834240629</v>
      </c>
      <c r="P617">
        <f t="shared" si="184"/>
        <v>11207.461530679388</v>
      </c>
      <c r="Q617">
        <f t="shared" si="185"/>
        <v>10123.288770223849</v>
      </c>
      <c r="R617">
        <f t="shared" si="186"/>
        <v>-42.417590044635077</v>
      </c>
      <c r="S617">
        <f t="shared" si="187"/>
        <v>-106.17978378584695</v>
      </c>
      <c r="T617">
        <f t="shared" si="188"/>
        <v>115.67225810091246</v>
      </c>
      <c r="U617">
        <f t="shared" si="189"/>
        <v>-8.5759662952829316</v>
      </c>
      <c r="V617">
        <f t="shared" si="190"/>
        <v>-1.3506064047856363</v>
      </c>
    </row>
    <row r="618" spans="4:22" x14ac:dyDescent="0.3">
      <c r="D618">
        <f t="shared" si="162"/>
        <v>55.60000000000052</v>
      </c>
      <c r="E618">
        <v>0</v>
      </c>
      <c r="F618">
        <v>50</v>
      </c>
      <c r="H618">
        <f t="shared" si="177"/>
        <v>0.35463830864929025</v>
      </c>
      <c r="I618">
        <f t="shared" si="178"/>
        <v>215.37079583685397</v>
      </c>
      <c r="J618">
        <f t="shared" si="179"/>
        <v>294.16999467526921</v>
      </c>
      <c r="K618">
        <f t="shared" si="180"/>
        <v>157.49920242639271</v>
      </c>
      <c r="L618">
        <f t="shared" si="181"/>
        <v>0.53540199638734132</v>
      </c>
      <c r="M618" cm="1">
        <f t="array" ref="M618">CubicInterpolation($B$4:$B$14,$G$4:$G$14,L618)*H618</f>
        <v>91.964149672436903</v>
      </c>
      <c r="N618">
        <f t="shared" si="182"/>
        <v>-8.6691947448744422</v>
      </c>
      <c r="O618">
        <f t="shared" si="183"/>
        <v>-0.88370996379963729</v>
      </c>
      <c r="P618">
        <f t="shared" si="184"/>
        <v>11196.800640484</v>
      </c>
      <c r="Q618">
        <f t="shared" si="185"/>
        <v>10134.849246683916</v>
      </c>
      <c r="R618">
        <f t="shared" si="186"/>
        <v>-42.681764240524146</v>
      </c>
      <c r="S618">
        <f t="shared" si="187"/>
        <v>-107.03802012189733</v>
      </c>
      <c r="T618">
        <f t="shared" si="188"/>
        <v>115.53727110042946</v>
      </c>
      <c r="U618">
        <f t="shared" si="189"/>
        <v>-8.5631027316294031</v>
      </c>
      <c r="V618">
        <f t="shared" si="190"/>
        <v>-1.3521128400099212</v>
      </c>
    </row>
    <row r="619" spans="4:22" x14ac:dyDescent="0.3">
      <c r="D619">
        <f t="shared" si="162"/>
        <v>55.700000000000522</v>
      </c>
      <c r="E619">
        <v>0</v>
      </c>
      <c r="F619">
        <v>50</v>
      </c>
      <c r="H619">
        <f t="shared" si="177"/>
        <v>0.355128561260593</v>
      </c>
      <c r="I619">
        <f t="shared" si="178"/>
        <v>215.44064905980491</v>
      </c>
      <c r="J619">
        <f t="shared" si="179"/>
        <v>294.21769625946973</v>
      </c>
      <c r="K619">
        <f t="shared" si="180"/>
        <v>157.98410716532152</v>
      </c>
      <c r="L619">
        <f t="shared" si="181"/>
        <v>0.53696330701330686</v>
      </c>
      <c r="M619" cm="1">
        <f t="array" ref="M619">CubicInterpolation($B$4:$B$14,$G$4:$G$14,L619)*H619</f>
        <v>92.460175994978187</v>
      </c>
      <c r="N619">
        <f t="shared" si="182"/>
        <v>-8.6566595888219346</v>
      </c>
      <c r="O619">
        <f t="shared" si="183"/>
        <v>-0.88243217011436637</v>
      </c>
      <c r="P619">
        <f t="shared" si="184"/>
        <v>11186.053990799242</v>
      </c>
      <c r="Q619">
        <f t="shared" si="185"/>
        <v>10146.396216995847</v>
      </c>
      <c r="R619">
        <f t="shared" si="186"/>
        <v>-42.944016675563404</v>
      </c>
      <c r="S619">
        <f t="shared" si="187"/>
        <v>-107.89497357324296</v>
      </c>
      <c r="T619">
        <f t="shared" si="188"/>
        <v>115.40213513818968</v>
      </c>
      <c r="U619">
        <f t="shared" si="189"/>
        <v>-8.5501682761841895</v>
      </c>
      <c r="V619">
        <f t="shared" si="190"/>
        <v>-1.3536534584878874</v>
      </c>
    </row>
    <row r="620" spans="4:22" x14ac:dyDescent="0.3">
      <c r="D620">
        <f t="shared" si="162"/>
        <v>55.800000000000523</v>
      </c>
      <c r="E620">
        <v>0</v>
      </c>
      <c r="F620">
        <v>50</v>
      </c>
      <c r="H620">
        <f t="shared" si="177"/>
        <v>0.35562324480530105</v>
      </c>
      <c r="I620">
        <f t="shared" si="178"/>
        <v>215.51105888328141</v>
      </c>
      <c r="J620">
        <f t="shared" si="179"/>
        <v>294.26577011148015</v>
      </c>
      <c r="K620">
        <f t="shared" si="180"/>
        <v>158.47128147198859</v>
      </c>
      <c r="L620">
        <f t="shared" si="181"/>
        <v>0.53853114282355385</v>
      </c>
      <c r="M620" cm="1">
        <f t="array" ref="M620">CubicInterpolation($B$4:$B$14,$G$4:$G$14,L620)*H620</f>
        <v>92.961861833740329</v>
      </c>
      <c r="N620">
        <f t="shared" si="182"/>
        <v>-8.6440598517424068</v>
      </c>
      <c r="O620">
        <f t="shared" si="183"/>
        <v>-0.88114779324591297</v>
      </c>
      <c r="P620">
        <f t="shared" si="184"/>
        <v>11175.221710264399</v>
      </c>
      <c r="Q620">
        <f t="shared" si="185"/>
        <v>10157.92966609392</v>
      </c>
      <c r="R620">
        <f t="shared" si="186"/>
        <v>-43.204357899275763</v>
      </c>
      <c r="S620">
        <f t="shared" si="187"/>
        <v>-108.75063712363365</v>
      </c>
      <c r="T620">
        <f t="shared" si="188"/>
        <v>115.26684682326479</v>
      </c>
      <c r="U620">
        <f t="shared" si="189"/>
        <v>-8.5371614484335776</v>
      </c>
      <c r="V620">
        <f t="shared" si="190"/>
        <v>-1.3552288086830446</v>
      </c>
    </row>
    <row r="621" spans="4:22" x14ac:dyDescent="0.3">
      <c r="D621">
        <f t="shared" si="162"/>
        <v>55.900000000000524</v>
      </c>
      <c r="E621">
        <v>0</v>
      </c>
      <c r="F621">
        <v>50</v>
      </c>
      <c r="H621">
        <f t="shared" si="177"/>
        <v>0.35612236624907795</v>
      </c>
      <c r="I621">
        <f t="shared" si="178"/>
        <v>215.58202446651978</v>
      </c>
      <c r="J621">
        <f t="shared" si="179"/>
        <v>294.31421547497098</v>
      </c>
      <c r="K621">
        <f t="shared" si="180"/>
        <v>158.96067660358341</v>
      </c>
      <c r="L621">
        <f t="shared" si="181"/>
        <v>0.54010533044436559</v>
      </c>
      <c r="M621" cm="1">
        <f t="array" ref="M621">CubicInterpolation($B$4:$B$14,$G$4:$G$14,L621)*H621</f>
        <v>93.469267540312273</v>
      </c>
      <c r="N621">
        <f t="shared" si="182"/>
        <v>-8.6313941999346575</v>
      </c>
      <c r="O621">
        <f t="shared" si="183"/>
        <v>-0.87985669724104554</v>
      </c>
      <c r="P621">
        <f t="shared" si="184"/>
        <v>11164.303928227724</v>
      </c>
      <c r="Q621">
        <f t="shared" si="185"/>
        <v>10169.449578570579</v>
      </c>
      <c r="R621">
        <f t="shared" si="186"/>
        <v>-43.462798624989183</v>
      </c>
      <c r="S621">
        <f t="shared" si="187"/>
        <v>-109.60500360986455</v>
      </c>
      <c r="T621">
        <f t="shared" si="188"/>
        <v>115.13140270990624</v>
      </c>
      <c r="U621">
        <f t="shared" si="189"/>
        <v>-8.5240807464249055</v>
      </c>
      <c r="V621">
        <f t="shared" si="190"/>
        <v>-1.3568394389513674</v>
      </c>
    </row>
    <row r="622" spans="4:22" x14ac:dyDescent="0.3">
      <c r="D622">
        <f t="shared" si="162"/>
        <v>56.000000000000526</v>
      </c>
      <c r="E622">
        <v>0</v>
      </c>
      <c r="F622">
        <v>50</v>
      </c>
      <c r="H622">
        <f t="shared" si="177"/>
        <v>0.3566259326163963</v>
      </c>
      <c r="I622">
        <f t="shared" si="178"/>
        <v>215.65354496405186</v>
      </c>
      <c r="J622">
        <f t="shared" si="179"/>
        <v>294.36303158949158</v>
      </c>
      <c r="K622">
        <f t="shared" si="180"/>
        <v>159.4522440688549</v>
      </c>
      <c r="L622">
        <f t="shared" si="181"/>
        <v>0.54168569744593964</v>
      </c>
      <c r="M622" cm="1">
        <f t="array" ref="M622">CubicInterpolation($B$4:$B$14,$G$4:$G$14,L622)*H622</f>
        <v>93.982454534663646</v>
      </c>
      <c r="N622">
        <f t="shared" si="182"/>
        <v>-8.618661281425597</v>
      </c>
      <c r="O622">
        <f t="shared" si="183"/>
        <v>-0.87855874428395475</v>
      </c>
      <c r="P622">
        <f t="shared" si="184"/>
        <v>11153.30077476125</v>
      </c>
      <c r="Q622">
        <f t="shared" si="185"/>
        <v>10180.95593867095</v>
      </c>
      <c r="R622">
        <f t="shared" si="186"/>
        <v>-43.719349720839986</v>
      </c>
      <c r="S622">
        <f t="shared" si="187"/>
        <v>-110.45806571960749</v>
      </c>
      <c r="T622">
        <f t="shared" si="188"/>
        <v>114.99579929752451</v>
      </c>
      <c r="U622">
        <f t="shared" si="189"/>
        <v>-8.5109246472885154</v>
      </c>
      <c r="V622">
        <f t="shared" si="190"/>
        <v>-1.3584858969167037</v>
      </c>
    </row>
    <row r="623" spans="4:22" x14ac:dyDescent="0.3">
      <c r="D623">
        <f t="shared" si="162"/>
        <v>56.100000000000527</v>
      </c>
      <c r="E623">
        <v>0</v>
      </c>
      <c r="F623">
        <v>50</v>
      </c>
      <c r="H623">
        <f t="shared" si="177"/>
        <v>0.35713395098950312</v>
      </c>
      <c r="I623">
        <f t="shared" si="178"/>
        <v>215.72561952560724</v>
      </c>
      <c r="J623">
        <f t="shared" si="179"/>
        <v>294.41221769041613</v>
      </c>
      <c r="K623">
        <f t="shared" si="180"/>
        <v>159.94593562635765</v>
      </c>
      <c r="L623">
        <f t="shared" si="181"/>
        <v>0.54327207233820007</v>
      </c>
      <c r="M623" cm="1">
        <f t="array" ref="M623">CubicInterpolation($B$4:$B$14,$G$4:$G$14,L623)*H623</f>
        <v>94.501485269062073</v>
      </c>
      <c r="N623">
        <f t="shared" si="182"/>
        <v>-8.6058597264862033</v>
      </c>
      <c r="O623">
        <f t="shared" si="183"/>
        <v>-0.87725379474884846</v>
      </c>
      <c r="P623">
        <f t="shared" si="184"/>
        <v>11142.212380675805</v>
      </c>
      <c r="Q623">
        <f t="shared" si="185"/>
        <v>10192.448730287362</v>
      </c>
      <c r="R623">
        <f t="shared" si="186"/>
        <v>-43.97402220103492</v>
      </c>
      <c r="S623">
        <f t="shared" si="187"/>
        <v>-111.30981598929317</v>
      </c>
      <c r="T623">
        <f t="shared" si="188"/>
        <v>114.8600330307311</v>
      </c>
      <c r="U623">
        <f t="shared" si="189"/>
        <v>-8.4976916077845921</v>
      </c>
      <c r="V623">
        <f t="shared" si="190"/>
        <v>-1.3601687288511357</v>
      </c>
    </row>
    <row r="624" spans="4:22" x14ac:dyDescent="0.3">
      <c r="D624">
        <f t="shared" si="162"/>
        <v>56.200000000000529</v>
      </c>
      <c r="E624">
        <v>0</v>
      </c>
      <c r="F624">
        <v>50</v>
      </c>
      <c r="H624">
        <f t="shared" si="177"/>
        <v>0.35764642850736955</v>
      </c>
      <c r="I624">
        <f t="shared" si="178"/>
        <v>215.79824729601444</v>
      </c>
      <c r="J624">
        <f t="shared" si="179"/>
        <v>294.46177300888917</v>
      </c>
      <c r="K624">
        <f t="shared" si="180"/>
        <v>160.4417032825713</v>
      </c>
      <c r="L624">
        <f t="shared" si="181"/>
        <v>0.54486428456615965</v>
      </c>
      <c r="M624" cm="1">
        <f t="array" ref="M624">CubicInterpolation($B$4:$B$14,$G$4:$G$14,L624)*H624</f>
        <v>95.026423191141319</v>
      </c>
      <c r="N624">
        <f t="shared" si="182"/>
        <v>-8.5929881481739638</v>
      </c>
      <c r="O624">
        <f t="shared" si="183"/>
        <v>-0.875941707255246</v>
      </c>
      <c r="P624">
        <f t="shared" si="184"/>
        <v>11131.038877536237</v>
      </c>
      <c r="Q624">
        <f t="shared" si="185"/>
        <v>10203.927936953871</v>
      </c>
      <c r="R624">
        <f t="shared" si="186"/>
        <v>-44.226827217318501</v>
      </c>
      <c r="S624">
        <f t="shared" si="187"/>
        <v>-112.16024680204684</v>
      </c>
      <c r="T624">
        <f t="shared" si="188"/>
        <v>114.72410029944271</v>
      </c>
      <c r="U624">
        <f t="shared" si="189"/>
        <v>-8.4843800648755074</v>
      </c>
      <c r="V624">
        <f t="shared" si="190"/>
        <v>-1.3618884790618091</v>
      </c>
    </row>
    <row r="625" spans="4:22" x14ac:dyDescent="0.3">
      <c r="D625">
        <f t="shared" si="162"/>
        <v>56.30000000000053</v>
      </c>
      <c r="E625">
        <v>0</v>
      </c>
      <c r="F625">
        <v>50</v>
      </c>
      <c r="H625">
        <f t="shared" si="177"/>
        <v>0.35816337236462176</v>
      </c>
      <c r="I625">
        <f t="shared" si="178"/>
        <v>215.87142741510047</v>
      </c>
      <c r="J625">
        <f t="shared" si="179"/>
        <v>294.51169677177063</v>
      </c>
      <c r="K625">
        <f t="shared" si="180"/>
        <v>160.93949928990216</v>
      </c>
      <c r="L625">
        <f t="shared" si="181"/>
        <v>0.54646216450486473</v>
      </c>
      <c r="M625" cm="1">
        <f t="array" ref="M625">CubicInterpolation($B$4:$B$14,$G$4:$G$14,L625)*H625</f>
        <v>95.557332706140556</v>
      </c>
      <c r="N625">
        <f t="shared" si="182"/>
        <v>-8.580045142900838</v>
      </c>
      <c r="O625">
        <f t="shared" si="183"/>
        <v>-0.87462233872587536</v>
      </c>
      <c r="P625">
        <f t="shared" si="184"/>
        <v>11119.78039767685</v>
      </c>
      <c r="Q625">
        <f t="shared" si="185"/>
        <v>10215.393541840795</v>
      </c>
      <c r="R625">
        <f t="shared" si="186"/>
        <v>-44.477776050662236</v>
      </c>
      <c r="S625">
        <f t="shared" si="187"/>
        <v>-113.00935038567985</v>
      </c>
      <c r="T625">
        <f t="shared" si="188"/>
        <v>114.58799743904706</v>
      </c>
      <c r="U625">
        <f t="shared" si="189"/>
        <v>-8.4709884363227044</v>
      </c>
      <c r="V625">
        <f t="shared" si="190"/>
        <v>-1.3636456892841693</v>
      </c>
    </row>
    <row r="626" spans="4:22" x14ac:dyDescent="0.3">
      <c r="D626">
        <f t="shared" si="162"/>
        <v>56.400000000000531</v>
      </c>
      <c r="E626">
        <v>0</v>
      </c>
      <c r="F626">
        <v>50</v>
      </c>
      <c r="H626">
        <f t="shared" si="177"/>
        <v>0.35868478981045809</v>
      </c>
      <c r="I626">
        <f t="shared" si="178"/>
        <v>215.9451590175893</v>
      </c>
      <c r="J626">
        <f t="shared" si="179"/>
        <v>294.56198820157937</v>
      </c>
      <c r="K626">
        <f t="shared" si="180"/>
        <v>161.43927614457698</v>
      </c>
      <c r="L626">
        <f t="shared" si="181"/>
        <v>0.54806554345395808</v>
      </c>
      <c r="M626" cm="1">
        <f t="array" ref="M626">CubicInterpolation($B$4:$B$14,$G$4:$G$14,L626)*H626</f>
        <v>96.094279138339061</v>
      </c>
      <c r="N626">
        <f t="shared" si="182"/>
        <v>-8.5670292910267651</v>
      </c>
      <c r="O626">
        <f t="shared" si="183"/>
        <v>-0.87329554444717272</v>
      </c>
      <c r="P626">
        <f t="shared" si="184"/>
        <v>11108.437074217029</v>
      </c>
      <c r="Q626">
        <f t="shared" si="185"/>
        <v>10226.845527749279</v>
      </c>
      <c r="R626">
        <f t="shared" si="186"/>
        <v>-44.726880103150705</v>
      </c>
      <c r="S626">
        <f t="shared" si="187"/>
        <v>-113.85711881073978</v>
      </c>
      <c r="T626">
        <f t="shared" si="188"/>
        <v>114.45172073062976</v>
      </c>
      <c r="U626">
        <f t="shared" si="189"/>
        <v>-8.45751512130804</v>
      </c>
      <c r="V626">
        <f t="shared" si="190"/>
        <v>-1.3654408980825221</v>
      </c>
    </row>
    <row r="627" spans="4:22" x14ac:dyDescent="0.3">
      <c r="D627">
        <f t="shared" si="162"/>
        <v>56.500000000000533</v>
      </c>
      <c r="E627">
        <v>0</v>
      </c>
      <c r="F627">
        <v>50</v>
      </c>
      <c r="H627">
        <f t="shared" si="177"/>
        <v>0.3592106881475457</v>
      </c>
      <c r="I627">
        <f t="shared" si="178"/>
        <v>216.0194412329991</v>
      </c>
      <c r="J627">
        <f t="shared" si="179"/>
        <v>294.61264651643694</v>
      </c>
      <c r="K627">
        <f t="shared" si="180"/>
        <v>161.94098658443747</v>
      </c>
      <c r="L627">
        <f t="shared" si="181"/>
        <v>0.54967425363188716</v>
      </c>
      <c r="M627" cm="1">
        <f t="array" ref="M627">CubicInterpolation($B$4:$B$14,$G$4:$G$14,L627)*H627</f>
        <v>96.637328691704056</v>
      </c>
      <c r="N627">
        <f t="shared" si="182"/>
        <v>-8.5539391574759591</v>
      </c>
      <c r="O627">
        <f t="shared" si="183"/>
        <v>-0.87196117813210583</v>
      </c>
      <c r="P627">
        <f t="shared" si="184"/>
        <v>11097.009041077061</v>
      </c>
      <c r="Q627">
        <f t="shared" si="185"/>
        <v>10238.283877105874</v>
      </c>
      <c r="R627">
        <f t="shared" si="186"/>
        <v>-44.974150890143889</v>
      </c>
      <c r="S627">
        <f t="shared" si="187"/>
        <v>-114.70354398862132</v>
      </c>
      <c r="T627">
        <f t="shared" si="188"/>
        <v>114.31526640126143</v>
      </c>
      <c r="U627">
        <f t="shared" si="189"/>
        <v>-8.4439585010771232</v>
      </c>
      <c r="V627">
        <f t="shared" si="190"/>
        <v>-1.3672746402562723</v>
      </c>
    </row>
    <row r="628" spans="4:22" x14ac:dyDescent="0.3">
      <c r="D628">
        <f t="shared" si="162"/>
        <v>56.600000000000534</v>
      </c>
      <c r="E628">
        <v>0</v>
      </c>
      <c r="F628">
        <v>50</v>
      </c>
      <c r="H628">
        <f t="shared" si="177"/>
        <v>0.35974107473090372</v>
      </c>
      <c r="I628">
        <f t="shared" si="178"/>
        <v>216.09427318553804</v>
      </c>
      <c r="J628">
        <f t="shared" si="179"/>
        <v>294.66367093000991</v>
      </c>
      <c r="K628">
        <f t="shared" si="180"/>
        <v>162.44458358664465</v>
      </c>
      <c r="L628">
        <f t="shared" si="181"/>
        <v>0.55128812816979178</v>
      </c>
      <c r="M628" cm="1">
        <f t="array" ref="M628">CubicInterpolation($B$4:$B$14,$G$4:$G$14,L628)*H628</f>
        <v>97.186548409775568</v>
      </c>
      <c r="N628">
        <f t="shared" si="182"/>
        <v>-8.5407732923792743</v>
      </c>
      <c r="O628">
        <f t="shared" si="183"/>
        <v>-0.87061909198565479</v>
      </c>
      <c r="P628">
        <f t="shared" si="184"/>
        <v>11085.496432994143</v>
      </c>
      <c r="Q628">
        <f t="shared" si="185"/>
        <v>10249.708571957155</v>
      </c>
      <c r="R628">
        <f t="shared" si="186"/>
        <v>-45.219600032571734</v>
      </c>
      <c r="S628">
        <f t="shared" si="187"/>
        <v>-115.54861766974059</v>
      </c>
      <c r="T628">
        <f t="shared" si="188"/>
        <v>114.17863062434448</v>
      </c>
      <c r="U628">
        <f t="shared" si="189"/>
        <v>-8.4303169396073834</v>
      </c>
      <c r="V628">
        <f t="shared" si="190"/>
        <v>-1.3691474462554865</v>
      </c>
    </row>
    <row r="629" spans="4:22" x14ac:dyDescent="0.3">
      <c r="D629">
        <f t="shared" si="162"/>
        <v>56.700000000000536</v>
      </c>
      <c r="E629">
        <v>0</v>
      </c>
      <c r="F629">
        <v>50</v>
      </c>
      <c r="H629">
        <f t="shared" si="177"/>
        <v>0.36027595696676734</v>
      </c>
      <c r="I629">
        <f t="shared" si="178"/>
        <v>216.1696539939993</v>
      </c>
      <c r="J629">
        <f t="shared" si="179"/>
        <v>294.71506065145178</v>
      </c>
      <c r="K629">
        <f t="shared" si="180"/>
        <v>162.9500203653017</v>
      </c>
      <c r="L629">
        <f t="shared" si="181"/>
        <v>0.55290700110509949</v>
      </c>
      <c r="M629" cm="1">
        <f t="array" ref="M629">CubicInterpolation($B$4:$B$14,$G$4:$G$14,L629)*H629</f>
        <v>97.742006134807355</v>
      </c>
      <c r="N629">
        <f t="shared" si="182"/>
        <v>-8.5275302317377264</v>
      </c>
      <c r="O629">
        <f t="shared" si="183"/>
        <v>-0.8692691367724491</v>
      </c>
      <c r="P629">
        <f t="shared" si="184"/>
        <v>11073.899385538567</v>
      </c>
      <c r="Q629">
        <f t="shared" si="185"/>
        <v>10261.119593964373</v>
      </c>
      <c r="R629">
        <f t="shared" si="186"/>
        <v>-45.463239249517372</v>
      </c>
      <c r="S629">
        <f t="shared" si="187"/>
        <v>-116.39233144177483</v>
      </c>
      <c r="T629">
        <f t="shared" si="188"/>
        <v>114.04180952001889</v>
      </c>
      <c r="U629">
        <f t="shared" si="189"/>
        <v>-8.416588784296545</v>
      </c>
      <c r="V629">
        <f t="shared" si="190"/>
        <v>-1.371059841602295</v>
      </c>
    </row>
    <row r="630" spans="4:22" x14ac:dyDescent="0.3">
      <c r="D630">
        <f t="shared" si="162"/>
        <v>56.800000000000537</v>
      </c>
      <c r="E630">
        <v>0</v>
      </c>
      <c r="F630">
        <v>50</v>
      </c>
      <c r="H630">
        <f t="shared" si="177"/>
        <v>0.36081534231143675</v>
      </c>
      <c r="I630">
        <f t="shared" si="178"/>
        <v>216.24558277165448</v>
      </c>
      <c r="J630">
        <f t="shared" si="179"/>
        <v>294.76681488534422</v>
      </c>
      <c r="K630">
        <f t="shared" si="180"/>
        <v>163.45725036900362</v>
      </c>
      <c r="L630">
        <f t="shared" si="181"/>
        <v>0.55453070737485755</v>
      </c>
      <c r="M630" cm="1">
        <f t="array" ref="M630">CubicInterpolation($B$4:$B$14,$G$4:$G$14,L630)*H630</f>
        <v>98.303770466184986</v>
      </c>
      <c r="N630">
        <f t="shared" si="182"/>
        <v>-8.514208498110504</v>
      </c>
      <c r="O630">
        <f t="shared" si="183"/>
        <v>-0.86791116188690143</v>
      </c>
      <c r="P630">
        <f t="shared" si="184"/>
        <v>11062.218035130079</v>
      </c>
      <c r="Q630">
        <f t="shared" si="185"/>
        <v>10272.516924398156</v>
      </c>
      <c r="R630">
        <f t="shared" si="186"/>
        <v>-45.705080350945074</v>
      </c>
      <c r="S630">
        <f t="shared" si="187"/>
        <v>-117.23467672797004</v>
      </c>
      <c r="T630">
        <f t="shared" si="188"/>
        <v>113.90479915562599</v>
      </c>
      <c r="U630">
        <f t="shared" si="189"/>
        <v>-8.4027723666743004</v>
      </c>
      <c r="V630">
        <f t="shared" si="190"/>
        <v>-1.3730123463217307</v>
      </c>
    </row>
    <row r="631" spans="4:22" x14ac:dyDescent="0.3">
      <c r="D631">
        <f t="shared" si="162"/>
        <v>56.900000000000539</v>
      </c>
      <c r="E631">
        <v>0</v>
      </c>
      <c r="F631">
        <v>50</v>
      </c>
      <c r="H631">
        <f t="shared" si="177"/>
        <v>0.36135923827010868</v>
      </c>
      <c r="I631">
        <f t="shared" si="178"/>
        <v>216.32205862614637</v>
      </c>
      <c r="J631">
        <f t="shared" si="179"/>
        <v>294.81893283163754</v>
      </c>
      <c r="K631">
        <f t="shared" si="180"/>
        <v>163.96622727832244</v>
      </c>
      <c r="L631">
        <f t="shared" si="181"/>
        <v>0.55615908280883286</v>
      </c>
      <c r="M631" cm="1">
        <f t="array" ref="M631">CubicInterpolation($B$4:$B$14,$G$4:$G$14,L631)*H631</f>
        <v>98.871910718141706</v>
      </c>
      <c r="N631">
        <f t="shared" si="182"/>
        <v>-8.5008066013229531</v>
      </c>
      <c r="O631">
        <f t="shared" si="183"/>
        <v>-0.86654501542537743</v>
      </c>
      <c r="P631">
        <f t="shared" si="184"/>
        <v>11050.452519054405</v>
      </c>
      <c r="Q631">
        <f t="shared" si="185"/>
        <v>10283.90054413325</v>
      </c>
      <c r="R631">
        <f t="shared" si="186"/>
        <v>-45.945135230710392</v>
      </c>
      <c r="S631">
        <f t="shared" si="187"/>
        <v>-118.07564478551859</v>
      </c>
      <c r="T631">
        <f t="shared" si="188"/>
        <v>113.76759554622978</v>
      </c>
      <c r="U631">
        <f t="shared" si="189"/>
        <v>-8.3888660031332023</v>
      </c>
      <c r="V631">
        <f t="shared" si="190"/>
        <v>-1.3750054743788747</v>
      </c>
    </row>
    <row r="632" spans="4:22" x14ac:dyDescent="0.3">
      <c r="D632">
        <f t="shared" si="162"/>
        <v>57.00000000000054</v>
      </c>
      <c r="E632">
        <v>0</v>
      </c>
      <c r="F632">
        <v>50</v>
      </c>
      <c r="H632">
        <f t="shared" si="177"/>
        <v>0.36190765239569178</v>
      </c>
      <c r="I632">
        <f t="shared" si="178"/>
        <v>216.39908065938045</v>
      </c>
      <c r="J632">
        <f t="shared" si="179"/>
        <v>294.87141368559122</v>
      </c>
      <c r="K632">
        <f t="shared" si="180"/>
        <v>164.47690500323532</v>
      </c>
      <c r="L632">
        <f t="shared" si="181"/>
        <v>0.55779196412240217</v>
      </c>
      <c r="M632" cm="1">
        <f t="array" ref="M632">CubicInterpolation($B$4:$B$14,$G$4:$G$14,L632)*H632</f>
        <v>99.446496876791755</v>
      </c>
      <c r="N632">
        <f t="shared" si="182"/>
        <v>-8.4873230391981984</v>
      </c>
      <c r="O632">
        <f t="shared" si="183"/>
        <v>-0.86517054426077455</v>
      </c>
      <c r="P632">
        <f t="shared" si="184"/>
        <v>11038.602975479927</v>
      </c>
      <c r="Q632">
        <f t="shared" si="185"/>
        <v>10295.270433643322</v>
      </c>
      <c r="R632">
        <f t="shared" si="186"/>
        <v>-46.183415859699195</v>
      </c>
      <c r="S632">
        <f t="shared" si="187"/>
        <v>-118.91522670400897</v>
      </c>
      <c r="T632">
        <f t="shared" si="188"/>
        <v>113.63019465519476</v>
      </c>
      <c r="U632">
        <f t="shared" si="189"/>
        <v>-8.3748679956818677</v>
      </c>
      <c r="V632">
        <f t="shared" si="190"/>
        <v>-1.377039733126145</v>
      </c>
    </row>
    <row r="633" spans="4:22" x14ac:dyDescent="0.3">
      <c r="D633">
        <f t="shared" si="162"/>
        <v>57.100000000000541</v>
      </c>
      <c r="E633">
        <v>0</v>
      </c>
      <c r="F633">
        <v>50</v>
      </c>
      <c r="H633">
        <f t="shared" si="177"/>
        <v>0.36246059228760569</v>
      </c>
      <c r="I633">
        <f t="shared" si="178"/>
        <v>216.47664796741554</v>
      </c>
      <c r="J633">
        <f t="shared" si="179"/>
        <v>294.92425663771292</v>
      </c>
      <c r="K633">
        <f t="shared" si="180"/>
        <v>164.98923768050429</v>
      </c>
      <c r="L633">
        <f t="shared" si="181"/>
        <v>0.55942918890926718</v>
      </c>
      <c r="M633" cm="1">
        <f t="array" ref="M633">CubicInterpolation($B$4:$B$14,$G$4:$G$14,L633)*H633</f>
        <v>100.0275995565022</v>
      </c>
      <c r="N633">
        <f t="shared" si="182"/>
        <v>-8.4737562983084942</v>
      </c>
      <c r="O633">
        <f t="shared" si="183"/>
        <v>-0.86378759411911255</v>
      </c>
      <c r="P633">
        <f t="shared" si="184"/>
        <v>11026.669543474529</v>
      </c>
      <c r="Q633">
        <f t="shared" si="185"/>
        <v>10306.626572995823</v>
      </c>
      <c r="R633">
        <f t="shared" si="186"/>
        <v>-46.419934279210352</v>
      </c>
      <c r="S633">
        <f t="shared" si="187"/>
        <v>-119.75341340394974</v>
      </c>
      <c r="T633">
        <f t="shared" si="188"/>
        <v>113.49259239481951</v>
      </c>
      <c r="U633">
        <f t="shared" si="189"/>
        <v>-8.3607766327170481</v>
      </c>
      <c r="V633">
        <f t="shared" si="190"/>
        <v>-1.3791156227580947</v>
      </c>
    </row>
    <row r="634" spans="4:22" x14ac:dyDescent="0.3">
      <c r="D634">
        <f t="shared" si="162"/>
        <v>57.200000000000543</v>
      </c>
      <c r="E634">
        <v>0</v>
      </c>
      <c r="F634">
        <v>50</v>
      </c>
      <c r="H634">
        <f t="shared" si="177"/>
        <v>0.36301806559056382</v>
      </c>
      <c r="I634">
        <f t="shared" si="178"/>
        <v>216.55475964035332</v>
      </c>
      <c r="J634">
        <f t="shared" si="179"/>
        <v>294.97746087369785</v>
      </c>
      <c r="K634">
        <f t="shared" si="180"/>
        <v>165.50317967101427</v>
      </c>
      <c r="L634">
        <f t="shared" si="181"/>
        <v>0.56107059563401251</v>
      </c>
      <c r="M634" cm="1">
        <f t="array" ref="M634">CubicInterpolation($B$4:$B$14,$G$4:$G$14,L634)*H634</f>
        <v>100.61528995562229</v>
      </c>
      <c r="N634">
        <f t="shared" si="182"/>
        <v>-8.4601048547465005</v>
      </c>
      <c r="O634">
        <f t="shared" si="183"/>
        <v>-0.86239600965815499</v>
      </c>
      <c r="P634">
        <f t="shared" si="184"/>
        <v>11014.652363022562</v>
      </c>
      <c r="Q634">
        <f t="shared" si="185"/>
        <v>10317.968941846915</v>
      </c>
      <c r="R634">
        <f t="shared" si="186"/>
        <v>-46.654702594551132</v>
      </c>
      <c r="S634">
        <f t="shared" si="187"/>
        <v>-120.5901956353697</v>
      </c>
      <c r="T634">
        <f t="shared" si="188"/>
        <v>113.3547846270253</v>
      </c>
      <c r="U634">
        <f t="shared" si="189"/>
        <v>-8.3465901898146644</v>
      </c>
      <c r="V634">
        <f t="shared" si="190"/>
        <v>-1.3812336357745196</v>
      </c>
    </row>
    <row r="635" spans="4:22" x14ac:dyDescent="0.3">
      <c r="D635">
        <f t="shared" si="162"/>
        <v>57.300000000000544</v>
      </c>
      <c r="E635">
        <v>0</v>
      </c>
      <c r="F635">
        <v>50</v>
      </c>
      <c r="H635">
        <f t="shared" si="177"/>
        <v>0.36358007999333919</v>
      </c>
      <c r="I635">
        <f t="shared" si="178"/>
        <v>216.63341476222718</v>
      </c>
      <c r="J635">
        <f t="shared" si="179"/>
        <v>295.03102557436711</v>
      </c>
      <c r="K635">
        <f t="shared" si="180"/>
        <v>166.01868555707796</v>
      </c>
      <c r="L635">
        <f t="shared" si="181"/>
        <v>0.56271602362454043</v>
      </c>
      <c r="M635" cm="1">
        <f t="array" ref="M635">CubicInterpolation($B$4:$B$14,$G$4:$G$14,L635)*H635</f>
        <v>101.20963981159125</v>
      </c>
      <c r="N635">
        <f t="shared" si="182"/>
        <v>-8.4463671749178175</v>
      </c>
      <c r="O635">
        <f t="shared" si="183"/>
        <v>-0.8609956345481975</v>
      </c>
      <c r="P635">
        <f t="shared" si="184"/>
        <v>11002.551575041969</v>
      </c>
      <c r="Q635">
        <f t="shared" si="185"/>
        <v>10329.297519436472</v>
      </c>
      <c r="R635">
        <f t="shared" si="186"/>
        <v>-46.887732968773712</v>
      </c>
      <c r="S635">
        <f t="shared" si="187"/>
        <v>-121.42556397649629</v>
      </c>
      <c r="T635">
        <f t="shared" si="188"/>
        <v>113.21676716409867</v>
      </c>
      <c r="U635">
        <f t="shared" si="189"/>
        <v>-8.3323069305408968</v>
      </c>
      <c r="V635">
        <f t="shared" si="190"/>
        <v>-1.3833942564537944</v>
      </c>
    </row>
    <row r="636" spans="4:22" x14ac:dyDescent="0.3">
      <c r="D636">
        <f t="shared" si="162"/>
        <v>57.400000000000546</v>
      </c>
      <c r="E636">
        <v>0</v>
      </c>
      <c r="F636">
        <v>50</v>
      </c>
      <c r="H636">
        <f t="shared" si="177"/>
        <v>0.36414664322751661</v>
      </c>
      <c r="I636">
        <f t="shared" si="178"/>
        <v>216.7126124108901</v>
      </c>
      <c r="J636">
        <f t="shared" si="179"/>
        <v>295.08494991560588</v>
      </c>
      <c r="K636">
        <f t="shared" si="180"/>
        <v>166.53571013971387</v>
      </c>
      <c r="L636">
        <f t="shared" si="181"/>
        <v>0.56436531306440052</v>
      </c>
      <c r="M636" cm="1">
        <f t="array" ref="M636">CubicInterpolation($B$4:$B$14,$G$4:$G$14,L636)*H636</f>
        <v>101.81072135544407</v>
      </c>
      <c r="N636">
        <f t="shared" si="182"/>
        <v>-8.4325417163503005</v>
      </c>
      <c r="O636">
        <f t="shared" si="183"/>
        <v>-0.85958631155456677</v>
      </c>
      <c r="P636">
        <f t="shared" si="184"/>
        <v>10990.367321401518</v>
      </c>
      <c r="Q636">
        <f t="shared" si="185"/>
        <v>10340.612284583151</v>
      </c>
      <c r="R636">
        <f t="shared" si="186"/>
        <v>-47.119037616688573</v>
      </c>
      <c r="S636">
        <f t="shared" si="187"/>
        <v>-122.25950883251409</v>
      </c>
      <c r="T636">
        <f t="shared" si="188"/>
        <v>113.07853576948725</v>
      </c>
      <c r="U636">
        <f t="shared" si="189"/>
        <v>-8.3179251072793949</v>
      </c>
      <c r="V636">
        <f t="shared" si="190"/>
        <v>-1.3855979603330622</v>
      </c>
    </row>
    <row r="637" spans="4:22" x14ac:dyDescent="0.3">
      <c r="D637">
        <f t="shared" si="162"/>
        <v>57.500000000000547</v>
      </c>
      <c r="E637">
        <v>0</v>
      </c>
      <c r="F637">
        <v>50</v>
      </c>
      <c r="H637">
        <f t="shared" si="177"/>
        <v>0.36471776306622544</v>
      </c>
      <c r="I637">
        <f t="shared" si="178"/>
        <v>216.79235165790186</v>
      </c>
      <c r="J637">
        <f t="shared" si="179"/>
        <v>295.13923306830111</v>
      </c>
      <c r="K637">
        <f t="shared" si="180"/>
        <v>167.05420843590508</v>
      </c>
      <c r="L637">
        <f t="shared" si="181"/>
        <v>0.56601830498504213</v>
      </c>
      <c r="M637" cm="1">
        <f t="array" ref="M637">CubicInterpolation($B$4:$B$14,$G$4:$G$14,L637)*H637</f>
        <v>102.41860726573491</v>
      </c>
      <c r="N637">
        <f t="shared" si="182"/>
        <v>-8.418626928524791</v>
      </c>
      <c r="O637">
        <f t="shared" si="183"/>
        <v>-0.85816788262230281</v>
      </c>
      <c r="P637">
        <f t="shared" si="184"/>
        <v>10978.099744938172</v>
      </c>
      <c r="Q637">
        <f t="shared" si="185"/>
        <v>10351.913215679557</v>
      </c>
      <c r="R637">
        <f t="shared" si="186"/>
        <v>-47.348628798963539</v>
      </c>
      <c r="S637">
        <f t="shared" si="187"/>
        <v>-123.09202043440511</v>
      </c>
      <c r="T637">
        <f t="shared" si="188"/>
        <v>112.9400861586479</v>
      </c>
      <c r="U637">
        <f t="shared" si="189"/>
        <v>-8.3034429620785737</v>
      </c>
      <c r="V637">
        <f t="shared" si="190"/>
        <v>-1.3878452137002015</v>
      </c>
    </row>
    <row r="638" spans="4:22" x14ac:dyDescent="0.3">
      <c r="D638">
        <f t="shared" si="162"/>
        <v>57.600000000000549</v>
      </c>
      <c r="E638">
        <v>0</v>
      </c>
      <c r="F638">
        <v>50</v>
      </c>
      <c r="H638">
        <f t="shared" si="177"/>
        <v>0.36529344732286029</v>
      </c>
      <c r="I638">
        <f t="shared" si="178"/>
        <v>216.87263156841536</v>
      </c>
      <c r="J638">
        <f t="shared" si="179"/>
        <v>295.19387419827888</v>
      </c>
      <c r="K638">
        <f t="shared" si="180"/>
        <v>167.57413567584538</v>
      </c>
      <c r="L638">
        <f t="shared" si="181"/>
        <v>0.56767484125801149</v>
      </c>
      <c r="M638" cm="1">
        <f t="array" ref="M638">CubicInterpolation($B$4:$B$14,$G$4:$G$14,L638)*H638</f>
        <v>103.03337062189861</v>
      </c>
      <c r="N638">
        <f t="shared" si="182"/>
        <v>-8.4046212537207836</v>
      </c>
      <c r="O638">
        <f t="shared" si="183"/>
        <v>-0.85674018896236326</v>
      </c>
      <c r="P638">
        <f t="shared" si="184"/>
        <v>10965.748989474558</v>
      </c>
      <c r="Q638">
        <f t="shared" si="185"/>
        <v>10363.200290687486</v>
      </c>
      <c r="R638">
        <f t="shared" si="186"/>
        <v>-47.576518816516923</v>
      </c>
      <c r="S638">
        <f t="shared" si="187"/>
        <v>-123.92308883787302</v>
      </c>
      <c r="T638">
        <f t="shared" si="188"/>
        <v>112.80141399994623</v>
      </c>
      <c r="U638">
        <f t="shared" si="189"/>
        <v>-8.2888587275133183</v>
      </c>
      <c r="V638">
        <f t="shared" si="190"/>
        <v>-1.3901364730922674</v>
      </c>
    </row>
    <row r="639" spans="4:22" x14ac:dyDescent="0.3">
      <c r="D639">
        <f t="shared" si="162"/>
        <v>57.70000000000055</v>
      </c>
      <c r="E639">
        <v>0</v>
      </c>
      <c r="F639">
        <v>50</v>
      </c>
      <c r="H639">
        <f t="shared" si="177"/>
        <v>0.36587370384978346</v>
      </c>
      <c r="I639">
        <f t="shared" si="178"/>
        <v>216.95345120106242</v>
      </c>
      <c r="J639">
        <f t="shared" si="179"/>
        <v>295.24887246624138</v>
      </c>
      <c r="K639">
        <f t="shared" si="180"/>
        <v>168.09544730017961</v>
      </c>
      <c r="L639">
        <f t="shared" si="181"/>
        <v>0.56933476458711818</v>
      </c>
      <c r="M639" cm="1">
        <f t="array" ref="M639">CubicInterpolation($B$4:$B$14,$G$4:$G$14,L639)*H639</f>
        <v>103.65508485707012</v>
      </c>
      <c r="N639">
        <f t="shared" si="182"/>
        <v>-8.39052312788181</v>
      </c>
      <c r="O639">
        <f t="shared" si="183"/>
        <v>-0.85530307113983783</v>
      </c>
      <c r="P639">
        <f t="shared" si="184"/>
        <v>10953.315199836547</v>
      </c>
      <c r="Q639">
        <f t="shared" si="185"/>
        <v>10374.473487133264</v>
      </c>
      <c r="R639">
        <f t="shared" si="186"/>
        <v>-47.802720005007707</v>
      </c>
      <c r="S639">
        <f t="shared" si="187"/>
        <v>-124.75270392235264</v>
      </c>
      <c r="T639">
        <f t="shared" si="188"/>
        <v>112.66251491560661</v>
      </c>
      <c r="U639">
        <f t="shared" si="189"/>
        <v>-8.274170627565189</v>
      </c>
      <c r="V639">
        <f t="shared" si="190"/>
        <v>-1.3924721848055186</v>
      </c>
    </row>
    <row r="640" spans="4:22" x14ac:dyDescent="0.3">
      <c r="D640">
        <f t="shared" si="162"/>
        <v>57.800000000000551</v>
      </c>
      <c r="E640">
        <v>0</v>
      </c>
      <c r="F640">
        <v>50</v>
      </c>
      <c r="H640">
        <f t="shared" si="177"/>
        <v>0.36645854053701332</v>
      </c>
      <c r="I640">
        <f t="shared" si="178"/>
        <v>217.03480960783895</v>
      </c>
      <c r="J640">
        <f t="shared" si="179"/>
        <v>295.30422702770392</v>
      </c>
      <c r="K640">
        <f t="shared" si="180"/>
        <v>168.61809895724429</v>
      </c>
      <c r="L640">
        <f t="shared" si="181"/>
        <v>0.5709979185005889</v>
      </c>
      <c r="M640" cm="1">
        <f t="array" ref="M640">CubicInterpolation($B$4:$B$14,$G$4:$G$14,L640)*H640</f>
        <v>104.28382371038093</v>
      </c>
      <c r="N640">
        <f t="shared" si="182"/>
        <v>-8.3763309814955882</v>
      </c>
      <c r="O640">
        <f t="shared" si="183"/>
        <v>-0.85385636916366847</v>
      </c>
      <c r="P640">
        <f t="shared" si="184"/>
        <v>10940.798521870924</v>
      </c>
      <c r="Q640">
        <f t="shared" si="185"/>
        <v>10385.732782103179</v>
      </c>
      <c r="R640">
        <f t="shared" si="186"/>
        <v>-48.027244729575649</v>
      </c>
      <c r="S640">
        <f t="shared" si="187"/>
        <v>-125.58085539010658</v>
      </c>
      <c r="T640">
        <f t="shared" si="188"/>
        <v>112.52338448271172</v>
      </c>
      <c r="U640">
        <f t="shared" si="189"/>
        <v>-8.2593768785168056</v>
      </c>
      <c r="V640">
        <f t="shared" si="190"/>
        <v>-1.3948527844130487</v>
      </c>
    </row>
    <row r="641" spans="4:22" x14ac:dyDescent="0.3">
      <c r="D641">
        <f t="shared" si="162"/>
        <v>57.900000000000553</v>
      </c>
      <c r="E641">
        <v>0</v>
      </c>
      <c r="F641">
        <v>50</v>
      </c>
      <c r="H641">
        <f t="shared" si="177"/>
        <v>0.36704796531089717</v>
      </c>
      <c r="I641">
        <f t="shared" si="178"/>
        <v>217.11670583398953</v>
      </c>
      <c r="J641">
        <f t="shared" si="179"/>
        <v>295.35993703293104</v>
      </c>
      <c r="K641">
        <f t="shared" si="180"/>
        <v>169.14204650031519</v>
      </c>
      <c r="L641">
        <f t="shared" si="181"/>
        <v>0.57266414734323556</v>
      </c>
      <c r="M641" cm="1">
        <f t="array" ref="M641">CubicInterpolation($B$4:$B$14,$G$4:$G$14,L641)*H641</f>
        <v>104.91966117875452</v>
      </c>
      <c r="N641">
        <f t="shared" si="182"/>
        <v>-8.3620432404922678</v>
      </c>
      <c r="O641">
        <f t="shared" si="183"/>
        <v>-0.85239992257821273</v>
      </c>
      <c r="P641">
        <f t="shared" si="184"/>
        <v>10928.199102463148</v>
      </c>
      <c r="Q641">
        <f t="shared" si="185"/>
        <v>10396.978152239028</v>
      </c>
      <c r="R641">
        <f t="shared" si="186"/>
        <v>-48.250105379687518</v>
      </c>
      <c r="S641">
        <f t="shared" si="187"/>
        <v>-126.40753276541069</v>
      </c>
      <c r="T641">
        <f t="shared" si="188"/>
        <v>112.38401823425079</v>
      </c>
      <c r="U641">
        <f t="shared" si="189"/>
        <v>-8.2444756898632292</v>
      </c>
      <c r="V641">
        <f t="shared" si="190"/>
        <v>-1.3972786962938517</v>
      </c>
    </row>
    <row r="642" spans="4:22" x14ac:dyDescent="0.3">
      <c r="D642">
        <f t="shared" si="162"/>
        <v>58.000000000000554</v>
      </c>
      <c r="E642">
        <v>0</v>
      </c>
      <c r="F642">
        <v>50</v>
      </c>
      <c r="H642">
        <f t="shared" si="177"/>
        <v>0.36764198613277005</v>
      </c>
      <c r="I642">
        <f t="shared" si="178"/>
        <v>217.19913891789128</v>
      </c>
      <c r="J642">
        <f t="shared" si="179"/>
        <v>295.41600162687314</v>
      </c>
      <c r="K642">
        <f t="shared" si="180"/>
        <v>169.66724598486766</v>
      </c>
      <c r="L642">
        <f t="shared" si="181"/>
        <v>0.57433329626865248</v>
      </c>
      <c r="M642" cm="1">
        <f t="array" ref="M642">CubicInterpolation($B$4:$B$14,$G$4:$G$14,L642)*H642</f>
        <v>105.56267146821895</v>
      </c>
      <c r="N642">
        <f t="shared" si="182"/>
        <v>-8.347658327156191</v>
      </c>
      <c r="O642">
        <f t="shared" si="183"/>
        <v>-0.85093357055618657</v>
      </c>
      <c r="P642">
        <f t="shared" si="184"/>
        <v>10915.517089555186</v>
      </c>
      <c r="Q642">
        <f t="shared" si="185"/>
        <v>10408.209573733751</v>
      </c>
      <c r="R642">
        <f t="shared" si="186"/>
        <v>-48.471314364226785</v>
      </c>
      <c r="S642">
        <f t="shared" si="187"/>
        <v>-127.23272539382971</v>
      </c>
      <c r="T642">
        <f t="shared" si="188"/>
        <v>112.24441166021545</v>
      </c>
      <c r="U642">
        <f t="shared" si="189"/>
        <v>-8.2294652652363531</v>
      </c>
      <c r="V642">
        <f t="shared" si="190"/>
        <v>-1.3997503331696202</v>
      </c>
    </row>
    <row r="643" spans="4:22" x14ac:dyDescent="0.3">
      <c r="D643">
        <f t="shared" si="162"/>
        <v>58.100000000000556</v>
      </c>
      <c r="E643">
        <v>0</v>
      </c>
      <c r="F643">
        <v>50</v>
      </c>
      <c r="H643">
        <f t="shared" si="177"/>
        <v>0.36824061099759564</v>
      </c>
      <c r="I643">
        <f t="shared" si="178"/>
        <v>217.28210789093779</v>
      </c>
      <c r="J643">
        <f t="shared" si="179"/>
        <v>295.47241994910252</v>
      </c>
      <c r="K643">
        <f t="shared" si="180"/>
        <v>170.19365366585535</v>
      </c>
      <c r="L643">
        <f t="shared" si="181"/>
        <v>0.57600521123146642</v>
      </c>
      <c r="M643" cm="1">
        <f t="array" ref="M643">CubicInterpolation($B$4:$B$14,$G$4:$G$14,L643)*H643</f>
        <v>106.21292894475764</v>
      </c>
      <c r="N643">
        <f t="shared" si="182"/>
        <v>-8.3331746610540094</v>
      </c>
      <c r="O643">
        <f t="shared" si="183"/>
        <v>-0.8494571519932731</v>
      </c>
      <c r="P643">
        <f t="shared" si="184"/>
        <v>10902.752632163414</v>
      </c>
      <c r="Q643">
        <f t="shared" si="185"/>
        <v>10419.4270223272</v>
      </c>
      <c r="R643">
        <f t="shared" si="186"/>
        <v>-48.690884106702583</v>
      </c>
      <c r="S643">
        <f t="shared" si="187"/>
        <v>-128.05642244158471</v>
      </c>
      <c r="T643">
        <f t="shared" si="188"/>
        <v>112.10456020874227</v>
      </c>
      <c r="U643">
        <f t="shared" si="189"/>
        <v>-8.2143438033446969</v>
      </c>
      <c r="V643">
        <f t="shared" si="190"/>
        <v>-1.402268095652607</v>
      </c>
    </row>
    <row r="644" spans="4:22" x14ac:dyDescent="0.3">
      <c r="D644">
        <f t="shared" si="162"/>
        <v>58.200000000000557</v>
      </c>
      <c r="E644">
        <v>0</v>
      </c>
      <c r="F644">
        <v>50</v>
      </c>
      <c r="H644">
        <f t="shared" si="177"/>
        <v>0.3688438479325975</v>
      </c>
      <c r="I644">
        <f t="shared" si="178"/>
        <v>217.3656117774222</v>
      </c>
      <c r="J644">
        <f t="shared" si="179"/>
        <v>295.52919113374946</v>
      </c>
      <c r="K644">
        <f t="shared" si="180"/>
        <v>170.72122599501367</v>
      </c>
      <c r="L644">
        <f t="shared" si="181"/>
        <v>0.57767973897965741</v>
      </c>
      <c r="M644" cm="1">
        <f t="array" ref="M644">CubicInterpolation($B$4:$B$14,$G$4:$G$14,L644)*H644</f>
        <v>106.87050808471972</v>
      </c>
      <c r="N644">
        <f t="shared" si="182"/>
        <v>-8.3185906599763673</v>
      </c>
      <c r="O644">
        <f t="shared" si="183"/>
        <v>-0.84797050560411491</v>
      </c>
      <c r="P644">
        <f t="shared" si="184"/>
        <v>10889.905880396584</v>
      </c>
      <c r="Q644">
        <f t="shared" si="185"/>
        <v>10430.630473302002</v>
      </c>
      <c r="R644">
        <f t="shared" si="186"/>
        <v>-48.908827040648973</v>
      </c>
      <c r="S644">
        <f t="shared" si="187"/>
        <v>-128.87861289501379</v>
      </c>
      <c r="T644">
        <f t="shared" si="188"/>
        <v>111.96445928730115</v>
      </c>
      <c r="U644">
        <f t="shared" si="189"/>
        <v>-8.1991094989261768</v>
      </c>
      <c r="V644">
        <f t="shared" si="190"/>
        <v>-1.4048323718026239</v>
      </c>
    </row>
    <row r="645" spans="4:22" x14ac:dyDescent="0.3">
      <c r="D645">
        <f t="shared" si="162"/>
        <v>58.300000000000558</v>
      </c>
      <c r="E645">
        <v>0</v>
      </c>
      <c r="F645">
        <v>50</v>
      </c>
      <c r="H645">
        <f t="shared" si="177"/>
        <v>0.36945170499587099</v>
      </c>
      <c r="I645">
        <f t="shared" si="178"/>
        <v>217.44964959442012</v>
      </c>
      <c r="J645">
        <f t="shared" si="179"/>
        <v>295.58631430943819</v>
      </c>
      <c r="K645">
        <f t="shared" si="180"/>
        <v>171.24991961819248</v>
      </c>
      <c r="L645">
        <f t="shared" si="181"/>
        <v>0.57935672704696806</v>
      </c>
      <c r="M645" cm="1">
        <f t="array" ref="M645">CubicInterpolation($B$4:$B$14,$G$4:$G$14,L645)*H645</f>
        <v>107.53548342480849</v>
      </c>
      <c r="N645">
        <f t="shared" si="182"/>
        <v>-8.3039047408933744</v>
      </c>
      <c r="O645">
        <f t="shared" si="183"/>
        <v>-0.84647347001971196</v>
      </c>
      <c r="P645">
        <f t="shared" si="184"/>
        <v>10876.976985473826</v>
      </c>
      <c r="Q645">
        <f t="shared" si="185"/>
        <v>10441.819901479565</v>
      </c>
      <c r="R645">
        <f t="shared" si="186"/>
        <v>-49.125155605184574</v>
      </c>
      <c r="S645">
        <f t="shared" si="187"/>
        <v>-129.69928556012735</v>
      </c>
      <c r="T645">
        <f t="shared" si="188"/>
        <v>111.82410426392839</v>
      </c>
      <c r="U645">
        <f t="shared" si="189"/>
        <v>-8.1837605437139942</v>
      </c>
      <c r="V645">
        <f t="shared" si="190"/>
        <v>-1.4074435366939237</v>
      </c>
    </row>
    <row r="646" spans="4:22" x14ac:dyDescent="0.3">
      <c r="D646">
        <f t="shared" si="162"/>
        <v>58.40000000000056</v>
      </c>
      <c r="E646">
        <v>0</v>
      </c>
      <c r="F646">
        <v>50</v>
      </c>
      <c r="H646">
        <f t="shared" si="177"/>
        <v>0.37006419027498466</v>
      </c>
      <c r="I646">
        <f t="shared" si="178"/>
        <v>217.53422035167239</v>
      </c>
      <c r="J646">
        <f t="shared" si="179"/>
        <v>295.64378859922283</v>
      </c>
      <c r="K646">
        <f t="shared" si="180"/>
        <v>171.77969137272413</v>
      </c>
      <c r="L646">
        <f t="shared" si="181"/>
        <v>0.58103602374542052</v>
      </c>
      <c r="M646" cm="1">
        <f t="array" ref="M646">CubicInterpolation($B$4:$B$14,$G$4:$G$14,L646)*H646</f>
        <v>108.20792951167098</v>
      </c>
      <c r="N646">
        <f t="shared" si="182"/>
        <v>-8.2891153209233437</v>
      </c>
      <c r="O646">
        <f t="shared" si="183"/>
        <v>-0.84496588388617155</v>
      </c>
      <c r="P646">
        <f t="shared" si="184"/>
        <v>10863.966099742707</v>
      </c>
      <c r="Q646">
        <f t="shared" si="185"/>
        <v>10452.995281216186</v>
      </c>
      <c r="R646">
        <f t="shared" si="186"/>
        <v>-49.339882240724222</v>
      </c>
      <c r="S646">
        <f t="shared" si="187"/>
        <v>-130.51842906225937</v>
      </c>
      <c r="T646">
        <f t="shared" si="188"/>
        <v>111.68349046850356</v>
      </c>
      <c r="U646">
        <f t="shared" si="189"/>
        <v>-8.1682951274151385</v>
      </c>
      <c r="V646">
        <f t="shared" si="190"/>
        <v>-1.4101019519922047</v>
      </c>
    </row>
    <row r="647" spans="4:22" x14ac:dyDescent="0.3">
      <c r="D647">
        <f t="shared" si="162"/>
        <v>58.500000000000561</v>
      </c>
      <c r="E647">
        <v>0</v>
      </c>
      <c r="F647">
        <v>50</v>
      </c>
      <c r="H647">
        <f t="shared" si="177"/>
        <v>0.37068131188556597</v>
      </c>
      <c r="I647">
        <f t="shared" si="178"/>
        <v>217.61932305146752</v>
      </c>
      <c r="J647">
        <f t="shared" si="179"/>
        <v>295.70161312052329</v>
      </c>
      <c r="K647">
        <f t="shared" si="180"/>
        <v>172.31049828483148</v>
      </c>
      <c r="L647">
        <f t="shared" si="181"/>
        <v>0.58271747815795805</v>
      </c>
      <c r="M647" cm="1">
        <f t="array" ref="M647">CubicInterpolation($B$4:$B$14,$G$4:$G$14,L647)*H647</f>
        <v>108.88792085110825</v>
      </c>
      <c r="N647">
        <f t="shared" si="182"/>
        <v>-8.2742208183136281</v>
      </c>
      <c r="O647">
        <f t="shared" si="183"/>
        <v>-0.84344758596469194</v>
      </c>
      <c r="P647">
        <f t="shared" si="184"/>
        <v>10850.873376697304</v>
      </c>
      <c r="Q647">
        <f t="shared" si="185"/>
        <v>10464.156586399315</v>
      </c>
      <c r="R647">
        <f t="shared" si="186"/>
        <v>-49.55301938485843</v>
      </c>
      <c r="S647">
        <f t="shared" si="187"/>
        <v>-131.33603184581585</v>
      </c>
      <c r="T647">
        <f t="shared" si="188"/>
        <v>111.54261319406926</v>
      </c>
      <c r="U647">
        <f t="shared" si="189"/>
        <v>-8.1527114387004982</v>
      </c>
      <c r="V647">
        <f t="shared" si="190"/>
        <v>-1.4128079655412182</v>
      </c>
    </row>
    <row r="648" spans="4:22" x14ac:dyDescent="0.3">
      <c r="D648">
        <f t="shared" si="162"/>
        <v>58.600000000000563</v>
      </c>
      <c r="E648">
        <v>0</v>
      </c>
      <c r="F648">
        <v>50</v>
      </c>
      <c r="H648">
        <f t="shared" si="177"/>
        <v>0.37130307796987394</v>
      </c>
      <c r="I648">
        <f t="shared" si="178"/>
        <v>217.70495668852396</v>
      </c>
      <c r="J648">
        <f t="shared" si="179"/>
        <v>295.75978698506145</v>
      </c>
      <c r="K648">
        <f t="shared" si="180"/>
        <v>172.84229756708064</v>
      </c>
      <c r="L648">
        <f t="shared" si="181"/>
        <v>0.58440094013122457</v>
      </c>
      <c r="M648" cm="1">
        <f t="array" ref="M648">CubicInterpolation($B$4:$B$14,$G$4:$G$14,L648)*H648</f>
        <v>109.5755318569274</v>
      </c>
      <c r="N648">
        <f t="shared" si="182"/>
        <v>-8.2592196534340108</v>
      </c>
      <c r="O648">
        <f t="shared" si="183"/>
        <v>-0.84191841523282474</v>
      </c>
      <c r="P648">
        <f t="shared" si="184"/>
        <v>10837.698970996307</v>
      </c>
      <c r="Q648">
        <f t="shared" si="185"/>
        <v>10475.303790443928</v>
      </c>
      <c r="R648">
        <f t="shared" si="186"/>
        <v>-49.764579468361511</v>
      </c>
      <c r="S648">
        <f t="shared" si="187"/>
        <v>-132.15208217412166</v>
      </c>
      <c r="T648">
        <f t="shared" si="188"/>
        <v>111.40146769819259</v>
      </c>
      <c r="U648">
        <f t="shared" si="189"/>
        <v>-8.1370076662068911</v>
      </c>
      <c r="V648">
        <f t="shared" si="190"/>
        <v>-1.415561910960059</v>
      </c>
    </row>
    <row r="649" spans="4:22" x14ac:dyDescent="0.3">
      <c r="D649">
        <f t="shared" si="162"/>
        <v>58.700000000000564</v>
      </c>
      <c r="E649">
        <v>0</v>
      </c>
      <c r="F649">
        <v>50</v>
      </c>
      <c r="H649">
        <f t="shared" si="177"/>
        <v>0.37192949669535802</v>
      </c>
      <c r="I649">
        <f t="shared" si="178"/>
        <v>217.79112024987262</v>
      </c>
      <c r="J649">
        <f t="shared" si="179"/>
        <v>295.81830929879715</v>
      </c>
      <c r="K649">
        <f t="shared" si="180"/>
        <v>173.37504661588383</v>
      </c>
      <c r="L649">
        <f t="shared" si="181"/>
        <v>0.58608626026850463</v>
      </c>
      <c r="M649" cm="1">
        <f t="array" ref="M649">CubicInterpolation($B$4:$B$14,$G$4:$G$14,L649)*H649</f>
        <v>110.27083679945844</v>
      </c>
      <c r="N649">
        <f t="shared" si="182"/>
        <v>-8.2441102497799648</v>
      </c>
      <c r="O649">
        <f t="shared" si="183"/>
        <v>-0.84037821098674459</v>
      </c>
      <c r="P649">
        <f t="shared" si="184"/>
        <v>10824.443038481133</v>
      </c>
      <c r="Q649">
        <f t="shared" si="185"/>
        <v>10486.436866289056</v>
      </c>
      <c r="R649">
        <f t="shared" si="186"/>
        <v>-49.974574911393553</v>
      </c>
      <c r="S649">
        <f t="shared" si="187"/>
        <v>-132.96656812936703</v>
      </c>
      <c r="T649">
        <f t="shared" si="188"/>
        <v>111.26004920436752</v>
      </c>
      <c r="U649">
        <f t="shared" si="189"/>
        <v>-8.1211819995487229</v>
      </c>
      <c r="V649">
        <f t="shared" si="190"/>
        <v>-1.418364107249217</v>
      </c>
    </row>
    <row r="650" spans="4:22" x14ac:dyDescent="0.3">
      <c r="D650">
        <f t="shared" si="162"/>
        <v>58.800000000000566</v>
      </c>
      <c r="E650">
        <v>0</v>
      </c>
      <c r="F650">
        <v>50</v>
      </c>
      <c r="H650">
        <f t="shared" si="177"/>
        <v>0.37256057625320477</v>
      </c>
      <c r="I650">
        <f t="shared" si="178"/>
        <v>217.87781271473878</v>
      </c>
      <c r="J650">
        <f t="shared" si="179"/>
        <v>295.87717916186449</v>
      </c>
      <c r="K650">
        <f t="shared" si="180"/>
        <v>173.90870300905598</v>
      </c>
      <c r="L650">
        <f t="shared" si="181"/>
        <v>0.58777328992283095</v>
      </c>
      <c r="M650" cm="1">
        <f t="array" ref="M650">CubicInterpolation($B$4:$B$14,$G$4:$G$14,L650)*H650</f>
        <v>110.97390975375608</v>
      </c>
      <c r="N650">
        <f t="shared" si="182"/>
        <v>-8.2288910349882265</v>
      </c>
      <c r="O650">
        <f t="shared" si="183"/>
        <v>-0.83882681294477335</v>
      </c>
      <c r="P650">
        <f t="shared" si="184"/>
        <v>10811.105736194031</v>
      </c>
      <c r="Q650">
        <f t="shared" si="185"/>
        <v>10497.555786394447</v>
      </c>
      <c r="R650">
        <f t="shared" si="186"/>
        <v>-50.183018119790233</v>
      </c>
      <c r="S650">
        <f t="shared" si="187"/>
        <v>-133.77947761265483</v>
      </c>
      <c r="T650">
        <f t="shared" si="188"/>
        <v>111.11835290345705</v>
      </c>
      <c r="U650">
        <f t="shared" si="189"/>
        <v>-8.1052326303412681</v>
      </c>
      <c r="V650">
        <f t="shared" si="190"/>
        <v>-1.4212148584083855</v>
      </c>
    </row>
    <row r="651" spans="4:22" x14ac:dyDescent="0.3">
      <c r="D651">
        <f t="shared" si="162"/>
        <v>58.900000000000567</v>
      </c>
      <c r="E651">
        <v>0</v>
      </c>
      <c r="F651">
        <v>50</v>
      </c>
      <c r="H651">
        <f t="shared" si="177"/>
        <v>0.3731963248568701</v>
      </c>
      <c r="I651">
        <f t="shared" si="178"/>
        <v>217.96503305442474</v>
      </c>
      <c r="J651">
        <f t="shared" si="179"/>
        <v>295.93639566850823</v>
      </c>
      <c r="K651">
        <f t="shared" si="180"/>
        <v>174.44322450343014</v>
      </c>
      <c r="L651">
        <f t="shared" si="181"/>
        <v>0.58946188119028087</v>
      </c>
      <c r="M651" cm="1">
        <f t="array" ref="M651">CubicInterpolation($B$4:$B$14,$G$4:$G$14,L651)*H651</f>
        <v>111.68482454750914</v>
      </c>
      <c r="N651">
        <f t="shared" si="182"/>
        <v>-8.2135604418610413</v>
      </c>
      <c r="O651">
        <f t="shared" si="183"/>
        <v>-0.8372640613517881</v>
      </c>
      <c r="P651">
        <f t="shared" si="184"/>
        <v>10797.687222396191</v>
      </c>
      <c r="Q651">
        <f t="shared" si="185"/>
        <v>10508.660522737378</v>
      </c>
      <c r="R651">
        <f t="shared" si="186"/>
        <v>-50.389921481538664</v>
      </c>
      <c r="S651">
        <f t="shared" si="187"/>
        <v>-134.59079834414933</v>
      </c>
      <c r="T651">
        <f t="shared" si="188"/>
        <v>110.97637395517417</v>
      </c>
      <c r="U651">
        <f t="shared" si="189"/>
        <v>-8.0891577532324863</v>
      </c>
      <c r="V651">
        <f t="shared" si="190"/>
        <v>-1.424114453063128</v>
      </c>
    </row>
    <row r="652" spans="4:22" x14ac:dyDescent="0.3">
      <c r="D652">
        <f t="shared" si="162"/>
        <v>59.000000000000568</v>
      </c>
      <c r="E652">
        <v>0</v>
      </c>
      <c r="F652">
        <v>50</v>
      </c>
      <c r="H652">
        <f t="shared" si="177"/>
        <v>0.37383675074060096</v>
      </c>
      <c r="I652">
        <f t="shared" si="178"/>
        <v>218.05278023219216</v>
      </c>
      <c r="J652">
        <f t="shared" si="179"/>
        <v>295.99595790702074</v>
      </c>
      <c r="K652">
        <f t="shared" si="180"/>
        <v>174.97856903253538</v>
      </c>
      <c r="L652">
        <f t="shared" si="181"/>
        <v>0.59115188690346998</v>
      </c>
      <c r="M652" cm="1">
        <f t="array" ref="M652">CubicInterpolation($B$4:$B$14,$G$4:$G$14,L652)*H652</f>
        <v>112.40365470868012</v>
      </c>
      <c r="N652">
        <f t="shared" si="182"/>
        <v>-8.1981169093999586</v>
      </c>
      <c r="O652">
        <f t="shared" si="183"/>
        <v>-0.83568979708460334</v>
      </c>
      <c r="P652">
        <f t="shared" si="184"/>
        <v>10784.187656585817</v>
      </c>
      <c r="Q652">
        <f t="shared" si="185"/>
        <v>10519.751046809617</v>
      </c>
      <c r="R652">
        <f t="shared" si="186"/>
        <v>-50.595297363384354</v>
      </c>
      <c r="S652">
        <f t="shared" si="187"/>
        <v>-135.40051786332802</v>
      </c>
      <c r="T652">
        <f t="shared" si="188"/>
        <v>110.83410748960058</v>
      </c>
      <c r="U652">
        <f t="shared" si="189"/>
        <v>-8.0729555669440494</v>
      </c>
      <c r="V652">
        <f t="shared" si="190"/>
        <v>-1.4270631641019278</v>
      </c>
    </row>
    <row r="653" spans="4:22" x14ac:dyDescent="0.3">
      <c r="D653">
        <f t="shared" si="162"/>
        <v>59.10000000000057</v>
      </c>
      <c r="E653">
        <v>0</v>
      </c>
      <c r="F653">
        <v>50</v>
      </c>
      <c r="H653">
        <f t="shared" si="177"/>
        <v>0.37448186215794327</v>
      </c>
      <c r="I653">
        <f t="shared" si="178"/>
        <v>218.14105320314479</v>
      </c>
      <c r="J653">
        <f t="shared" si="179"/>
        <v>296.05586495967884</v>
      </c>
      <c r="K653">
        <f t="shared" si="180"/>
        <v>175.51469470434142</v>
      </c>
      <c r="L653">
        <f t="shared" si="181"/>
        <v>0.59284316062526088</v>
      </c>
      <c r="M653" cm="1">
        <f t="array" ref="M653">CubicInterpolation($B$4:$B$14,$G$4:$G$14,L653)*H653</f>
        <v>113.13047341289766</v>
      </c>
      <c r="N653">
        <f t="shared" si="182"/>
        <v>-8.1825588838492713</v>
      </c>
      <c r="O653">
        <f t="shared" si="183"/>
        <v>-0.83410386175833551</v>
      </c>
      <c r="P653">
        <f t="shared" si="184"/>
        <v>10770.607199516184</v>
      </c>
      <c r="Q653">
        <f t="shared" si="185"/>
        <v>10530.827329614534</v>
      </c>
      <c r="R653">
        <f t="shared" si="186"/>
        <v>-50.799158107542439</v>
      </c>
      <c r="S653">
        <f t="shared" si="187"/>
        <v>-136.20862352933685</v>
      </c>
      <c r="T653">
        <f t="shared" si="188"/>
        <v>110.69154860874232</v>
      </c>
      <c r="U653">
        <f t="shared" si="189"/>
        <v>-8.0566242753216155</v>
      </c>
      <c r="V653">
        <f t="shared" si="190"/>
        <v>-1.4300612483243815</v>
      </c>
    </row>
    <row r="654" spans="4:22" x14ac:dyDescent="0.3">
      <c r="D654">
        <f t="shared" si="162"/>
        <v>59.200000000000571</v>
      </c>
      <c r="E654">
        <v>0</v>
      </c>
      <c r="F654">
        <v>50</v>
      </c>
      <c r="H654">
        <f t="shared" si="177"/>
        <v>0.37513166738023879</v>
      </c>
      <c r="I654">
        <f t="shared" si="178"/>
        <v>218.2298509141113</v>
      </c>
      <c r="J654">
        <f t="shared" si="179"/>
        <v>296.11611590268086</v>
      </c>
      <c r="K654">
        <f t="shared" si="180"/>
        <v>176.05155979907391</v>
      </c>
      <c r="L654">
        <f t="shared" si="181"/>
        <v>0.59453555664269753</v>
      </c>
      <c r="M654" cm="1">
        <f t="array" ref="M654">CubicInterpolation($B$4:$B$14,$G$4:$G$14,L654)*H654</f>
        <v>113.86535343062494</v>
      </c>
      <c r="N654">
        <f t="shared" si="182"/>
        <v>-8.1668848197458814</v>
      </c>
      <c r="O654">
        <f t="shared" si="183"/>
        <v>-0.83250609783342311</v>
      </c>
      <c r="P654">
        <f t="shared" si="184"/>
        <v>10756.946013213645</v>
      </c>
      <c r="Q654">
        <f t="shared" si="185"/>
        <v>10541.889341664377</v>
      </c>
      <c r="R654">
        <f t="shared" si="186"/>
        <v>-51.00151602859583</v>
      </c>
      <c r="S654">
        <f t="shared" si="187"/>
        <v>-137.01510252145013</v>
      </c>
      <c r="T654">
        <f t="shared" si="188"/>
        <v>110.54869238812101</v>
      </c>
      <c r="U654">
        <f t="shared" si="189"/>
        <v>-8.0401620883916038</v>
      </c>
      <c r="V654">
        <f t="shared" si="190"/>
        <v>-1.4331089460979851</v>
      </c>
    </row>
    <row r="655" spans="4:22" x14ac:dyDescent="0.3">
      <c r="D655">
        <f t="shared" si="162"/>
        <v>59.300000000000573</v>
      </c>
      <c r="E655">
        <v>0</v>
      </c>
      <c r="F655">
        <v>50</v>
      </c>
      <c r="H655">
        <f t="shared" si="177"/>
        <v>0.37578617469510972</v>
      </c>
      <c r="I655">
        <f t="shared" si="178"/>
        <v>218.31917230352866</v>
      </c>
      <c r="J655">
        <f t="shared" si="179"/>
        <v>296.17670980608489</v>
      </c>
      <c r="K655">
        <f t="shared" si="180"/>
        <v>176.58912276710336</v>
      </c>
      <c r="L655">
        <f t="shared" si="181"/>
        <v>0.59622892996117471</v>
      </c>
      <c r="M655" cm="1">
        <f t="array" ref="M655">CubicInterpolation($B$4:$B$14,$G$4:$G$14,L655)*H655</f>
        <v>114.60836707412642</v>
      </c>
      <c r="N655">
        <f t="shared" si="182"/>
        <v>-8.151093180978652</v>
      </c>
      <c r="O655">
        <f t="shared" si="183"/>
        <v>-0.83089634872361384</v>
      </c>
      <c r="P655">
        <f t="shared" si="184"/>
        <v>10743.20426099559</v>
      </c>
      <c r="Q655">
        <f t="shared" si="185"/>
        <v>10552.937052977702</v>
      </c>
      <c r="R655">
        <f t="shared" si="186"/>
        <v>-51.202383410453422</v>
      </c>
      <c r="S655">
        <f t="shared" si="187"/>
        <v>-137.81994183963582</v>
      </c>
      <c r="T655">
        <f t="shared" si="188"/>
        <v>110.40553387839989</v>
      </c>
      <c r="U655">
        <f t="shared" si="189"/>
        <v>-8.0235672234269924</v>
      </c>
      <c r="V655">
        <f t="shared" si="190"/>
        <v>-1.4362064810272719</v>
      </c>
    </row>
    <row r="656" spans="4:22" x14ac:dyDescent="0.3">
      <c r="D656">
        <f t="shared" si="162"/>
        <v>59.400000000000574</v>
      </c>
      <c r="E656">
        <v>0</v>
      </c>
      <c r="F656">
        <v>50</v>
      </c>
      <c r="H656">
        <f t="shared" si="177"/>
        <v>0.37644539240493219</v>
      </c>
      <c r="I656">
        <f t="shared" si="178"/>
        <v>218.40901630132572</v>
      </c>
      <c r="J656">
        <f t="shared" si="179"/>
        <v>296.23764573374649</v>
      </c>
      <c r="K656">
        <f t="shared" si="180"/>
        <v>177.12734222691225</v>
      </c>
      <c r="L656">
        <f t="shared" si="181"/>
        <v>0.59792313629885985</v>
      </c>
      <c r="M656" cm="1">
        <f t="array" ref="M656">CubicInterpolation($B$4:$B$14,$G$4:$G$14,L656)*H656</f>
        <v>115.35958614425878</v>
      </c>
      <c r="N656">
        <f t="shared" si="182"/>
        <v>-8.1351824418527929</v>
      </c>
      <c r="O656">
        <f t="shared" si="183"/>
        <v>-0.82927445890446405</v>
      </c>
      <c r="P656">
        <f t="shared" si="184"/>
        <v>10729.382107488347</v>
      </c>
      <c r="Q656">
        <f t="shared" si="185"/>
        <v>10563.970433076975</v>
      </c>
      <c r="R656">
        <f t="shared" si="186"/>
        <v>-51.401772503493163</v>
      </c>
      <c r="S656">
        <f t="shared" si="187"/>
        <v>-138.62312830522677</v>
      </c>
      <c r="T656">
        <f t="shared" si="188"/>
        <v>110.26206810704363</v>
      </c>
      <c r="U656">
        <f t="shared" si="189"/>
        <v>-8.0068379060183545</v>
      </c>
      <c r="V656">
        <f t="shared" si="190"/>
        <v>-1.4393540596314693</v>
      </c>
    </row>
    <row r="657" spans="4:22" x14ac:dyDescent="0.3">
      <c r="D657">
        <f t="shared" si="162"/>
        <v>59.500000000000576</v>
      </c>
      <c r="E657">
        <v>0</v>
      </c>
      <c r="F657">
        <v>50</v>
      </c>
      <c r="H657">
        <f t="shared" si="177"/>
        <v>0.37710932882530046</v>
      </c>
      <c r="I657">
        <f t="shared" si="178"/>
        <v>218.49938182880749</v>
      </c>
      <c r="J657">
        <f t="shared" si="179"/>
        <v>296.29892274325744</v>
      </c>
      <c r="K657">
        <f t="shared" si="180"/>
        <v>177.6661769631425</v>
      </c>
      <c r="L657">
        <f t="shared" si="181"/>
        <v>0.59961803208137199</v>
      </c>
      <c r="M657" cm="1">
        <f t="array" ref="M657">CubicInterpolation($B$4:$B$14,$G$4:$G$14,L657)*H657</f>
        <v>116.11908187710877</v>
      </c>
      <c r="N657">
        <f t="shared" si="182"/>
        <v>-8.1191510881610149</v>
      </c>
      <c r="O657">
        <f t="shared" si="183"/>
        <v>-0.82764027402252949</v>
      </c>
      <c r="P657">
        <f t="shared" si="184"/>
        <v>10715.479718645001</v>
      </c>
      <c r="Q657">
        <f t="shared" si="185"/>
        <v>10574.989450986328</v>
      </c>
      <c r="R657">
        <f t="shared" si="186"/>
        <v>-51.599695521804833</v>
      </c>
      <c r="S657">
        <f t="shared" si="187"/>
        <v>-139.42464856169906</v>
      </c>
      <c r="T657">
        <f t="shared" si="188"/>
        <v>110.11829008001069</v>
      </c>
      <c r="U657">
        <f t="shared" si="189"/>
        <v>-7.9899723711515342</v>
      </c>
      <c r="V657">
        <f t="shared" si="190"/>
        <v>-1.4425518710331737</v>
      </c>
    </row>
    <row r="658" spans="4:22" x14ac:dyDescent="0.3">
      <c r="D658">
        <f t="shared" si="162"/>
        <v>59.600000000000577</v>
      </c>
      <c r="E658">
        <v>0</v>
      </c>
      <c r="F658">
        <v>50</v>
      </c>
      <c r="H658">
        <f t="shared" si="177"/>
        <v>0.37777799228347703</v>
      </c>
      <c r="I658">
        <f t="shared" si="178"/>
        <v>218.59026779853957</v>
      </c>
      <c r="J658">
        <f t="shared" si="179"/>
        <v>296.36053988588492</v>
      </c>
      <c r="K658">
        <f t="shared" si="180"/>
        <v>178.20558592472739</v>
      </c>
      <c r="L658">
        <f t="shared" si="181"/>
        <v>0.60131347443673278</v>
      </c>
      <c r="M658" cm="1">
        <f t="array" ref="M658">CubicInterpolation($B$4:$B$14,$G$4:$G$14,L658)*H658</f>
        <v>116.88692489050257</v>
      </c>
      <c r="N658">
        <f t="shared" si="182"/>
        <v>-8.1029976182606784</v>
      </c>
      <c r="O658">
        <f t="shared" si="183"/>
        <v>-0.82599364100516592</v>
      </c>
      <c r="P658">
        <f t="shared" si="184"/>
        <v>10701.497261763139</v>
      </c>
      <c r="Q658">
        <f t="shared" si="185"/>
        <v>10585.994075229502</v>
      </c>
      <c r="R658">
        <f t="shared" si="186"/>
        <v>-51.796164640536567</v>
      </c>
      <c r="S658">
        <f t="shared" si="187"/>
        <v>-140.22448907555756</v>
      </c>
      <c r="T658">
        <f t="shared" si="188"/>
        <v>109.97419478347746</v>
      </c>
      <c r="U658">
        <f t="shared" si="189"/>
        <v>-7.9729688642912855</v>
      </c>
      <c r="V658">
        <f t="shared" si="190"/>
        <v>-1.4458000866578848</v>
      </c>
    </row>
    <row r="659" spans="4:22" x14ac:dyDescent="0.3">
      <c r="D659">
        <f t="shared" si="162"/>
        <v>59.700000000000578</v>
      </c>
      <c r="E659">
        <v>0</v>
      </c>
      <c r="F659">
        <v>50</v>
      </c>
      <c r="H659">
        <f t="shared" si="177"/>
        <v>0.37845139111683551</v>
      </c>
      <c r="I659">
        <f t="shared" si="178"/>
        <v>218.68167311423377</v>
      </c>
      <c r="J659">
        <f t="shared" si="179"/>
        <v>296.42249620651114</v>
      </c>
      <c r="K659">
        <f t="shared" si="180"/>
        <v>178.74552822311017</v>
      </c>
      <c r="L659">
        <f t="shared" si="181"/>
        <v>0.60300932119059558</v>
      </c>
      <c r="M659" cm="1">
        <f t="array" ref="M659">CubicInterpolation($B$4:$B$14,$G$4:$G$14,L659)*H659</f>
        <v>117.66318513041222</v>
      </c>
      <c r="N659">
        <f t="shared" si="182"/>
        <v>-8.0867205441554049</v>
      </c>
      <c r="O659">
        <f t="shared" si="183"/>
        <v>-0.8243344081707854</v>
      </c>
      <c r="P659">
        <f t="shared" si="184"/>
        <v>10687.434905502494</v>
      </c>
      <c r="Q659">
        <f t="shared" si="185"/>
        <v>10596.984273827957</v>
      </c>
      <c r="R659">
        <f t="shared" si="186"/>
        <v>-51.991191993369227</v>
      </c>
      <c r="S659">
        <f t="shared" si="187"/>
        <v>-141.0226361373297</v>
      </c>
      <c r="T659">
        <f t="shared" si="188"/>
        <v>109.8297771855929</v>
      </c>
      <c r="U659">
        <f t="shared" si="189"/>
        <v>-7.9558256424695015</v>
      </c>
      <c r="V659">
        <f t="shared" si="190"/>
        <v>-1.4490988599435943</v>
      </c>
    </row>
    <row r="660" spans="4:22" x14ac:dyDescent="0.3">
      <c r="D660">
        <f t="shared" si="162"/>
        <v>59.80000000000058</v>
      </c>
      <c r="E660">
        <v>0</v>
      </c>
      <c r="F660">
        <v>50</v>
      </c>
      <c r="H660">
        <f t="shared" si="177"/>
        <v>0.37912953367129321</v>
      </c>
      <c r="I660">
        <f t="shared" si="178"/>
        <v>218.77359667063376</v>
      </c>
      <c r="J660">
        <f t="shared" si="179"/>
        <v>296.48479074357363</v>
      </c>
      <c r="K660">
        <f t="shared" si="180"/>
        <v>179.2859631305526</v>
      </c>
      <c r="L660">
        <f t="shared" si="181"/>
        <v>0.60470543086176387</v>
      </c>
      <c r="M660" cm="1">
        <f t="array" ref="M660">CubicInterpolation($B$4:$B$14,$G$4:$G$14,L660)*H660</f>
        <v>118.44793181728519</v>
      </c>
      <c r="N660">
        <f t="shared" si="182"/>
        <v>-8.0703183925806599</v>
      </c>
      <c r="O660">
        <f t="shared" si="183"/>
        <v>-0.82266242533951672</v>
      </c>
      <c r="P660">
        <f t="shared" si="184"/>
        <v>10673.292819902494</v>
      </c>
      <c r="Q660">
        <f t="shared" si="185"/>
        <v>10607.960014299149</v>
      </c>
      <c r="R660">
        <f t="shared" si="186"/>
        <v>-52.184789670109716</v>
      </c>
      <c r="S660">
        <f t="shared" si="187"/>
        <v>-141.81907586266775</v>
      </c>
      <c r="T660">
        <f t="shared" si="188"/>
        <v>109.68503223826282</v>
      </c>
      <c r="U660">
        <f t="shared" si="189"/>
        <v>-7.9385409753776131</v>
      </c>
      <c r="V660">
        <f t="shared" si="190"/>
        <v>-1.4524483260606282</v>
      </c>
    </row>
    <row r="661" spans="4:22" x14ac:dyDescent="0.3">
      <c r="D661">
        <f t="shared" si="162"/>
        <v>59.900000000000581</v>
      </c>
      <c r="E661">
        <v>0</v>
      </c>
      <c r="F661">
        <v>50</v>
      </c>
      <c r="H661">
        <f t="shared" si="177"/>
        <v>0.37981242829973216</v>
      </c>
      <c r="I661">
        <f t="shared" si="178"/>
        <v>218.86603735340202</v>
      </c>
      <c r="J661">
        <f t="shared" si="179"/>
        <v>296.54742252900616</v>
      </c>
      <c r="K661">
        <f t="shared" si="180"/>
        <v>179.82685007853607</v>
      </c>
      <c r="L661">
        <f t="shared" si="181"/>
        <v>0.60640166265800777</v>
      </c>
      <c r="M661" cm="1">
        <f t="array" ref="M661">CubicInterpolation($B$4:$B$14,$G$4:$G$14,L661)*H661</f>
        <v>119.24123339232113</v>
      </c>
      <c r="N661">
        <f t="shared" si="182"/>
        <v>-8.0537897060933918</v>
      </c>
      <c r="O661">
        <f t="shared" si="183"/>
        <v>-0.82097754394428046</v>
      </c>
      <c r="P661">
        <f t="shared" si="184"/>
        <v>10659.071176399682</v>
      </c>
      <c r="Q661">
        <f t="shared" si="185"/>
        <v>10618.921263655011</v>
      </c>
      <c r="R661">
        <f t="shared" si="186"/>
        <v>-52.376969714376813</v>
      </c>
      <c r="S661">
        <f t="shared" si="187"/>
        <v>-142.61379419356012</v>
      </c>
      <c r="T661">
        <f t="shared" si="188"/>
        <v>109.5399548789626</v>
      </c>
      <c r="U661">
        <f t="shared" si="189"/>
        <v>-7.9211131464631537</v>
      </c>
      <c r="V661">
        <f t="shared" si="190"/>
        <v>-1.4558486016425167</v>
      </c>
    </row>
    <row r="662" spans="4:22" x14ac:dyDescent="0.3">
      <c r="D662">
        <f t="shared" si="162"/>
        <v>60.000000000000583</v>
      </c>
      <c r="E662">
        <v>0</v>
      </c>
      <c r="F662">
        <v>50</v>
      </c>
      <c r="H662">
        <f t="shared" si="177"/>
        <v>0.38050008336041469</v>
      </c>
      <c r="I662">
        <f t="shared" si="178"/>
        <v>218.95899403900734</v>
      </c>
      <c r="J662">
        <f t="shared" si="179"/>
        <v>296.61039058818079</v>
      </c>
      <c r="K662">
        <f t="shared" si="180"/>
        <v>180.36814865625752</v>
      </c>
      <c r="L662">
        <f t="shared" si="181"/>
        <v>0.60809787647218305</v>
      </c>
      <c r="M662" cm="1">
        <f t="array" ref="M662">CubicInterpolation($B$4:$B$14,$G$4:$G$14,L662)*H662</f>
        <v>120.04315746372407</v>
      </c>
      <c r="N662">
        <f t="shared" si="182"/>
        <v>-8.037133044163788</v>
      </c>
      <c r="O662">
        <f t="shared" si="183"/>
        <v>-0.8192796171420782</v>
      </c>
      <c r="P662">
        <f t="shared" si="184"/>
        <v>10644.770147845022</v>
      </c>
      <c r="Q662">
        <f t="shared" si="185"/>
        <v>10629.867988400589</v>
      </c>
      <c r="R662">
        <f t="shared" si="186"/>
        <v>-52.567744121416659</v>
      </c>
      <c r="S662">
        <f t="shared" si="187"/>
        <v>-143.40677689965219</v>
      </c>
      <c r="T662">
        <f t="shared" si="188"/>
        <v>109.39454003257744</v>
      </c>
      <c r="U662">
        <f t="shared" si="189"/>
        <v>-7.9035404540288114</v>
      </c>
      <c r="V662">
        <f t="shared" si="190"/>
        <v>-1.4592997845266453</v>
      </c>
    </row>
    <row r="663" spans="4:22" x14ac:dyDescent="0.3">
      <c r="D663">
        <f t="shared" si="162"/>
        <v>60.100000000000584</v>
      </c>
      <c r="E663">
        <v>0</v>
      </c>
      <c r="F663">
        <v>50</v>
      </c>
      <c r="H663">
        <f t="shared" si="177"/>
        <v>0.38119250721538578</v>
      </c>
      <c r="I663">
        <f t="shared" si="178"/>
        <v>219.05246559461312</v>
      </c>
      <c r="J663">
        <f t="shared" si="179"/>
        <v>296.67369393984961</v>
      </c>
      <c r="K663">
        <f t="shared" si="180"/>
        <v>180.90981860922273</v>
      </c>
      <c r="L663">
        <f t="shared" si="181"/>
        <v>0.60979393287866657</v>
      </c>
      <c r="M663" cm="1">
        <f t="array" ref="M663">CubicInterpolation($B$4:$B$14,$G$4:$G$14,L663)*H663</f>
        <v>120.85377075295555</v>
      </c>
      <c r="N663">
        <f t="shared" si="182"/>
        <v>-8.0203469842700805</v>
      </c>
      <c r="O663">
        <f t="shared" si="183"/>
        <v>-0.81756849992559433</v>
      </c>
      <c r="P663">
        <f t="shared" si="184"/>
        <v>10630.389908521054</v>
      </c>
      <c r="Q663">
        <f t="shared" si="185"/>
        <v>10640.800154532881</v>
      </c>
      <c r="R663">
        <f t="shared" si="186"/>
        <v>-52.757124835993466</v>
      </c>
      <c r="S663">
        <f t="shared" si="187"/>
        <v>-144.19800957967681</v>
      </c>
      <c r="T663">
        <f t="shared" si="188"/>
        <v>109.24878261326897</v>
      </c>
      <c r="U663">
        <f t="shared" si="189"/>
        <v>-7.8858212123347098</v>
      </c>
      <c r="V663">
        <f t="shared" si="190"/>
        <v>-1.4628019535063885</v>
      </c>
    </row>
    <row r="664" spans="4:22" x14ac:dyDescent="0.3">
      <c r="D664">
        <f t="shared" si="162"/>
        <v>60.200000000000585</v>
      </c>
      <c r="E664">
        <v>0</v>
      </c>
      <c r="F664">
        <v>50</v>
      </c>
      <c r="H664">
        <f t="shared" si="177"/>
        <v>0.38188970822887075</v>
      </c>
      <c r="I664">
        <f t="shared" si="178"/>
        <v>219.146450877967</v>
      </c>
      <c r="J664">
        <f t="shared" si="179"/>
        <v>296.73733159608872</v>
      </c>
      <c r="K664">
        <f t="shared" si="180"/>
        <v>181.45181983793927</v>
      </c>
      <c r="L664">
        <f t="shared" si="181"/>
        <v>0.61148969313010759</v>
      </c>
      <c r="M664" cm="1">
        <f t="array" ref="M664">CubicInterpolation($B$4:$B$14,$G$4:$G$14,L664)*H664</f>
        <v>121.67313904101675</v>
      </c>
      <c r="N664">
        <f t="shared" si="182"/>
        <v>-8.0034301229949545</v>
      </c>
      <c r="O664">
        <f t="shared" si="183"/>
        <v>-0.81584404923495968</v>
      </c>
      <c r="P664">
        <f t="shared" si="184"/>
        <v>10615.93063415892</v>
      </c>
      <c r="Q664">
        <f t="shared" si="185"/>
        <v>10651.717727539863</v>
      </c>
      <c r="R664">
        <f t="shared" si="186"/>
        <v>-52.945123750377164</v>
      </c>
      <c r="S664">
        <f t="shared" si="187"/>
        <v>-144.98747766299499</v>
      </c>
      <c r="T664">
        <f t="shared" si="188"/>
        <v>109.10267752636732</v>
      </c>
      <c r="U664">
        <f t="shared" si="189"/>
        <v>-7.8679537527026095</v>
      </c>
      <c r="V664">
        <f t="shared" si="190"/>
        <v>-1.4663551680939926</v>
      </c>
    </row>
    <row r="665" spans="4:22" x14ac:dyDescent="0.3">
      <c r="D665">
        <f t="shared" si="162"/>
        <v>60.300000000000587</v>
      </c>
      <c r="E665">
        <v>0</v>
      </c>
      <c r="F665">
        <v>50</v>
      </c>
      <c r="H665">
        <f t="shared" si="177"/>
        <v>0.38259169476566363</v>
      </c>
      <c r="I665">
        <f t="shared" si="178"/>
        <v>219.24094873729115</v>
      </c>
      <c r="J665">
        <f t="shared" si="179"/>
        <v>296.80130256224214</v>
      </c>
      <c r="K665">
        <f t="shared" si="180"/>
        <v>181.99411239671082</v>
      </c>
      <c r="L665">
        <f t="shared" si="181"/>
        <v>0.61318501915450618</v>
      </c>
      <c r="M665" cm="1">
        <f t="array" ref="M665">CubicInterpolation($B$4:$B$14,$G$4:$G$14,L665)*H665</f>
        <v>122.50132711478659</v>
      </c>
      <c r="N665">
        <f t="shared" si="182"/>
        <v>-7.9863810771211865</v>
      </c>
      <c r="O665">
        <f t="shared" si="183"/>
        <v>-0.81410612406943794</v>
      </c>
      <c r="P665">
        <f t="shared" si="184"/>
        <v>10601.392501955208</v>
      </c>
      <c r="Q665">
        <f t="shared" si="185"/>
        <v>10662.620672399695</v>
      </c>
      <c r="R665">
        <f t="shared" si="186"/>
        <v>-53.131752702479787</v>
      </c>
      <c r="S665">
        <f t="shared" si="187"/>
        <v>-145.77516641124686</v>
      </c>
      <c r="T665">
        <f t="shared" si="188"/>
        <v>108.9562196702873</v>
      </c>
      <c r="U665">
        <f t="shared" si="189"/>
        <v>-7.8499364246200711</v>
      </c>
      <c r="V665">
        <f t="shared" si="190"/>
        <v>-1.4699594682923842</v>
      </c>
    </row>
    <row r="666" spans="4:22" x14ac:dyDescent="0.3">
      <c r="D666">
        <f t="shared" si="162"/>
        <v>60.400000000000588</v>
      </c>
      <c r="E666">
        <v>0</v>
      </c>
      <c r="F666">
        <v>50</v>
      </c>
      <c r="H666">
        <f t="shared" si="177"/>
        <v>0.38329847518950783</v>
      </c>
      <c r="I666">
        <f t="shared" si="178"/>
        <v>219.33595801117383</v>
      </c>
      <c r="J666">
        <f t="shared" si="179"/>
        <v>296.86560583686622</v>
      </c>
      <c r="K666">
        <f t="shared" si="180"/>
        <v>182.53665649253512</v>
      </c>
      <c r="L666">
        <f t="shared" si="181"/>
        <v>0.61487977355262491</v>
      </c>
      <c r="M666" cm="1">
        <f t="array" ref="M666">CubicInterpolation($B$4:$B$14,$G$4:$G$14,L666)*H666</f>
        <v>123.33839871344534</v>
      </c>
      <c r="N666">
        <f t="shared" si="182"/>
        <v>-7.9691984847296418</v>
      </c>
      <c r="O666">
        <f t="shared" si="183"/>
        <v>-0.81235458559935181</v>
      </c>
      <c r="P666">
        <f t="shared" si="184"/>
        <v>10586.77569058864</v>
      </c>
      <c r="Q666">
        <f t="shared" si="185"/>
        <v>10673.508953580133</v>
      </c>
      <c r="R666">
        <f t="shared" si="186"/>
        <v>-53.317023474013979</v>
      </c>
      <c r="S666">
        <f t="shared" si="187"/>
        <v>-146.56106092011299</v>
      </c>
      <c r="T666">
        <f t="shared" si="188"/>
        <v>108.80940393846798</v>
      </c>
      <c r="U666">
        <f t="shared" si="189"/>
        <v>-7.8317675968470182</v>
      </c>
      <c r="V666">
        <f t="shared" si="190"/>
        <v>-1.4736148743801081</v>
      </c>
    </row>
    <row r="667" spans="4:22" x14ac:dyDescent="0.3">
      <c r="D667">
        <f t="shared" si="162"/>
        <v>60.50000000000059</v>
      </c>
      <c r="E667">
        <v>0</v>
      </c>
      <c r="F667">
        <v>50</v>
      </c>
      <c r="H667">
        <f t="shared" si="177"/>
        <v>0.38401005786146991</v>
      </c>
      <c r="I667">
        <f t="shared" si="178"/>
        <v>219.43147752846224</v>
      </c>
      <c r="J667">
        <f t="shared" si="179"/>
        <v>296.93024041167672</v>
      </c>
      <c r="K667">
        <f t="shared" si="180"/>
        <v>183.07941248410688</v>
      </c>
      <c r="L667">
        <f t="shared" si="181"/>
        <v>0.61657381959573332</v>
      </c>
      <c r="M667" cm="1">
        <f t="array" ref="M667">CubicInterpolation($B$4:$B$14,$G$4:$G$14,L667)*H667</f>
        <v>124.18441647500954</v>
      </c>
      <c r="N667">
        <f t="shared" si="182"/>
        <v>-7.9518810062951406</v>
      </c>
      <c r="O667">
        <f t="shared" si="183"/>
        <v>-0.81058929727779205</v>
      </c>
      <c r="P667">
        <f t="shared" si="184"/>
        <v>10572.080380236575</v>
      </c>
      <c r="Q667">
        <f t="shared" si="185"/>
        <v>10684.382535038123</v>
      </c>
      <c r="R667">
        <f t="shared" si="186"/>
        <v>-53.500947788794186</v>
      </c>
      <c r="S667">
        <f t="shared" si="187"/>
        <v>-147.34514612118636</v>
      </c>
      <c r="T667">
        <f t="shared" si="188"/>
        <v>108.66222522133435</v>
      </c>
      <c r="U667">
        <f t="shared" si="189"/>
        <v>-7.8134456585209975</v>
      </c>
      <c r="V667">
        <f t="shared" si="190"/>
        <v>-1.4773213867052752</v>
      </c>
    </row>
    <row r="668" spans="4:22" x14ac:dyDescent="0.3">
      <c r="D668">
        <f t="shared" si="162"/>
        <v>60.600000000000591</v>
      </c>
      <c r="E668">
        <v>0</v>
      </c>
      <c r="F668">
        <v>50</v>
      </c>
      <c r="H668">
        <f t="shared" si="177"/>
        <v>0.38472645113830728</v>
      </c>
      <c r="I668">
        <f t="shared" si="178"/>
        <v>219.52750610815642</v>
      </c>
      <c r="J668">
        <f t="shared" si="179"/>
        <v>296.99520527149463</v>
      </c>
      <c r="K668">
        <f t="shared" si="180"/>
        <v>183.62234088092779</v>
      </c>
      <c r="L668">
        <f t="shared" si="181"/>
        <v>0.61826702122369825</v>
      </c>
      <c r="M668" cm="1">
        <f t="array" ref="M668">CubicInterpolation($B$4:$B$14,$G$4:$G$14,L668)*H668</f>
        <v>125.03944188301085</v>
      </c>
      <c r="N668">
        <f t="shared" si="182"/>
        <v>-7.9344273257817068</v>
      </c>
      <c r="O668">
        <f t="shared" si="183"/>
        <v>-0.80881012495226368</v>
      </c>
      <c r="P668">
        <f t="shared" si="184"/>
        <v>10557.306752591317</v>
      </c>
      <c r="Q668">
        <f t="shared" si="185"/>
        <v>10695.241380219604</v>
      </c>
      <c r="R668">
        <f t="shared" si="186"/>
        <v>-53.683537311105653</v>
      </c>
      <c r="S668">
        <f t="shared" si="187"/>
        <v>-148.12740678395477</v>
      </c>
      <c r="T668">
        <f t="shared" si="188"/>
        <v>108.51467840828008</v>
      </c>
      <c r="U668">
        <f t="shared" si="189"/>
        <v>-7.7949690202622586</v>
      </c>
      <c r="V668">
        <f t="shared" si="190"/>
        <v>-1.4810789854910162</v>
      </c>
    </row>
    <row r="669" spans="4:22" x14ac:dyDescent="0.3">
      <c r="D669">
        <f t="shared" si="162"/>
        <v>60.700000000000593</v>
      </c>
      <c r="E669">
        <v>0</v>
      </c>
      <c r="F669">
        <v>50</v>
      </c>
      <c r="H669">
        <f t="shared" si="177"/>
        <v>0.38544766337082825</v>
      </c>
      <c r="I669">
        <f t="shared" si="178"/>
        <v>219.62404255930451</v>
      </c>
      <c r="J669">
        <f t="shared" si="179"/>
        <v>297.06049939419506</v>
      </c>
      <c r="K669">
        <f t="shared" si="180"/>
        <v>184.16540234252474</v>
      </c>
      <c r="L669">
        <f t="shared" si="181"/>
        <v>0.61995924304341743</v>
      </c>
      <c r="M669" cm="1">
        <f t="array" ref="M669">CubicInterpolation($B$4:$B$14,$G$4:$G$14,L669)*H669</f>
        <v>125.90353521334571</v>
      </c>
      <c r="N669">
        <f t="shared" si="182"/>
        <v>-7.9168361517362111</v>
      </c>
      <c r="O669">
        <f t="shared" si="183"/>
        <v>-0.80701693697616828</v>
      </c>
      <c r="P669">
        <f t="shared" si="184"/>
        <v>10542.454990876226</v>
      </c>
      <c r="Q669">
        <f t="shared" si="185"/>
        <v>10706.085452059502</v>
      </c>
      <c r="R669">
        <f t="shared" si="186"/>
        <v>-53.864803644148182</v>
      </c>
      <c r="S669">
        <f t="shared" si="187"/>
        <v>-148.90782751789394</v>
      </c>
      <c r="T669">
        <f t="shared" si="188"/>
        <v>108.36675838967027</v>
      </c>
      <c r="U669">
        <f t="shared" si="189"/>
        <v>-7.7763361152777852</v>
      </c>
      <c r="V669">
        <f t="shared" si="190"/>
        <v>-1.4848876306521726</v>
      </c>
    </row>
    <row r="670" spans="4:22" x14ac:dyDescent="0.3">
      <c r="D670">
        <f t="shared" si="162"/>
        <v>60.800000000000594</v>
      </c>
      <c r="E670">
        <v>0</v>
      </c>
      <c r="F670">
        <v>50</v>
      </c>
      <c r="H670">
        <f t="shared" si="177"/>
        <v>0.38617370290224845</v>
      </c>
      <c r="I670">
        <f t="shared" si="178"/>
        <v>219.72108568089959</v>
      </c>
      <c r="J670">
        <f t="shared" si="179"/>
        <v>297.12612175065567</v>
      </c>
      <c r="K670">
        <f t="shared" si="180"/>
        <v>184.70855767777738</v>
      </c>
      <c r="L670">
        <f t="shared" si="181"/>
        <v>0.62165035032760385</v>
      </c>
      <c r="M670" cm="1">
        <f t="array" ref="M670">CubicInterpolation($B$4:$B$14,$G$4:$G$14,L670)*H670</f>
        <v>126.77675548132669</v>
      </c>
      <c r="N670">
        <f t="shared" si="182"/>
        <v>-7.8991062183780425</v>
      </c>
      <c r="O670">
        <f t="shared" si="183"/>
        <v>-0.80520960431988198</v>
      </c>
      <c r="P670">
        <f t="shared" si="184"/>
        <v>10527.525279861597</v>
      </c>
      <c r="Q670">
        <f t="shared" si="185"/>
        <v>10716.914712981928</v>
      </c>
      <c r="R670">
        <f t="shared" si="186"/>
        <v>-54.044758328604061</v>
      </c>
      <c r="S670">
        <f t="shared" si="187"/>
        <v>-149.68639277467094</v>
      </c>
      <c r="T670">
        <f t="shared" si="188"/>
        <v>108.2184600588631</v>
      </c>
      <c r="U670">
        <f t="shared" si="189"/>
        <v>-7.7575454004622744</v>
      </c>
      <c r="V670">
        <f t="shared" si="190"/>
        <v>-1.4887472616214197</v>
      </c>
    </row>
    <row r="671" spans="4:22" x14ac:dyDescent="0.3">
      <c r="D671">
        <f t="shared" si="162"/>
        <v>60.900000000000595</v>
      </c>
      <c r="E671">
        <v>0</v>
      </c>
      <c r="F671">
        <v>50</v>
      </c>
      <c r="H671">
        <f t="shared" si="177"/>
        <v>0.38690457806653994</v>
      </c>
      <c r="I671">
        <f t="shared" si="178"/>
        <v>219.81863426177779</v>
      </c>
      <c r="J671">
        <f t="shared" si="179"/>
        <v>297.19207130470744</v>
      </c>
      <c r="K671">
        <f t="shared" si="180"/>
        <v>185.25176784435678</v>
      </c>
      <c r="L671">
        <f t="shared" si="181"/>
        <v>0.62334020901392206</v>
      </c>
      <c r="M671" cm="1">
        <f t="array" ref="M671">CubicInterpolation($B$4:$B$14,$G$4:$G$14,L671)*H671</f>
        <v>127.6591603889657</v>
      </c>
      <c r="N671">
        <f t="shared" si="182"/>
        <v>-7.8812362866876269</v>
      </c>
      <c r="O671">
        <f t="shared" si="183"/>
        <v>-0.80338800068171523</v>
      </c>
      <c r="P671">
        <f t="shared" si="184"/>
        <v>10512.517805880339</v>
      </c>
      <c r="Q671">
        <f t="shared" si="185"/>
        <v>10727.729124900585</v>
      </c>
      <c r="R671">
        <f t="shared" si="186"/>
        <v>-54.223412841217602</v>
      </c>
      <c r="S671">
        <f t="shared" si="187"/>
        <v>-150.46308685045796</v>
      </c>
      <c r="T671">
        <f t="shared" si="188"/>
        <v>108.06977831424942</v>
      </c>
      <c r="U671">
        <f t="shared" si="189"/>
        <v>-7.7385953574982418</v>
      </c>
      <c r="V671">
        <f t="shared" si="190"/>
        <v>-1.4926577971887709</v>
      </c>
    </row>
    <row r="672" spans="4:22" x14ac:dyDescent="0.3">
      <c r="D672">
        <f t="shared" si="162"/>
        <v>61.000000000000597</v>
      </c>
      <c r="E672">
        <v>0</v>
      </c>
      <c r="F672">
        <v>50</v>
      </c>
      <c r="H672">
        <f t="shared" si="177"/>
        <v>0.38764029718677634</v>
      </c>
      <c r="I672">
        <f t="shared" si="178"/>
        <v>219.91668708051787</v>
      </c>
      <c r="J672">
        <f t="shared" si="179"/>
        <v>297.25834701308571</v>
      </c>
      <c r="K672">
        <f t="shared" si="180"/>
        <v>185.7949939482759</v>
      </c>
      <c r="L672">
        <f t="shared" si="181"/>
        <v>0.62502868570448233</v>
      </c>
      <c r="M672" cm="1">
        <f t="array" ref="M672">CubicInterpolation($B$4:$B$14,$G$4:$G$14,L672)*H672</f>
        <v>128.55080627252059</v>
      </c>
      <c r="N672">
        <f t="shared" si="182"/>
        <v>-7.8632251454880207</v>
      </c>
      <c r="O672">
        <f t="shared" si="183"/>
        <v>-0.80155200259816717</v>
      </c>
      <c r="P672">
        <f t="shared" si="184"/>
        <v>10497.432756843398</v>
      </c>
      <c r="Q672">
        <f t="shared" si="185"/>
        <v>10738.528649219363</v>
      </c>
      <c r="R672">
        <f t="shared" si="186"/>
        <v>-54.400778593539549</v>
      </c>
      <c r="S672">
        <f t="shared" si="187"/>
        <v>-151.23789388835598</v>
      </c>
      <c r="T672">
        <f t="shared" si="188"/>
        <v>107.9207080613089</v>
      </c>
      <c r="U672">
        <f t="shared" si="189"/>
        <v>-7.7194844939505121</v>
      </c>
      <c r="V672">
        <f t="shared" si="190"/>
        <v>-1.4966191353489706</v>
      </c>
    </row>
    <row r="673" spans="4:22" x14ac:dyDescent="0.3">
      <c r="D673">
        <f t="shared" si="162"/>
        <v>61.100000000000598</v>
      </c>
      <c r="E673">
        <v>0</v>
      </c>
      <c r="F673">
        <v>50</v>
      </c>
      <c r="H673">
        <f t="shared" si="177"/>
        <v>0.3883808685734747</v>
      </c>
      <c r="I673">
        <f t="shared" si="178"/>
        <v>220.01524290534292</v>
      </c>
      <c r="J673">
        <f t="shared" si="179"/>
        <v>297.32494782538305</v>
      </c>
      <c r="K673">
        <f t="shared" si="180"/>
        <v>186.33819724355257</v>
      </c>
      <c r="L673">
        <f t="shared" si="181"/>
        <v>0.62671564766569055</v>
      </c>
      <c r="M673" cm="1">
        <f t="array" ref="M673">CubicInterpolation($B$4:$B$14,$G$4:$G$14,L673)*H673</f>
        <v>129.45174805033534</v>
      </c>
      <c r="N673">
        <f t="shared" si="182"/>
        <v>-7.8450716125245492</v>
      </c>
      <c r="O673">
        <f t="shared" si="183"/>
        <v>-0.79970148955398046</v>
      </c>
      <c r="P673">
        <f t="shared" si="184"/>
        <v>10482.270322254933</v>
      </c>
      <c r="Q673">
        <f t="shared" si="185"/>
        <v>10749.313246833162</v>
      </c>
      <c r="R673">
        <f t="shared" si="186"/>
        <v>-54.576866930658781</v>
      </c>
      <c r="S673">
        <f t="shared" si="187"/>
        <v>-152.01079788092844</v>
      </c>
      <c r="T673">
        <f t="shared" si="188"/>
        <v>107.77124421468201</v>
      </c>
      <c r="U673">
        <f t="shared" si="189"/>
        <v>-7.7002113443589977</v>
      </c>
      <c r="V673">
        <f t="shared" si="190"/>
        <v>-1.5006311531630714</v>
      </c>
    </row>
    <row r="674" spans="4:22" x14ac:dyDescent="0.3">
      <c r="D674">
        <f t="shared" si="162"/>
        <v>61.2000000000006</v>
      </c>
      <c r="E674">
        <v>0</v>
      </c>
      <c r="F674">
        <v>50</v>
      </c>
      <c r="H674">
        <f t="shared" si="177"/>
        <v>0.38912630052293012</v>
      </c>
      <c r="I674">
        <f t="shared" si="178"/>
        <v>220.11430049402287</v>
      </c>
      <c r="J674">
        <f t="shared" si="179"/>
        <v>297.39187268400326</v>
      </c>
      <c r="K674">
        <f t="shared" si="180"/>
        <v>186.8813391319861</v>
      </c>
      <c r="L674">
        <f t="shared" si="181"/>
        <v>0.62840096282845881</v>
      </c>
      <c r="M674" cm="1">
        <f t="array" ref="M674">CubicInterpolation($B$4:$B$14,$G$4:$G$14,L674)*H674</f>
        <v>130.36203917100505</v>
      </c>
      <c r="N674">
        <f t="shared" si="182"/>
        <v>-7.8267745355368534</v>
      </c>
      <c r="O674">
        <f t="shared" si="183"/>
        <v>-0.79783634409142234</v>
      </c>
      <c r="P674">
        <f t="shared" si="184"/>
        <v>10467.030693227245</v>
      </c>
      <c r="Q674">
        <f t="shared" si="185"/>
        <v>10760.082878128909</v>
      </c>
      <c r="R674">
        <f t="shared" si="186"/>
        <v>-54.751689130070794</v>
      </c>
      <c r="S674">
        <f t="shared" si="187"/>
        <v>-152.78178267284392</v>
      </c>
      <c r="T674">
        <f t="shared" si="188"/>
        <v>107.62138170025641</v>
      </c>
      <c r="U674">
        <f t="shared" si="189"/>
        <v>-7.6807744713251305</v>
      </c>
      <c r="V674">
        <f t="shared" si="190"/>
        <v>-1.5046937066287882</v>
      </c>
    </row>
    <row r="675" spans="4:22" x14ac:dyDescent="0.3">
      <c r="D675">
        <f t="shared" si="162"/>
        <v>61.300000000000601</v>
      </c>
      <c r="E675">
        <v>0</v>
      </c>
      <c r="F675">
        <v>50</v>
      </c>
      <c r="H675">
        <f t="shared" si="177"/>
        <v>0.38987660131555196</v>
      </c>
      <c r="I675">
        <f t="shared" si="178"/>
        <v>220.21385859377972</v>
      </c>
      <c r="J675">
        <f t="shared" si="179"/>
        <v>297.4591205241162</v>
      </c>
      <c r="K675">
        <f t="shared" si="180"/>
        <v>187.42438116304808</v>
      </c>
      <c r="L675">
        <f t="shared" si="181"/>
        <v>0.63008449978877967</v>
      </c>
      <c r="M675" cm="1">
        <f t="array" ref="M675">CubicInterpolation($B$4:$B$14,$G$4:$G$14,L675)*H675</f>
        <v>131.28173156190104</v>
      </c>
      <c r="N675">
        <f t="shared" si="182"/>
        <v>-7.8083327933255227</v>
      </c>
      <c r="O675">
        <f t="shared" si="183"/>
        <v>-0.79595645191901343</v>
      </c>
      <c r="P675">
        <f t="shared" si="184"/>
        <v>10451.714062495421</v>
      </c>
      <c r="Q675">
        <f t="shared" si="185"/>
        <v>10770.837502986786</v>
      </c>
      <c r="R675">
        <f t="shared" si="186"/>
        <v>-54.925256400588452</v>
      </c>
      <c r="S675">
        <f t="shared" si="187"/>
        <v>-153.55083196362813</v>
      </c>
      <c r="T675">
        <f t="shared" si="188"/>
        <v>107.47111545726681</v>
      </c>
      <c r="U675">
        <f t="shared" si="189"/>
        <v>-7.6611724665935954</v>
      </c>
      <c r="V675">
        <f t="shared" si="190"/>
        <v>-1.5088066305630301</v>
      </c>
    </row>
    <row r="676" spans="4:22" x14ac:dyDescent="0.3">
      <c r="D676">
        <f t="shared" si="162"/>
        <v>61.400000000000603</v>
      </c>
      <c r="E676">
        <v>0</v>
      </c>
      <c r="F676">
        <v>50</v>
      </c>
      <c r="H676">
        <f t="shared" ref="H676:H684" si="191">$H$20*(1-(P676/44300))^4.256</f>
        <v>0.39063177921419245</v>
      </c>
      <c r="I676">
        <f t="shared" ref="I676:I684" si="192">$I$20 - 6.5*P676/1000</f>
        <v>220.31391594119384</v>
      </c>
      <c r="J676">
        <f t="shared" ref="J676:J684" si="193">(I676*287*1.4)^0.5</f>
        <v>297.52669027361509</v>
      </c>
      <c r="K676">
        <f t="shared" ref="K676:K684" si="194">(S676^2+T676^2)^0.5</f>
        <v>187.967285033888</v>
      </c>
      <c r="L676">
        <f t="shared" ref="L676:L684" si="195">K676/J676</f>
        <v>0.63176612780865893</v>
      </c>
      <c r="M676" cm="1">
        <f t="array" ref="M676">CubicInterpolation($B$4:$B$14,$G$4:$G$14,L676)*H676</f>
        <v>132.21087557808312</v>
      </c>
      <c r="N676">
        <f t="shared" ref="N676:N684" si="196">-((U676^2+V676^2)^0.5)</f>
        <v>-7.7897452968119234</v>
      </c>
      <c r="O676">
        <f t="shared" ref="O676:O684" si="197">N676/$G$17</f>
        <v>-0.79406170201956405</v>
      </c>
      <c r="P676">
        <f t="shared" ref="P676:P684" si="198">0.5*(S675+S676)*(D675-D674)+P675</f>
        <v>10436.320624431713</v>
      </c>
      <c r="Q676">
        <f t="shared" ref="Q676:Q684" si="199">0.5*(T675+T676)*(D675-D674)+Q675</f>
        <v>10781.57708078167</v>
      </c>
      <c r="R676">
        <f t="shared" ref="R676:R684" si="200">DEGREES(ATAN((P676-P675)/(Q676-Q675)))</f>
        <v>-55.097579881316371</v>
      </c>
      <c r="S676">
        <f t="shared" ref="S676:S684" si="201">S675+(U674+U675)*0.5*(D675-D674)</f>
        <v>-154.31792931052408</v>
      </c>
      <c r="T676">
        <f t="shared" ref="T676:T684" si="202">T675+(V674+V675)*0.5*(D675-D674)</f>
        <v>107.32044044040721</v>
      </c>
      <c r="U676">
        <f t="shared" ref="U676:U684" si="203">(-$G$17*F676-SIN(RADIANS((R676)))*M676)/F676</f>
        <v>-7.6414039521281412</v>
      </c>
      <c r="V676">
        <f t="shared" ref="V676:V684" si="204">(-COS(RADIANS(R676))*M676)/F676</f>
        <v>-1.5129697384957534</v>
      </c>
    </row>
    <row r="677" spans="4:22" x14ac:dyDescent="0.3">
      <c r="D677">
        <f t="shared" si="162"/>
        <v>61.500000000000604</v>
      </c>
      <c r="E677">
        <v>0</v>
      </c>
      <c r="F677">
        <v>50</v>
      </c>
      <c r="H677">
        <f t="shared" si="191"/>
        <v>0.39139184246247616</v>
      </c>
      <c r="I677">
        <f t="shared" si="192"/>
        <v>220.4144712621125</v>
      </c>
      <c r="J677">
        <f t="shared" si="193"/>
        <v>297.59458085307398</v>
      </c>
      <c r="K677">
        <f t="shared" si="194"/>
        <v>188.51001258945354</v>
      </c>
      <c r="L677">
        <f t="shared" si="195"/>
        <v>0.63344571681741479</v>
      </c>
      <c r="M677" cm="1">
        <f t="array" ref="M677">CubicInterpolation($B$4:$B$14,$G$4:$G$14,L677)*H677</f>
        <v>133.14951995163685</v>
      </c>
      <c r="N677">
        <f t="shared" si="196"/>
        <v>-7.7710109900894757</v>
      </c>
      <c r="O677">
        <f t="shared" si="197"/>
        <v>-0.79215198675733689</v>
      </c>
      <c r="P677">
        <f t="shared" si="198"/>
        <v>10420.850575059614</v>
      </c>
      <c r="Q677">
        <f t="shared" si="199"/>
        <v>10792.301570384789</v>
      </c>
      <c r="R677">
        <f t="shared" si="200"/>
        <v>-55.268670640714376</v>
      </c>
      <c r="S677">
        <f t="shared" si="201"/>
        <v>-155.08305813146018</v>
      </c>
      <c r="T677">
        <f t="shared" si="202"/>
        <v>107.16935162195426</v>
      </c>
      <c r="U677">
        <f t="shared" si="203"/>
        <v>-7.6214675811799637</v>
      </c>
      <c r="V677">
        <f t="shared" si="204"/>
        <v>-1.5171828225742121</v>
      </c>
    </row>
    <row r="678" spans="4:22" x14ac:dyDescent="0.3">
      <c r="D678">
        <f t="shared" si="162"/>
        <v>61.600000000000605</v>
      </c>
      <c r="E678">
        <v>0</v>
      </c>
      <c r="F678">
        <v>50</v>
      </c>
      <c r="H678">
        <f t="shared" si="191"/>
        <v>0.39215679928312475</v>
      </c>
      <c r="I678">
        <f t="shared" si="192"/>
        <v>220.51552327156037</v>
      </c>
      <c r="J678">
        <f t="shared" si="193"/>
        <v>297.6627911757077</v>
      </c>
      <c r="K678">
        <f t="shared" si="194"/>
        <v>189.05252582272647</v>
      </c>
      <c r="L678">
        <f t="shared" si="195"/>
        <v>0.63512313741333715</v>
      </c>
      <c r="M678" cm="1">
        <f t="array" ref="M678">CubicInterpolation($B$4:$B$14,$G$4:$G$14,L678)*H678</f>
        <v>134.09771174146491</v>
      </c>
      <c r="N678">
        <f t="shared" si="196"/>
        <v>-7.7521288514672779</v>
      </c>
      <c r="O678">
        <f t="shared" si="197"/>
        <v>-0.79022720198443197</v>
      </c>
      <c r="P678">
        <f t="shared" si="198"/>
        <v>10405.304112067635</v>
      </c>
      <c r="Q678">
        <f t="shared" si="199"/>
        <v>10803.010930165581</v>
      </c>
      <c r="R678">
        <f t="shared" si="200"/>
        <v>-55.438539675699353</v>
      </c>
      <c r="S678">
        <f t="shared" si="201"/>
        <v>-155.84620170812559</v>
      </c>
      <c r="T678">
        <f t="shared" si="202"/>
        <v>107.01784399390077</v>
      </c>
      <c r="U678">
        <f t="shared" si="203"/>
        <v>-7.6013620393492651</v>
      </c>
      <c r="V678">
        <f t="shared" si="204"/>
        <v>-1.5214456534794019</v>
      </c>
    </row>
    <row r="679" spans="4:22" x14ac:dyDescent="0.3">
      <c r="D679">
        <f t="shared" si="162"/>
        <v>61.700000000000607</v>
      </c>
      <c r="E679">
        <v>0</v>
      </c>
      <c r="F679">
        <v>50</v>
      </c>
      <c r="H679">
        <f t="shared" si="191"/>
        <v>0.39292665787628395</v>
      </c>
      <c r="I679">
        <f t="shared" si="192"/>
        <v>220.61707067365197</v>
      </c>
      <c r="J679">
        <f t="shared" si="193"/>
        <v>297.73132014733244</v>
      </c>
      <c r="K679">
        <f t="shared" si="194"/>
        <v>189.59478687507391</v>
      </c>
      <c r="L679">
        <f t="shared" si="195"/>
        <v>0.63679826086571234</v>
      </c>
      <c r="M679" cm="1">
        <f t="array" ref="M679">CubicInterpolation($B$4:$B$14,$G$4:$G$14,L679)*H679</f>
        <v>135.05549628357005</v>
      </c>
      <c r="N679">
        <f t="shared" si="196"/>
        <v>-7.733097894504148</v>
      </c>
      <c r="O679">
        <f t="shared" si="197"/>
        <v>-0.78828724714619236</v>
      </c>
      <c r="P679">
        <f t="shared" si="198"/>
        <v>10389.681434822771</v>
      </c>
      <c r="Q679">
        <f t="shared" si="199"/>
        <v>10813.705117993781</v>
      </c>
      <c r="R679">
        <f t="shared" si="200"/>
        <v>-55.607197910818769</v>
      </c>
      <c r="S679">
        <f t="shared" si="201"/>
        <v>-156.60734318915206</v>
      </c>
      <c r="T679">
        <f t="shared" si="202"/>
        <v>106.86591257009809</v>
      </c>
      <c r="U679">
        <f t="shared" si="203"/>
        <v>-7.5810860456383242</v>
      </c>
      <c r="V679">
        <f t="shared" si="204"/>
        <v>-1.5257579803534893</v>
      </c>
    </row>
    <row r="680" spans="4:22" x14ac:dyDescent="0.3">
      <c r="D680">
        <f t="shared" si="162"/>
        <v>61.800000000000608</v>
      </c>
      <c r="E680">
        <v>0</v>
      </c>
      <c r="F680">
        <v>50</v>
      </c>
      <c r="H680">
        <f t="shared" si="191"/>
        <v>0.39370142641784628</v>
      </c>
      <c r="I680">
        <f t="shared" si="192"/>
        <v>220.7191121615063</v>
      </c>
      <c r="J680">
        <f t="shared" si="193"/>
        <v>297.80016666632883</v>
      </c>
      <c r="K680">
        <f t="shared" si="194"/>
        <v>190.13675803671515</v>
      </c>
      <c r="L680">
        <f t="shared" si="195"/>
        <v>0.6384709591172073</v>
      </c>
      <c r="M680" cm="1">
        <f t="array" ref="M680">CubicInterpolation($B$4:$B$14,$G$4:$G$14,L680)*H680</f>
        <v>136.0229171418587</v>
      </c>
      <c r="N680">
        <f t="shared" si="196"/>
        <v>-7.7139171690325936</v>
      </c>
      <c r="O680">
        <f t="shared" si="197"/>
        <v>-0.78633202538558544</v>
      </c>
      <c r="P680">
        <f t="shared" si="198"/>
        <v>10373.982744383642</v>
      </c>
      <c r="Q680">
        <f t="shared" si="199"/>
        <v>10824.384091241705</v>
      </c>
      <c r="R680">
        <f t="shared" si="200"/>
        <v>-55.77465619748623</v>
      </c>
      <c r="S680">
        <f t="shared" si="201"/>
        <v>-157.36646559340144</v>
      </c>
      <c r="T680">
        <f t="shared" si="202"/>
        <v>106.71355238840644</v>
      </c>
      <c r="U680">
        <f t="shared" si="203"/>
        <v>-7.5606383534955883</v>
      </c>
      <c r="V680">
        <f t="shared" si="204"/>
        <v>-1.5301195307384798</v>
      </c>
    </row>
    <row r="681" spans="4:22" x14ac:dyDescent="0.3">
      <c r="D681">
        <f t="shared" si="162"/>
        <v>61.90000000000061</v>
      </c>
      <c r="E681">
        <v>0</v>
      </c>
      <c r="F681">
        <v>50</v>
      </c>
      <c r="H681">
        <f t="shared" si="191"/>
        <v>0.39448111305777545</v>
      </c>
      <c r="I681">
        <f t="shared" si="192"/>
        <v>220.82164641716349</v>
      </c>
      <c r="J681">
        <f t="shared" si="193"/>
        <v>297.86932962360572</v>
      </c>
      <c r="K681">
        <f t="shared" si="194"/>
        <v>190.67840174730352</v>
      </c>
      <c r="L681">
        <f t="shared" si="195"/>
        <v>0.64014110478661557</v>
      </c>
      <c r="M681" cm="1">
        <f t="array" ref="M681">CubicInterpolation($B$4:$B$14,$G$4:$G$14,L681)*H681</f>
        <v>137.00001605950331</v>
      </c>
      <c r="N681">
        <f t="shared" si="196"/>
        <v>-7.6945857621721698</v>
      </c>
      <c r="O681">
        <f t="shared" si="197"/>
        <v>-0.7843614436465004</v>
      </c>
      <c r="P681">
        <f t="shared" si="198"/>
        <v>10358.208243513303</v>
      </c>
      <c r="Q681">
        <f t="shared" si="199"/>
        <v>10835.047806786768</v>
      </c>
      <c r="R681">
        <f t="shared" si="200"/>
        <v>-55.940925313269851</v>
      </c>
      <c r="S681">
        <f t="shared" si="201"/>
        <v>-158.12355181335815</v>
      </c>
      <c r="T681">
        <f t="shared" si="202"/>
        <v>106.56075851285183</v>
      </c>
      <c r="U681">
        <f t="shared" si="203"/>
        <v>-7.5400177518502041</v>
      </c>
      <c r="V681">
        <f t="shared" si="204"/>
        <v>-1.5345300105265012</v>
      </c>
    </row>
    <row r="682" spans="4:22" x14ac:dyDescent="0.3">
      <c r="D682">
        <f t="shared" si="162"/>
        <v>62.000000000000611</v>
      </c>
      <c r="E682">
        <v>0</v>
      </c>
      <c r="F682">
        <v>50</v>
      </c>
      <c r="H682">
        <f t="shared" si="191"/>
        <v>0.39526572591842951</v>
      </c>
      <c r="I682">
        <f t="shared" si="192"/>
        <v>220.92467211150392</v>
      </c>
      <c r="J682">
        <f t="shared" si="193"/>
        <v>297.93880790256623</v>
      </c>
      <c r="K682">
        <f t="shared" si="194"/>
        <v>191.21968059662359</v>
      </c>
      <c r="L682">
        <f t="shared" si="195"/>
        <v>0.64180857117196166</v>
      </c>
      <c r="M682" cm="1">
        <f t="array" ref="M682">CubicInterpolation($B$4:$B$14,$G$4:$G$14,L682)*H682</f>
        <v>137.98683291089466</v>
      </c>
      <c r="N682">
        <f t="shared" si="196"/>
        <v>-7.6751027993312384</v>
      </c>
      <c r="O682">
        <f t="shared" si="197"/>
        <v>-0.7823754127758652</v>
      </c>
      <c r="P682">
        <f t="shared" si="198"/>
        <v>10342.358136691704</v>
      </c>
      <c r="Q682">
        <f t="shared" si="199"/>
        <v>10845.696221014201</v>
      </c>
      <c r="R682">
        <f t="shared" si="200"/>
        <v>-56.106015961239031</v>
      </c>
      <c r="S682">
        <f t="shared" si="201"/>
        <v>-158.87858461862544</v>
      </c>
      <c r="T682">
        <f t="shared" si="202"/>
        <v>106.40752603578858</v>
      </c>
      <c r="U682">
        <f t="shared" si="203"/>
        <v>-7.5192230661361137</v>
      </c>
      <c r="V682">
        <f t="shared" si="204"/>
        <v>-1.5389891039214134</v>
      </c>
    </row>
    <row r="683" spans="4:22" x14ac:dyDescent="0.3">
      <c r="D683">
        <f t="shared" si="162"/>
        <v>62.100000000000612</v>
      </c>
      <c r="E683">
        <v>0</v>
      </c>
      <c r="F683">
        <v>50</v>
      </c>
      <c r="H683">
        <f t="shared" si="191"/>
        <v>0.39605527309288741</v>
      </c>
      <c r="I683">
        <f t="shared" si="192"/>
        <v>221.02818790416933</v>
      </c>
      <c r="J683">
        <f t="shared" si="193"/>
        <v>298.00860037907501</v>
      </c>
      <c r="K683">
        <f t="shared" si="194"/>
        <v>191.76055732540311</v>
      </c>
      <c r="L683">
        <f t="shared" si="195"/>
        <v>0.64347323225396347</v>
      </c>
      <c r="M683" cm="1">
        <f t="array" ref="M683">CubicInterpolation($B$4:$B$14,$G$4:$G$14,L683)*H683</f>
        <v>138.9834056542214</v>
      </c>
      <c r="N683">
        <f t="shared" si="196"/>
        <v>-7.655467445196237</v>
      </c>
      <c r="O683">
        <f t="shared" si="197"/>
        <v>-0.78037384762448891</v>
      </c>
      <c r="P683">
        <f t="shared" si="198"/>
        <v>10326.432630127796</v>
      </c>
      <c r="Q683">
        <f t="shared" si="199"/>
        <v>10856.329289819994</v>
      </c>
      <c r="R683">
        <f t="shared" si="200"/>
        <v>-56.269938769370988</v>
      </c>
      <c r="S683">
        <f t="shared" si="201"/>
        <v>-159.63154665952476</v>
      </c>
      <c r="T683">
        <f t="shared" si="202"/>
        <v>106.25385008006619</v>
      </c>
      <c r="U683">
        <f t="shared" si="203"/>
        <v>-7.4982531593048449</v>
      </c>
      <c r="V683">
        <f t="shared" si="204"/>
        <v>-1.5434964734116867</v>
      </c>
    </row>
    <row r="684" spans="4:22" x14ac:dyDescent="0.3">
      <c r="D684">
        <f t="shared" si="162"/>
        <v>62.200000000000614</v>
      </c>
      <c r="E684">
        <v>0</v>
      </c>
      <c r="F684">
        <v>50</v>
      </c>
      <c r="H684">
        <f t="shared" si="191"/>
        <v>0.39684976264327315</v>
      </c>
      <c r="I684">
        <f t="shared" si="192"/>
        <v>221.13219244348664</v>
      </c>
      <c r="J684">
        <f t="shared" si="193"/>
        <v>298.07870592142763</v>
      </c>
      <c r="K684">
        <f t="shared" si="194"/>
        <v>192.30099482623899</v>
      </c>
      <c r="L684">
        <f t="shared" si="195"/>
        <v>0.64513496269984738</v>
      </c>
      <c r="M684" cm="1">
        <f t="array" ref="M684">CubicInterpolation($B$4:$B$14,$G$4:$G$14,L684)*H684</f>
        <v>139.98977028470819</v>
      </c>
      <c r="N684">
        <f t="shared" si="196"/>
        <v>-7.6356789047092857</v>
      </c>
      <c r="O684">
        <f t="shared" si="197"/>
        <v>-0.77835666714671614</v>
      </c>
      <c r="P684">
        <f t="shared" si="198"/>
        <v>10310.43193177128</v>
      </c>
      <c r="Q684">
        <f t="shared" si="199"/>
        <v>10866.946968614058</v>
      </c>
      <c r="R684">
        <f t="shared" si="200"/>
        <v>-56.43270428996987</v>
      </c>
      <c r="S684">
        <f t="shared" si="201"/>
        <v>-160.38242047079683</v>
      </c>
      <c r="T684">
        <f t="shared" si="202"/>
        <v>106.09972580119953</v>
      </c>
      <c r="U684">
        <f t="shared" si="203"/>
        <v>-7.4771069328275361</v>
      </c>
      <c r="V684">
        <f t="shared" si="204"/>
        <v>-1.5480517597563717</v>
      </c>
    </row>
    <row r="685" spans="4:22" x14ac:dyDescent="0.3">
      <c r="D685">
        <f t="shared" si="162"/>
        <v>62.300000000000615</v>
      </c>
      <c r="E685">
        <v>0</v>
      </c>
      <c r="F685">
        <v>50</v>
      </c>
      <c r="H685">
        <f t="shared" ref="H685:H748" si="205">$H$20*(1-(P685/44300))^4.256</f>
        <v>0.39764920259908476</v>
      </c>
      <c r="I685">
        <f t="shared" ref="I685:I748" si="206">$I$20 - 6.5*P685/1000</f>
        <v>221.23668436639417</v>
      </c>
      <c r="J685">
        <f t="shared" ref="J685:J748" si="207">(I685*287*1.4)^0.5</f>
        <v>298.14912339032151</v>
      </c>
      <c r="K685">
        <f t="shared" ref="K685:K748" si="208">(S685^2+T685^2)^0.5</f>
        <v>192.8409561446372</v>
      </c>
      <c r="L685">
        <f t="shared" ref="L685:L748" si="209">K685/J685</f>
        <v>0.64679363786751687</v>
      </c>
      <c r="M685" cm="1">
        <f t="array" ref="M685">CubicInterpolation($B$4:$B$14,$G$4:$G$14,L685)*H685</f>
        <v>141.00596078855034</v>
      </c>
      <c r="N685">
        <f t="shared" ref="N685:N748" si="210">-((U685^2+V685^2)^0.5)</f>
        <v>-7.6157364240299179</v>
      </c>
      <c r="O685">
        <f t="shared" ref="O685:O748" si="211">N685/$G$17</f>
        <v>-0.77632379449846256</v>
      </c>
      <c r="P685">
        <f t="shared" ref="P685:P748" si="212">0.5*(S684+S685)*(D684-D683)+P684</f>
        <v>10294.35625132397</v>
      </c>
      <c r="Q685">
        <f t="shared" ref="Q685:Q748" si="213">0.5*(T684+T685)*(D684-D683)+Q684</f>
        <v>10877.549212323596</v>
      </c>
      <c r="R685">
        <f t="shared" ref="R685:R748" si="214">DEGREES(ATAN((P685-P684)/(Q685-Q684)))</f>
        <v>-56.594322999196059</v>
      </c>
      <c r="S685">
        <f t="shared" ref="S685:S748" si="215">S684+(U683+U684)*0.5*(D684-D683)</f>
        <v>-161.13118847540346</v>
      </c>
      <c r="T685">
        <f t="shared" ref="T685:T748" si="216">T684+(V683+V684)*0.5*(D684-D683)</f>
        <v>105.94514838954112</v>
      </c>
      <c r="U685">
        <f t="shared" ref="U685:U748" si="217">(-$G$17*F685-SIN(RADIANS((R685)))*M685)/F685</f>
        <v>-7.4557833276827283</v>
      </c>
      <c r="V685">
        <f t="shared" ref="V685:V748" si="218">(-COS(RADIANS(R685))*M685)/F685</f>
        <v>-1.5526545819802515</v>
      </c>
    </row>
    <row r="686" spans="4:22" x14ac:dyDescent="0.3">
      <c r="D686">
        <f t="shared" si="162"/>
        <v>62.400000000000617</v>
      </c>
      <c r="E686">
        <v>0</v>
      </c>
      <c r="F686">
        <v>50</v>
      </c>
      <c r="H686">
        <f t="shared" si="205"/>
        <v>0.39845360095552429</v>
      </c>
      <c r="I686">
        <f t="shared" si="206"/>
        <v>221.3416622983699</v>
      </c>
      <c r="J686">
        <f t="shared" si="207"/>
        <v>298.21985163882874</v>
      </c>
      <c r="K686">
        <f t="shared" si="208"/>
        <v>193.38040448016542</v>
      </c>
      <c r="L686">
        <f t="shared" si="209"/>
        <v>0.64844913381006775</v>
      </c>
      <c r="M686" cm="1">
        <f t="array" ref="M686">CubicInterpolation($B$4:$B$14,$G$4:$G$14,L686)*H686</f>
        <v>142.03200909757777</v>
      </c>
      <c r="N686">
        <f t="shared" si="210"/>
        <v>-7.5956392914835318</v>
      </c>
      <c r="O686">
        <f t="shared" si="211"/>
        <v>-0.77427515713389716</v>
      </c>
      <c r="P686">
        <f t="shared" si="212"/>
        <v>10278.205800250778</v>
      </c>
      <c r="Q686">
        <f t="shared" si="213"/>
        <v>10888.135975396695</v>
      </c>
      <c r="R686">
        <f t="shared" si="214"/>
        <v>-56.754805296606982</v>
      </c>
      <c r="S686">
        <f t="shared" si="215"/>
        <v>-161.87783298842899</v>
      </c>
      <c r="T686">
        <f t="shared" si="216"/>
        <v>105.79011307245429</v>
      </c>
      <c r="U686">
        <f t="shared" si="217"/>
        <v>-7.4342813253318392</v>
      </c>
      <c r="V686">
        <f t="shared" si="218"/>
        <v>-1.5573045373820507</v>
      </c>
    </row>
    <row r="687" spans="4:22" x14ac:dyDescent="0.3">
      <c r="D687">
        <f t="shared" si="162"/>
        <v>62.500000000000618</v>
      </c>
      <c r="E687">
        <v>0</v>
      </c>
      <c r="F687">
        <v>50</v>
      </c>
      <c r="H687">
        <f t="shared" si="205"/>
        <v>0.399262965671832</v>
      </c>
      <c r="I687">
        <f t="shared" si="206"/>
        <v>221.44712485336299</v>
      </c>
      <c r="J687">
        <f t="shared" si="207"/>
        <v>298.29088951237054</v>
      </c>
      <c r="K687">
        <f t="shared" si="208"/>
        <v>193.91930318771793</v>
      </c>
      <c r="L687">
        <f t="shared" si="209"/>
        <v>0.6501013272806504</v>
      </c>
      <c r="M687" cm="1">
        <f t="array" ref="M687">CubicInterpolation($B$4:$B$14,$G$4:$G$14,L687)*H687</f>
        <v>143.06794504468525</v>
      </c>
      <c r="N687">
        <f t="shared" si="210"/>
        <v>-7.5753868384955343</v>
      </c>
      <c r="O687">
        <f t="shared" si="211"/>
        <v>-0.77221068690066608</v>
      </c>
      <c r="P687">
        <f t="shared" si="212"/>
        <v>10261.980791790304</v>
      </c>
      <c r="Q687">
        <f t="shared" si="213"/>
        <v>10898.707211806142</v>
      </c>
      <c r="R687">
        <f t="shared" si="214"/>
        <v>-56.91416150471558</v>
      </c>
      <c r="S687">
        <f t="shared" si="215"/>
        <v>-162.62233622107973</v>
      </c>
      <c r="T687">
        <f t="shared" si="216"/>
        <v>105.63461511648617</v>
      </c>
      <c r="U687">
        <f t="shared" si="217"/>
        <v>-7.4125999486813319</v>
      </c>
      <c r="V687">
        <f t="shared" si="218"/>
        <v>-1.5620012015555165</v>
      </c>
    </row>
    <row r="688" spans="4:22" x14ac:dyDescent="0.3">
      <c r="D688">
        <f t="shared" si="162"/>
        <v>62.60000000000062</v>
      </c>
      <c r="E688">
        <v>0</v>
      </c>
      <c r="F688">
        <v>50</v>
      </c>
      <c r="H688">
        <f t="shared" si="205"/>
        <v>0.40007730466962221</v>
      </c>
      <c r="I688">
        <f t="shared" si="206"/>
        <v>221.55307063372743</v>
      </c>
      <c r="J688">
        <f t="shared" si="207"/>
        <v>298.36223584869396</v>
      </c>
      <c r="K688">
        <f t="shared" si="208"/>
        <v>194.45761577889175</v>
      </c>
      <c r="L688">
        <f t="shared" si="209"/>
        <v>0.65175009573767062</v>
      </c>
      <c r="M688" cm="1">
        <f t="array" ref="M688">CubicInterpolation($B$4:$B$14,$G$4:$G$14,L688)*H688</f>
        <v>144.11379632006114</v>
      </c>
      <c r="N688">
        <f t="shared" si="210"/>
        <v>-7.5549784405063685</v>
      </c>
      <c r="O688">
        <f t="shared" si="211"/>
        <v>-0.77013032013316696</v>
      </c>
      <c r="P688">
        <f t="shared" si="212"/>
        <v>10245.681440965011</v>
      </c>
      <c r="Q688">
        <f t="shared" si="213"/>
        <v>10909.262875053444</v>
      </c>
      <c r="R688">
        <f t="shared" si="214"/>
        <v>-57.072401868681403</v>
      </c>
      <c r="S688">
        <f t="shared" si="215"/>
        <v>-163.36468028478041</v>
      </c>
      <c r="T688">
        <f t="shared" si="216"/>
        <v>105.47864982953929</v>
      </c>
      <c r="U688">
        <f t="shared" si="217"/>
        <v>-7.3907382630277274</v>
      </c>
      <c r="V688">
        <f t="shared" si="218"/>
        <v>-1.5667441284185282</v>
      </c>
    </row>
    <row r="689" spans="4:22" x14ac:dyDescent="0.3">
      <c r="D689">
        <f t="shared" si="162"/>
        <v>62.700000000000621</v>
      </c>
      <c r="E689">
        <v>0</v>
      </c>
      <c r="F689">
        <v>50</v>
      </c>
      <c r="H689">
        <f t="shared" si="205"/>
        <v>0.40089662583122382</v>
      </c>
      <c r="I689">
        <f t="shared" si="206"/>
        <v>221.65949823015845</v>
      </c>
      <c r="J689">
        <f t="shared" si="207"/>
        <v>298.43388947785013</v>
      </c>
      <c r="K689">
        <f t="shared" si="208"/>
        <v>194.99530592347264</v>
      </c>
      <c r="L689">
        <f t="shared" si="209"/>
        <v>0.65339531735032819</v>
      </c>
      <c r="M689" cm="1">
        <f t="array" ref="M689">CubicInterpolation($B$4:$B$14,$G$4:$G$14,L689)*H689</f>
        <v>145.16958842825318</v>
      </c>
      <c r="N689">
        <f t="shared" si="210"/>
        <v>-7.5344135178732303</v>
      </c>
      <c r="O689">
        <f t="shared" si="211"/>
        <v>-0.7680339977444679</v>
      </c>
      <c r="P689">
        <f t="shared" si="212"/>
        <v>10229.307964591004</v>
      </c>
      <c r="Q689">
        <f t="shared" si="213"/>
        <v>10919.802918173073</v>
      </c>
      <c r="R689">
        <f t="shared" si="214"/>
        <v>-57.229536555944144</v>
      </c>
      <c r="S689">
        <f t="shared" si="215"/>
        <v>-164.10484719536586</v>
      </c>
      <c r="T689">
        <f t="shared" si="216"/>
        <v>105.32221256304059</v>
      </c>
      <c r="U689">
        <f t="shared" si="217"/>
        <v>-7.3686953769897805</v>
      </c>
      <c r="V689">
        <f t="shared" si="218"/>
        <v>-1.5715328502580854</v>
      </c>
    </row>
    <row r="690" spans="4:22" x14ac:dyDescent="0.3">
      <c r="D690">
        <f t="shared" si="162"/>
        <v>62.800000000000622</v>
      </c>
      <c r="E690">
        <v>0</v>
      </c>
      <c r="F690">
        <v>50</v>
      </c>
      <c r="H690">
        <f t="shared" si="205"/>
        <v>0.40172093699802841</v>
      </c>
      <c r="I690">
        <f t="shared" si="206"/>
        <v>221.76640622163211</v>
      </c>
      <c r="J690">
        <f t="shared" si="207"/>
        <v>298.50584922217485</v>
      </c>
      <c r="K690">
        <f t="shared" si="208"/>
        <v>195.53233745103043</v>
      </c>
      <c r="L690">
        <f t="shared" si="209"/>
        <v>0.65503687100448649</v>
      </c>
      <c r="M690" cm="1">
        <f t="array" ref="M690">CubicInterpolation($B$4:$B$14,$G$4:$G$14,L690)*H690</f>
        <v>146.23534464610421</v>
      </c>
      <c r="N690">
        <f t="shared" si="210"/>
        <v>-7.5136915367520993</v>
      </c>
      <c r="O690">
        <f t="shared" si="211"/>
        <v>-0.76592166531621808</v>
      </c>
      <c r="P690">
        <f t="shared" si="212"/>
        <v>10212.860581287367</v>
      </c>
      <c r="Q690">
        <f t="shared" si="213"/>
        <v>10930.327293736929</v>
      </c>
      <c r="R690">
        <f t="shared" si="214"/>
        <v>-57.38557565595876</v>
      </c>
      <c r="S690">
        <f t="shared" si="215"/>
        <v>-164.84281887736674</v>
      </c>
      <c r="T690">
        <f t="shared" si="216"/>
        <v>105.16529871410675</v>
      </c>
      <c r="U690">
        <f t="shared" si="217"/>
        <v>-7.3464704434227404</v>
      </c>
      <c r="V690">
        <f t="shared" si="218"/>
        <v>-1.5763668777845476</v>
      </c>
    </row>
    <row r="691" spans="4:22" x14ac:dyDescent="0.3">
      <c r="D691">
        <f t="shared" si="162"/>
        <v>62.900000000000624</v>
      </c>
      <c r="E691">
        <v>0</v>
      </c>
      <c r="F691">
        <v>50</v>
      </c>
      <c r="H691">
        <f t="shared" si="205"/>
        <v>0.40255024596883798</v>
      </c>
      <c r="I691">
        <f t="shared" si="206"/>
        <v>221.87379317534698</v>
      </c>
      <c r="J691">
        <f t="shared" si="207"/>
        <v>298.57811389627074</v>
      </c>
      <c r="K691">
        <f t="shared" si="208"/>
        <v>196.06867435262188</v>
      </c>
      <c r="L691">
        <f t="shared" si="209"/>
        <v>0.6566746363088698</v>
      </c>
      <c r="M691" cm="1">
        <f t="array" ref="M691">CubicInterpolation($B$4:$B$14,$G$4:$G$14,L691)*H691</f>
        <v>147.31108598159335</v>
      </c>
      <c r="N691">
        <f t="shared" si="210"/>
        <v>-7.492812009962341</v>
      </c>
      <c r="O691">
        <f t="shared" si="211"/>
        <v>-0.76379327318678292</v>
      </c>
      <c r="P691">
        <f t="shared" si="212"/>
        <v>10196.339511485079</v>
      </c>
      <c r="Q691">
        <f t="shared" si="213"/>
        <v>10940.835953859019</v>
      </c>
      <c r="R691">
        <f t="shared" si="214"/>
        <v>-57.540529179945572</v>
      </c>
      <c r="S691">
        <f t="shared" si="215"/>
        <v>-165.57857716838737</v>
      </c>
      <c r="T691">
        <f t="shared" si="216"/>
        <v>105.00790372770462</v>
      </c>
      <c r="U691">
        <f t="shared" si="217"/>
        <v>-7.324062660316276</v>
      </c>
      <c r="V691">
        <f t="shared" si="218"/>
        <v>-1.5812457001986646</v>
      </c>
    </row>
    <row r="692" spans="4:22" x14ac:dyDescent="0.3">
      <c r="D692">
        <f t="shared" si="162"/>
        <v>63.000000000000625</v>
      </c>
      <c r="E692">
        <v>0</v>
      </c>
      <c r="F692">
        <v>50</v>
      </c>
      <c r="H692">
        <f t="shared" si="205"/>
        <v>0.40338456049822402</v>
      </c>
      <c r="I692">
        <f t="shared" si="206"/>
        <v>221.98165764666936</v>
      </c>
      <c r="J692">
        <f t="shared" si="207"/>
        <v>298.65068230699183</v>
      </c>
      <c r="K692">
        <f t="shared" si="208"/>
        <v>196.60428078259994</v>
      </c>
      <c r="L692">
        <f t="shared" si="209"/>
        <v>0.65830849360158039</v>
      </c>
      <c r="M692" cm="1">
        <f t="array" ref="M692">CubicInterpolation($B$4:$B$14,$G$4:$G$14,L692)*H692</f>
        <v>148.39683113361866</v>
      </c>
      <c r="N692">
        <f t="shared" si="210"/>
        <v>-7.471774497831392</v>
      </c>
      <c r="O692">
        <f t="shared" si="211"/>
        <v>-0.76164877653734875</v>
      </c>
      <c r="P692">
        <f t="shared" si="212"/>
        <v>10179.744977435481</v>
      </c>
      <c r="Q692">
        <f t="shared" si="213"/>
        <v>10951.328850200345</v>
      </c>
      <c r="R692">
        <f t="shared" si="214"/>
        <v>-57.694407060702012</v>
      </c>
      <c r="S692">
        <f t="shared" si="215"/>
        <v>-166.31210382357432</v>
      </c>
      <c r="T692">
        <f t="shared" si="216"/>
        <v>104.85002309880545</v>
      </c>
      <c r="U692">
        <f t="shared" si="217"/>
        <v>-7.3014712716739885</v>
      </c>
      <c r="V692">
        <f t="shared" si="218"/>
        <v>-1.5861687852693902</v>
      </c>
    </row>
    <row r="693" spans="4:22" x14ac:dyDescent="0.3">
      <c r="D693">
        <f t="shared" si="162"/>
        <v>63.100000000000627</v>
      </c>
      <c r="E693">
        <v>0</v>
      </c>
      <c r="F693">
        <v>50</v>
      </c>
      <c r="H693">
        <f t="shared" si="205"/>
        <v>0.40422388829489009</v>
      </c>
      <c r="I693">
        <f t="shared" si="206"/>
        <v>222.08999817908108</v>
      </c>
      <c r="J693">
        <f t="shared" si="207"/>
        <v>298.72355325342994</v>
      </c>
      <c r="K693">
        <f t="shared" si="208"/>
        <v>197.13912106052786</v>
      </c>
      <c r="L693">
        <f t="shared" si="209"/>
        <v>0.65993832395693197</v>
      </c>
      <c r="M693" cm="1">
        <f t="array" ref="M693">CubicInterpolation($B$4:$B$14,$G$4:$G$14,L693)*H693</f>
        <v>149.49259645275455</v>
      </c>
      <c r="N693">
        <f t="shared" si="210"/>
        <v>-7.4505786090207771</v>
      </c>
      <c r="O693">
        <f t="shared" si="211"/>
        <v>-0.75948813547612404</v>
      </c>
      <c r="P693">
        <f t="shared" si="212"/>
        <v>10163.077203218294</v>
      </c>
      <c r="Q693">
        <f t="shared" si="213"/>
        <v>10961.805933974012</v>
      </c>
      <c r="R693">
        <f t="shared" si="214"/>
        <v>-57.847219152419363</v>
      </c>
      <c r="S693">
        <f t="shared" si="215"/>
        <v>-167.04338052017386</v>
      </c>
      <c r="T693">
        <f t="shared" si="216"/>
        <v>104.69165237453204</v>
      </c>
      <c r="U693">
        <f t="shared" si="217"/>
        <v>-7.2786955683753067</v>
      </c>
      <c r="V693">
        <f t="shared" si="218"/>
        <v>-1.5911355794248456</v>
      </c>
    </row>
    <row r="694" spans="4:22" x14ac:dyDescent="0.3">
      <c r="D694">
        <f t="shared" si="162"/>
        <v>63.200000000000628</v>
      </c>
      <c r="E694">
        <v>0</v>
      </c>
      <c r="F694">
        <v>50</v>
      </c>
      <c r="H694">
        <f t="shared" si="205"/>
        <v>0.40506823702004119</v>
      </c>
      <c r="I694">
        <f t="shared" si="206"/>
        <v>222.19881330413034</v>
      </c>
      <c r="J694">
        <f t="shared" si="207"/>
        <v>298.79672552690329</v>
      </c>
      <c r="K694">
        <f t="shared" si="208"/>
        <v>197.67315967319658</v>
      </c>
      <c r="L694">
        <f t="shared" si="209"/>
        <v>0.66156400919259184</v>
      </c>
      <c r="M694" cm="1">
        <f t="array" ref="M694">CubicInterpolation($B$4:$B$14,$G$4:$G$14,L694)*H694</f>
        <v>150.59839590301979</v>
      </c>
      <c r="N694">
        <f t="shared" si="210"/>
        <v>-7.4292240013309758</v>
      </c>
      <c r="O694">
        <f t="shared" si="211"/>
        <v>-0.75731131512038485</v>
      </c>
      <c r="P694">
        <f t="shared" si="212"/>
        <v>10146.336414749176</v>
      </c>
      <c r="Q694">
        <f t="shared" si="213"/>
        <v>10972.267155950554</v>
      </c>
      <c r="R694">
        <f t="shared" si="214"/>
        <v>-57.99897523055207</v>
      </c>
      <c r="S694">
        <f t="shared" si="215"/>
        <v>-167.77238886217634</v>
      </c>
      <c r="T694">
        <f t="shared" si="216"/>
        <v>104.53278715629733</v>
      </c>
      <c r="U694">
        <f t="shared" si="217"/>
        <v>-7.2557348890176945</v>
      </c>
      <c r="V694">
        <f t="shared" si="218"/>
        <v>-1.5961455078543505</v>
      </c>
    </row>
    <row r="695" spans="4:22" x14ac:dyDescent="0.3">
      <c r="D695">
        <f t="shared" si="162"/>
        <v>63.30000000000063</v>
      </c>
      <c r="E695">
        <v>0</v>
      </c>
      <c r="F695">
        <v>50</v>
      </c>
      <c r="H695">
        <f t="shared" si="205"/>
        <v>0.40591761428576295</v>
      </c>
      <c r="I695">
        <f t="shared" si="206"/>
        <v>222.30810154138567</v>
      </c>
      <c r="J695">
        <f t="shared" si="207"/>
        <v>298.87019791094724</v>
      </c>
      <c r="K695">
        <f t="shared" si="208"/>
        <v>198.20636127674388</v>
      </c>
      <c r="L695">
        <f t="shared" si="209"/>
        <v>0.66318543187702628</v>
      </c>
      <c r="M695" cm="1">
        <f t="array" ref="M695">CubicInterpolation($B$4:$B$14,$G$4:$G$14,L695)*H695</f>
        <v>151.71424102469103</v>
      </c>
      <c r="N695">
        <f t="shared" si="210"/>
        <v>-7.4077103824850941</v>
      </c>
      <c r="O695">
        <f t="shared" si="211"/>
        <v>-0.75511828567636019</v>
      </c>
      <c r="P695">
        <f t="shared" si="212"/>
        <v>10129.522839786814</v>
      </c>
      <c r="Q695">
        <f t="shared" si="213"/>
        <v>10982.712466463467</v>
      </c>
      <c r="R695">
        <f t="shared" si="214"/>
        <v>-58.149684991717947</v>
      </c>
      <c r="S695">
        <f t="shared" si="215"/>
        <v>-168.49911038504601</v>
      </c>
      <c r="T695">
        <f t="shared" si="216"/>
        <v>104.37342310193337</v>
      </c>
      <c r="U695">
        <f t="shared" si="217"/>
        <v>-7.2325886207389525</v>
      </c>
      <c r="V695">
        <f t="shared" si="218"/>
        <v>-1.6011979746224003</v>
      </c>
    </row>
    <row r="696" spans="4:22" x14ac:dyDescent="0.3">
      <c r="D696">
        <f t="shared" si="162"/>
        <v>63.400000000000631</v>
      </c>
      <c r="E696">
        <v>0</v>
      </c>
      <c r="F696">
        <v>50</v>
      </c>
      <c r="H696">
        <f t="shared" si="205"/>
        <v>0.40677202765340625</v>
      </c>
      <c r="I696">
        <f t="shared" si="206"/>
        <v>222.417861398393</v>
      </c>
      <c r="J696">
        <f t="shared" si="207"/>
        <v>298.94396918130712</v>
      </c>
      <c r="K696">
        <f t="shared" si="208"/>
        <v>198.7386906988732</v>
      </c>
      <c r="L696">
        <f t="shared" si="209"/>
        <v>0.66480247533724213</v>
      </c>
      <c r="M696" cm="1">
        <f t="array" ref="M696">CubicInterpolation($B$4:$B$14,$G$4:$G$14,L696)*H696</f>
        <v>152.84014089819482</v>
      </c>
      <c r="N696">
        <f t="shared" si="210"/>
        <v>-7.3860375108904304</v>
      </c>
      <c r="O696">
        <f t="shared" si="211"/>
        <v>-0.75290902251686342</v>
      </c>
      <c r="P696">
        <f t="shared" si="212"/>
        <v>10112.636707939535</v>
      </c>
      <c r="Q696">
        <f t="shared" si="213"/>
        <v>10993.141815414954</v>
      </c>
      <c r="R696">
        <f t="shared" si="214"/>
        <v>-58.299358053634236</v>
      </c>
      <c r="S696">
        <f t="shared" si="215"/>
        <v>-169.22352656053386</v>
      </c>
      <c r="T696">
        <f t="shared" si="216"/>
        <v>104.21355592780952</v>
      </c>
      <c r="U696">
        <f t="shared" si="217"/>
        <v>-7.209256200018781</v>
      </c>
      <c r="V696">
        <f t="shared" si="218"/>
        <v>-1.6062923627942916</v>
      </c>
    </row>
    <row r="697" spans="4:22" x14ac:dyDescent="0.3">
      <c r="D697">
        <f t="shared" si="162"/>
        <v>63.500000000000632</v>
      </c>
      <c r="E697">
        <v>0</v>
      </c>
      <c r="F697">
        <v>50</v>
      </c>
      <c r="H697">
        <f t="shared" si="205"/>
        <v>0.4076314846319839</v>
      </c>
      <c r="I697">
        <f t="shared" si="206"/>
        <v>222.52809137063571</v>
      </c>
      <c r="J697">
        <f t="shared" si="207"/>
        <v>299.01803810593339</v>
      </c>
      <c r="K697">
        <f t="shared" si="208"/>
        <v>199.27011294117054</v>
      </c>
      <c r="L697">
        <f t="shared" si="209"/>
        <v>0.66641502366681615</v>
      </c>
      <c r="M697" cm="1">
        <f t="array" ref="M697">CubicInterpolation($B$4:$B$14,$G$4:$G$14,L697)*H697</f>
        <v>153.97610210911299</v>
      </c>
      <c r="N697">
        <f t="shared" si="210"/>
        <v>-7.3642051963777098</v>
      </c>
      <c r="O697">
        <f t="shared" si="211"/>
        <v>-0.75068350625664726</v>
      </c>
      <c r="P697">
        <f t="shared" si="212"/>
        <v>10095.67825067143</v>
      </c>
      <c r="Q697">
        <f t="shared" si="213"/>
        <v>11003.555152281891</v>
      </c>
      <c r="R697">
        <f t="shared" si="214"/>
        <v>-58.44800395507437</v>
      </c>
      <c r="S697">
        <f t="shared" si="215"/>
        <v>-169.94561880157175</v>
      </c>
      <c r="T697">
        <f t="shared" si="216"/>
        <v>104.05318141093869</v>
      </c>
      <c r="U697">
        <f t="shared" si="217"/>
        <v>-7.1857371134592292</v>
      </c>
      <c r="V697">
        <f t="shared" si="218"/>
        <v>-1.6114280345740213</v>
      </c>
    </row>
    <row r="698" spans="4:22" x14ac:dyDescent="0.3">
      <c r="D698">
        <f t="shared" si="162"/>
        <v>63.600000000000634</v>
      </c>
      <c r="E698">
        <v>0</v>
      </c>
      <c r="F698">
        <v>50</v>
      </c>
      <c r="H698">
        <f t="shared" si="205"/>
        <v>0.40849599267657144</v>
      </c>
      <c r="I698">
        <f t="shared" si="206"/>
        <v>222.63878994149803</v>
      </c>
      <c r="J698">
        <f t="shared" si="207"/>
        <v>299.09240344497869</v>
      </c>
      <c r="K698">
        <f t="shared" si="208"/>
        <v>199.80059318151717</v>
      </c>
      <c r="L698">
        <f t="shared" si="209"/>
        <v>0.66802296173420761</v>
      </c>
      <c r="M698" cm="1">
        <f t="array" ref="M698">CubicInterpolation($B$4:$B$14,$G$4:$G$14,L698)*H698</f>
        <v>155.12212871433434</v>
      </c>
      <c r="N698">
        <f t="shared" si="210"/>
        <v>-7.3422133009167085</v>
      </c>
      <c r="O698">
        <f t="shared" si="211"/>
        <v>-0.74844172282535248</v>
      </c>
      <c r="P698">
        <f t="shared" si="212"/>
        <v>10078.647701307989</v>
      </c>
      <c r="Q698">
        <f t="shared" si="213"/>
        <v>11013.952426121992</v>
      </c>
      <c r="R698">
        <f t="shared" si="214"/>
        <v>-58.595632155859505</v>
      </c>
      <c r="S698">
        <f t="shared" si="215"/>
        <v>-170.66536846724566</v>
      </c>
      <c r="T698">
        <f t="shared" si="216"/>
        <v>103.89229539107028</v>
      </c>
      <c r="U698">
        <f t="shared" si="217"/>
        <v>-7.1620308985428958</v>
      </c>
      <c r="V698">
        <f t="shared" si="218"/>
        <v>-1.6166043314537615</v>
      </c>
    </row>
    <row r="699" spans="4:22" x14ac:dyDescent="0.3">
      <c r="D699">
        <f t="shared" si="162"/>
        <v>63.700000000000635</v>
      </c>
      <c r="E699">
        <v>0</v>
      </c>
      <c r="F699">
        <v>50</v>
      </c>
      <c r="H699">
        <f t="shared" si="205"/>
        <v>0.40936555918672562</v>
      </c>
      <c r="I699">
        <f t="shared" si="206"/>
        <v>222.74995558223196</v>
      </c>
      <c r="J699">
        <f t="shared" si="207"/>
        <v>299.16706395079791</v>
      </c>
      <c r="K699">
        <f t="shared" si="208"/>
        <v>200.33009677659672</v>
      </c>
      <c r="L699">
        <f t="shared" si="209"/>
        <v>0.66962617519134304</v>
      </c>
      <c r="M699" cm="1">
        <f t="array" ref="M699">CubicInterpolation($B$4:$B$14,$G$4:$G$14,L699)*H699</f>
        <v>156.27822220938825</v>
      </c>
      <c r="N699">
        <f t="shared" si="210"/>
        <v>-7.3200617393074099</v>
      </c>
      <c r="O699">
        <f t="shared" si="211"/>
        <v>-0.74618366353796228</v>
      </c>
      <c r="P699">
        <f t="shared" si="212"/>
        <v>10061.545295041235</v>
      </c>
      <c r="Q699">
        <f t="shared" si="213"/>
        <v>11024.333585580185</v>
      </c>
      <c r="R699">
        <f t="shared" si="214"/>
        <v>-58.742252036887457</v>
      </c>
      <c r="S699">
        <f t="shared" si="215"/>
        <v>-171.38275686784579</v>
      </c>
      <c r="T699">
        <f t="shared" si="216"/>
        <v>103.73089377276888</v>
      </c>
      <c r="U699">
        <f t="shared" si="217"/>
        <v>-7.1381371443680655</v>
      </c>
      <c r="V699">
        <f t="shared" si="218"/>
        <v>-1.6218205743747183</v>
      </c>
    </row>
    <row r="700" spans="4:22" x14ac:dyDescent="0.3">
      <c r="D700">
        <f t="shared" si="162"/>
        <v>63.800000000000637</v>
      </c>
      <c r="E700">
        <v>0</v>
      </c>
      <c r="F700">
        <v>50</v>
      </c>
      <c r="H700">
        <f t="shared" si="205"/>
        <v>0.41024019150490526</v>
      </c>
      <c r="I700">
        <f t="shared" si="206"/>
        <v>222.86158675192675</v>
      </c>
      <c r="J700">
        <f t="shared" si="207"/>
        <v>299.24201836794941</v>
      </c>
      <c r="K700">
        <f t="shared" si="208"/>
        <v>200.8585892644933</v>
      </c>
      <c r="L700">
        <f t="shared" si="209"/>
        <v>0.6712245504824681</v>
      </c>
      <c r="M700" cm="1">
        <f t="array" ref="M700">CubicInterpolation($B$4:$B$14,$G$4:$G$14,L700)*H700</f>
        <v>157.44438149698888</v>
      </c>
      <c r="N700">
        <f t="shared" si="210"/>
        <v>-7.2977504798469059</v>
      </c>
      <c r="O700">
        <f t="shared" si="211"/>
        <v>-0.74390932516278341</v>
      </c>
      <c r="P700">
        <f t="shared" si="212"/>
        <v>10044.371268934343</v>
      </c>
      <c r="Q700">
        <f t="shared" si="213"/>
        <v>11034.698578895197</v>
      </c>
      <c r="R700">
        <f t="shared" si="214"/>
        <v>-58.887872900174663</v>
      </c>
      <c r="S700">
        <f t="shared" si="215"/>
        <v>-172.09776526999136</v>
      </c>
      <c r="T700">
        <f t="shared" si="216"/>
        <v>103.56897252747746</v>
      </c>
      <c r="U700">
        <f t="shared" si="217"/>
        <v>-7.1140554923607544</v>
      </c>
      <c r="V700">
        <f t="shared" si="218"/>
        <v>-1.6270760639003745</v>
      </c>
    </row>
    <row r="701" spans="4:22" x14ac:dyDescent="0.3">
      <c r="D701">
        <f t="shared" si="162"/>
        <v>63.900000000000638</v>
      </c>
      <c r="E701">
        <v>0</v>
      </c>
      <c r="F701">
        <v>50</v>
      </c>
      <c r="H701">
        <f t="shared" si="205"/>
        <v>0.4111198969149098</v>
      </c>
      <c r="I701">
        <f t="shared" si="206"/>
        <v>222.97368189748261</v>
      </c>
      <c r="J701">
        <f t="shared" si="207"/>
        <v>299.31726543319968</v>
      </c>
      <c r="K701">
        <f t="shared" si="208"/>
        <v>201.38603636737992</v>
      </c>
      <c r="L701">
        <f t="shared" si="209"/>
        <v>0.67281797485325612</v>
      </c>
      <c r="M701" cm="1">
        <f t="array" ref="M701">CubicInterpolation($B$4:$B$14,$G$4:$G$14,L701)*H701</f>
        <v>158.62060285682645</v>
      </c>
      <c r="N701">
        <f t="shared" si="210"/>
        <v>-7.2752795449711218</v>
      </c>
      <c r="O701">
        <f t="shared" si="211"/>
        <v>-0.74161870998686252</v>
      </c>
      <c r="P701">
        <f t="shared" si="212"/>
        <v>10027.125861925751</v>
      </c>
      <c r="Q701">
        <f t="shared" si="213"/>
        <v>11045.04735390635</v>
      </c>
      <c r="R701">
        <f t="shared" si="214"/>
        <v>-59.03250396891567</v>
      </c>
      <c r="S701">
        <f t="shared" si="215"/>
        <v>-172.8103749018278</v>
      </c>
      <c r="T701">
        <f t="shared" si="216"/>
        <v>103.4065276955637</v>
      </c>
      <c r="U701">
        <f t="shared" si="217"/>
        <v>-7.0897856369627927</v>
      </c>
      <c r="V701">
        <f t="shared" si="218"/>
        <v>-1.6323700804018992</v>
      </c>
    </row>
    <row r="702" spans="4:22" x14ac:dyDescent="0.3">
      <c r="D702">
        <f t="shared" si="162"/>
        <v>64.000000000000639</v>
      </c>
      <c r="E702">
        <v>0</v>
      </c>
      <c r="F702">
        <v>50</v>
      </c>
      <c r="H702">
        <f t="shared" si="205"/>
        <v>0.41200468264032475</v>
      </c>
      <c r="I702">
        <f t="shared" si="206"/>
        <v>223.08623945358715</v>
      </c>
      <c r="J702">
        <f t="shared" si="207"/>
        <v>299.39280387552958</v>
      </c>
      <c r="K702">
        <f t="shared" si="208"/>
        <v>201.9124039942935</v>
      </c>
      <c r="L702">
        <f t="shared" si="209"/>
        <v>0.67440633636016567</v>
      </c>
      <c r="M702" cm="1">
        <f t="array" ref="M702">CubicInterpolation($B$4:$B$14,$G$4:$G$14,L702)*H702</f>
        <v>159.80687991663464</v>
      </c>
      <c r="N702">
        <f t="shared" si="210"/>
        <v>-7.2526490118687326</v>
      </c>
      <c r="O702">
        <f t="shared" si="211"/>
        <v>-0.73931182587856592</v>
      </c>
      <c r="P702">
        <f t="shared" si="212"/>
        <v>10009.809314832744</v>
      </c>
      <c r="Q702">
        <f t="shared" si="213"/>
        <v>11055.379858060545</v>
      </c>
      <c r="R702">
        <f t="shared" si="214"/>
        <v>-59.176154387611213</v>
      </c>
      <c r="S702">
        <f t="shared" si="215"/>
        <v>-173.52056695829398</v>
      </c>
      <c r="T702">
        <f t="shared" si="216"/>
        <v>103.24355538834858</v>
      </c>
      <c r="U702">
        <f t="shared" si="217"/>
        <v>-7.0653273262938141</v>
      </c>
      <c r="V702">
        <f t="shared" si="218"/>
        <v>-1.6377018842531768</v>
      </c>
    </row>
    <row r="703" spans="4:22" x14ac:dyDescent="0.3">
      <c r="D703">
        <f t="shared" si="162"/>
        <v>64.100000000000634</v>
      </c>
      <c r="E703">
        <v>0</v>
      </c>
      <c r="F703">
        <v>50</v>
      </c>
      <c r="H703">
        <f t="shared" si="205"/>
        <v>0.41289455584298346</v>
      </c>
      <c r="I703">
        <f t="shared" si="206"/>
        <v>223.19925784269569</v>
      </c>
      <c r="J703">
        <f t="shared" si="207"/>
        <v>299.46863241614324</v>
      </c>
      <c r="K703">
        <f t="shared" si="208"/>
        <v>202.43765824399512</v>
      </c>
      <c r="L703">
        <f t="shared" si="209"/>
        <v>0.67598952388003908</v>
      </c>
      <c r="M703" cm="1">
        <f t="array" ref="M703">CubicInterpolation($B$4:$B$14,$G$4:$G$14,L703)*H703</f>
        <v>161.00320362456762</v>
      </c>
      <c r="N703">
        <f t="shared" si="210"/>
        <v>-7.2298590130706053</v>
      </c>
      <c r="O703">
        <f t="shared" si="211"/>
        <v>-0.73698868634766612</v>
      </c>
      <c r="P703">
        <f t="shared" si="212"/>
        <v>9992.4218703545066</v>
      </c>
      <c r="Q703">
        <f t="shared" si="213"/>
        <v>11065.696038419468</v>
      </c>
      <c r="R703">
        <f t="shared" si="214"/>
        <v>-59.318833222158517</v>
      </c>
      <c r="S703">
        <f t="shared" si="215"/>
        <v>-174.22832260645683</v>
      </c>
      <c r="T703">
        <f t="shared" si="216"/>
        <v>103.08005179011583</v>
      </c>
      <c r="U703">
        <f t="shared" si="217"/>
        <v>-7.0406803627894332</v>
      </c>
      <c r="V703">
        <f t="shared" si="218"/>
        <v>-1.6430707160404037</v>
      </c>
    </row>
    <row r="704" spans="4:22" x14ac:dyDescent="0.3">
      <c r="D704">
        <f t="shared" si="162"/>
        <v>64.200000000000628</v>
      </c>
      <c r="E704">
        <v>0</v>
      </c>
      <c r="F704">
        <v>50</v>
      </c>
      <c r="H704">
        <f t="shared" si="205"/>
        <v>0.41378952362143889</v>
      </c>
      <c r="I704">
        <f t="shared" si="206"/>
        <v>223.31273547501482</v>
      </c>
      <c r="J704">
        <f t="shared" si="207"/>
        <v>299.54474976847945</v>
      </c>
      <c r="K704">
        <f t="shared" si="208"/>
        <v>202.96176540791194</v>
      </c>
      <c r="L704">
        <f t="shared" si="209"/>
        <v>0.67756742711993023</v>
      </c>
      <c r="M704" cm="1">
        <f t="array" ref="M704">CubicInterpolation($B$4:$B$14,$G$4:$G$14,L704)*H704</f>
        <v>162.20956222291511</v>
      </c>
      <c r="N704">
        <f t="shared" si="210"/>
        <v>-7.2069097370098616</v>
      </c>
      <c r="O704">
        <f t="shared" si="211"/>
        <v>-0.73464931060243233</v>
      </c>
      <c r="P704">
        <f t="shared" si="212"/>
        <v>9974.9637730746399</v>
      </c>
      <c r="Q704">
        <f t="shared" si="213"/>
        <v>11075.995841666978</v>
      </c>
      <c r="R704">
        <f t="shared" si="214"/>
        <v>-59.460549460015216</v>
      </c>
      <c r="S704">
        <f t="shared" si="215"/>
        <v>-174.93362299091095</v>
      </c>
      <c r="T704">
        <f t="shared" si="216"/>
        <v>102.91601316010116</v>
      </c>
      <c r="U704">
        <f t="shared" si="217"/>
        <v>-7.0158446038118063</v>
      </c>
      <c r="V704">
        <f t="shared" si="218"/>
        <v>-1.6484757967808645</v>
      </c>
    </row>
    <row r="705" spans="4:22" x14ac:dyDescent="0.3">
      <c r="D705">
        <f t="shared" si="162"/>
        <v>64.300000000000622</v>
      </c>
      <c r="E705">
        <v>0</v>
      </c>
      <c r="F705">
        <v>50</v>
      </c>
      <c r="H705">
        <f t="shared" si="205"/>
        <v>0.41468959300945107</v>
      </c>
      <c r="I705">
        <f t="shared" si="206"/>
        <v>223.42667074848961</v>
      </c>
      <c r="J705">
        <f t="shared" si="207"/>
        <v>299.62115463822499</v>
      </c>
      <c r="K705">
        <f t="shared" si="208"/>
        <v>203.48469197315958</v>
      </c>
      <c r="L705">
        <f t="shared" si="209"/>
        <v>0.67913993662715655</v>
      </c>
      <c r="M705" cm="1">
        <f t="array" ref="M705">CubicInterpolation($B$4:$B$14,$G$4:$G$14,L705)*H705</f>
        <v>163.42594122318781</v>
      </c>
      <c r="N705">
        <f t="shared" si="210"/>
        <v>-7.1838014285546565</v>
      </c>
      <c r="O705">
        <f t="shared" si="211"/>
        <v>-0.73229372360394052</v>
      </c>
      <c r="P705">
        <f t="shared" si="212"/>
        <v>9957.4352694631325</v>
      </c>
      <c r="Q705">
        <f t="shared" si="213"/>
        <v>11086.279214116705</v>
      </c>
      <c r="R705">
        <f t="shared" si="214"/>
        <v>-59.601312010363394</v>
      </c>
      <c r="S705">
        <f t="shared" si="215"/>
        <v>-175.63644923924096</v>
      </c>
      <c r="T705">
        <f t="shared" si="216"/>
        <v>102.75143583446011</v>
      </c>
      <c r="U705">
        <f t="shared" si="217"/>
        <v>-6.9908199622339442</v>
      </c>
      <c r="V705">
        <f t="shared" si="218"/>
        <v>-1.6539163281542735</v>
      </c>
    </row>
    <row r="706" spans="4:22" x14ac:dyDescent="0.3">
      <c r="D706">
        <f t="shared" si="162"/>
        <v>64.400000000000617</v>
      </c>
      <c r="E706">
        <v>0</v>
      </c>
      <c r="F706">
        <v>50</v>
      </c>
      <c r="H706">
        <f t="shared" si="205"/>
        <v>0.41559477097448577</v>
      </c>
      <c r="I706">
        <f t="shared" si="206"/>
        <v>223.54106204879432</v>
      </c>
      <c r="J706">
        <f t="shared" si="207"/>
        <v>299.69784572333106</v>
      </c>
      <c r="K706">
        <f t="shared" si="208"/>
        <v>204.00640462564073</v>
      </c>
      <c r="L706">
        <f t="shared" si="209"/>
        <v>0.68070694379955998</v>
      </c>
      <c r="M706" cm="1">
        <f t="array" ref="M706">CubicInterpolation($B$4:$B$14,$G$4:$G$14,L706)*H706</f>
        <v>164.65232338259946</v>
      </c>
      <c r="N706">
        <f t="shared" si="210"/>
        <v>-7.1605343895129581</v>
      </c>
      <c r="O706">
        <f t="shared" si="211"/>
        <v>-0.72992195611752886</v>
      </c>
      <c r="P706">
        <f t="shared" si="212"/>
        <v>9939.8366078777944</v>
      </c>
      <c r="Q706">
        <f t="shared" si="213"/>
        <v>11096.546101719838</v>
      </c>
      <c r="R706">
        <f t="shared" si="214"/>
        <v>-59.741129704277832</v>
      </c>
      <c r="S706">
        <f t="shared" si="215"/>
        <v>-176.3367824675432</v>
      </c>
      <c r="T706">
        <f t="shared" si="216"/>
        <v>102.58631622821336</v>
      </c>
      <c r="U706">
        <f t="shared" si="217"/>
        <v>-6.9656064069970673</v>
      </c>
      <c r="V706">
        <f t="shared" si="218"/>
        <v>-1.6593914927463953</v>
      </c>
    </row>
    <row r="707" spans="4:22" x14ac:dyDescent="0.3">
      <c r="D707">
        <f t="shared" si="162"/>
        <v>64.500000000000611</v>
      </c>
      <c r="E707">
        <v>0</v>
      </c>
      <c r="F707">
        <v>50</v>
      </c>
      <c r="H707">
        <f t="shared" si="205"/>
        <v>0.4165050644162327</v>
      </c>
      <c r="I707">
        <f t="shared" si="206"/>
        <v>223.65590774932673</v>
      </c>
      <c r="J707">
        <f t="shared" si="207"/>
        <v>299.7748217140317</v>
      </c>
      <c r="K707">
        <f t="shared" si="208"/>
        <v>204.52687025321839</v>
      </c>
      <c r="L707">
        <f t="shared" si="209"/>
        <v>0.68226834089597255</v>
      </c>
      <c r="M707" cm="1">
        <f t="array" ref="M707">CubicInterpolation($B$4:$B$14,$G$4:$G$14,L707)*H707</f>
        <v>165.88868868197858</v>
      </c>
      <c r="N707">
        <f t="shared" si="210"/>
        <v>-7.1371089791061122</v>
      </c>
      <c r="O707">
        <f t="shared" si="211"/>
        <v>-0.72753404476107153</v>
      </c>
      <c r="P707">
        <f t="shared" si="212"/>
        <v>9922.168038565118</v>
      </c>
      <c r="Q707">
        <f t="shared" si="213"/>
        <v>11106.796450073107</v>
      </c>
      <c r="R707">
        <f t="shared" si="214"/>
        <v>-59.880011294961776</v>
      </c>
      <c r="S707">
        <f t="shared" si="215"/>
        <v>-177.03460378600471</v>
      </c>
      <c r="T707">
        <f t="shared" si="216"/>
        <v>102.42065083716834</v>
      </c>
      <c r="U707">
        <f t="shared" si="217"/>
        <v>-6.9402039636384574</v>
      </c>
      <c r="V707">
        <f t="shared" si="218"/>
        <v>-1.6649004543017401</v>
      </c>
    </row>
    <row r="708" spans="4:22" x14ac:dyDescent="0.3">
      <c r="D708">
        <f t="shared" si="162"/>
        <v>64.600000000000605</v>
      </c>
      <c r="E708">
        <v>0</v>
      </c>
      <c r="F708">
        <v>50</v>
      </c>
      <c r="H708">
        <f t="shared" si="205"/>
        <v>0.41742048016513345</v>
      </c>
      <c r="I708">
        <f t="shared" si="206"/>
        <v>223.77120621120613</v>
      </c>
      <c r="J708">
        <f t="shared" si="207"/>
        <v>299.85208129286451</v>
      </c>
      <c r="K708">
        <f t="shared" si="208"/>
        <v>205.04605594896063</v>
      </c>
      <c r="L708">
        <f t="shared" si="209"/>
        <v>0.68382402104687356</v>
      </c>
      <c r="M708" cm="1">
        <f t="array" ref="M708">CubicInterpolation($B$4:$B$14,$G$4:$G$14,L708)*H708</f>
        <v>167.13501430513281</v>
      </c>
      <c r="N708">
        <f t="shared" si="210"/>
        <v>-7.1135256144145949</v>
      </c>
      <c r="O708">
        <f t="shared" si="211"/>
        <v>-0.72513003205041737</v>
      </c>
      <c r="P708">
        <f t="shared" si="212"/>
        <v>9904.4298136605921</v>
      </c>
      <c r="Q708">
        <f t="shared" si="213"/>
        <v>11117.030204426956</v>
      </c>
      <c r="R708">
        <f t="shared" si="214"/>
        <v>-60.017965457950268</v>
      </c>
      <c r="S708">
        <f t="shared" si="215"/>
        <v>-177.72989430453646</v>
      </c>
      <c r="T708">
        <f t="shared" si="216"/>
        <v>102.25443623981594</v>
      </c>
      <c r="U708">
        <f t="shared" si="217"/>
        <v>-6.9146127147921383</v>
      </c>
      <c r="V708">
        <f t="shared" si="218"/>
        <v>-1.6704423579900709</v>
      </c>
    </row>
    <row r="709" spans="4:22" x14ac:dyDescent="0.3">
      <c r="D709">
        <f t="shared" si="162"/>
        <v>64.7000000000006</v>
      </c>
      <c r="E709">
        <v>0</v>
      </c>
      <c r="F709">
        <v>50</v>
      </c>
      <c r="H709">
        <f t="shared" si="205"/>
        <v>0.41834102498092957</v>
      </c>
      <c r="I709">
        <f t="shared" si="206"/>
        <v>223.88695578327508</v>
      </c>
      <c r="J709">
        <f t="shared" si="207"/>
        <v>299.92962313469457</v>
      </c>
      <c r="K709">
        <f t="shared" si="208"/>
        <v>205.56392901445361</v>
      </c>
      <c r="L709">
        <f t="shared" si="209"/>
        <v>0.68537387826522711</v>
      </c>
      <c r="M709" cm="1">
        <f t="array" ref="M709">CubicInterpolation($B$4:$B$14,$G$4:$G$14,L709)*H709</f>
        <v>168.39127461969514</v>
      </c>
      <c r="N709">
        <f t="shared" si="210"/>
        <v>-7.0897847707923969</v>
      </c>
      <c r="O709">
        <f t="shared" si="211"/>
        <v>-0.72270996644163066</v>
      </c>
      <c r="P709">
        <f t="shared" si="212"/>
        <v>9886.6221871884427</v>
      </c>
      <c r="Q709">
        <f t="shared" si="213"/>
        <v>11127.247309693907</v>
      </c>
      <c r="R709">
        <f t="shared" si="214"/>
        <v>-60.155000791354929</v>
      </c>
      <c r="S709">
        <f t="shared" si="215"/>
        <v>-178.42263513845793</v>
      </c>
      <c r="T709">
        <f t="shared" si="216"/>
        <v>102.08766909920136</v>
      </c>
      <c r="U709">
        <f t="shared" si="217"/>
        <v>-6.8888328006596113</v>
      </c>
      <c r="V709">
        <f t="shared" si="218"/>
        <v>-1.6760163306829867</v>
      </c>
    </row>
    <row r="710" spans="4:22" x14ac:dyDescent="0.3">
      <c r="D710">
        <f t="shared" si="162"/>
        <v>64.800000000000594</v>
      </c>
      <c r="E710">
        <v>0</v>
      </c>
      <c r="F710">
        <v>50</v>
      </c>
      <c r="H710">
        <f t="shared" si="205"/>
        <v>0.41926670555122469</v>
      </c>
      <c r="I710">
        <f t="shared" si="206"/>
        <v>224.00315480210472</v>
      </c>
      <c r="J710">
        <f t="shared" si="207"/>
        <v>300.00744590674026</v>
      </c>
      <c r="K710">
        <f t="shared" si="208"/>
        <v>206.08045696318052</v>
      </c>
      <c r="L710">
        <f t="shared" si="209"/>
        <v>0.6869178074574932</v>
      </c>
      <c r="M710" cm="1">
        <f t="array" ref="M710">CubicInterpolation($B$4:$B$14,$G$4:$G$14,L710)*H710</f>
        <v>169.65744115947899</v>
      </c>
      <c r="N710">
        <f t="shared" si="210"/>
        <v>-7.065886982250281</v>
      </c>
      <c r="O710">
        <f t="shared" si="211"/>
        <v>-0.72027390237005917</v>
      </c>
      <c r="P710">
        <f t="shared" si="212"/>
        <v>9868.74541506081</v>
      </c>
      <c r="Q710">
        <f t="shared" si="213"/>
        <v>11137.447710457105</v>
      </c>
      <c r="R710">
        <f t="shared" si="214"/>
        <v>-60.291125816129487</v>
      </c>
      <c r="S710">
        <f t="shared" si="215"/>
        <v>-179.11280741423047</v>
      </c>
      <c r="T710">
        <f t="shared" si="216"/>
        <v>101.92034616476772</v>
      </c>
      <c r="U710">
        <f t="shared" si="217"/>
        <v>-6.8628644194506192</v>
      </c>
      <c r="V710">
        <f t="shared" si="218"/>
        <v>-1.6816214812414523</v>
      </c>
    </row>
    <row r="711" spans="4:22" x14ac:dyDescent="0.3">
      <c r="D711">
        <f t="shared" si="162"/>
        <v>64.900000000000588</v>
      </c>
      <c r="E711">
        <v>0</v>
      </c>
      <c r="F711">
        <v>50</v>
      </c>
      <c r="H711">
        <f t="shared" si="205"/>
        <v>0.42019752849006531</v>
      </c>
      <c r="I711">
        <f t="shared" si="206"/>
        <v>224.1198015920038</v>
      </c>
      <c r="J711">
        <f t="shared" si="207"/>
        <v>300.08554826860143</v>
      </c>
      <c r="K711">
        <f t="shared" si="208"/>
        <v>206.5956075239628</v>
      </c>
      <c r="L711">
        <f t="shared" si="209"/>
        <v>0.68845570443479875</v>
      </c>
      <c r="M711" cm="1">
        <f t="array" ref="M711">CubicInterpolation($B$4:$B$14,$G$4:$G$14,L711)*H711</f>
        <v>170.93348260836515</v>
      </c>
      <c r="N711">
        <f t="shared" si="210"/>
        <v>-7.0418328418074134</v>
      </c>
      <c r="O711">
        <f t="shared" si="211"/>
        <v>-0.71782190028617865</v>
      </c>
      <c r="P711">
        <f t="shared" si="212"/>
        <v>9850.7997550763375</v>
      </c>
      <c r="Q711">
        <f t="shared" si="213"/>
        <v>11147.631350979051</v>
      </c>
      <c r="R711">
        <f t="shared" si="214"/>
        <v>-60.426348976354305</v>
      </c>
      <c r="S711">
        <f t="shared" si="215"/>
        <v>-179.80039227523594</v>
      </c>
      <c r="T711">
        <f t="shared" si="216"/>
        <v>101.75246427417152</v>
      </c>
      <c r="U711">
        <f t="shared" si="217"/>
        <v>-6.8367078277934636</v>
      </c>
      <c r="V711">
        <f t="shared" si="218"/>
        <v>-1.6872569008141736</v>
      </c>
    </row>
    <row r="712" spans="4:22" x14ac:dyDescent="0.3">
      <c r="D712">
        <f t="shared" si="162"/>
        <v>65.000000000000583</v>
      </c>
      <c r="E712">
        <v>0</v>
      </c>
      <c r="F712">
        <v>50</v>
      </c>
      <c r="H712">
        <f t="shared" si="205"/>
        <v>0.42113350033653768</v>
      </c>
      <c r="I712">
        <f t="shared" si="206"/>
        <v>224.2368944650317</v>
      </c>
      <c r="J712">
        <f t="shared" si="207"/>
        <v>300.16392887229091</v>
      </c>
      <c r="K712">
        <f t="shared" si="208"/>
        <v>207.10934864446091</v>
      </c>
      <c r="L712">
        <f t="shared" si="209"/>
        <v>0.68998746592425697</v>
      </c>
      <c r="M712" cm="1">
        <f t="array" ref="M712">CubicInterpolation($B$4:$B$14,$G$4:$G$14,L712)*H712</f>
        <v>172.21936478574472</v>
      </c>
      <c r="N712">
        <f t="shared" si="210"/>
        <v>-7.0176230018126349</v>
      </c>
      <c r="O712">
        <f t="shared" si="211"/>
        <v>-0.71535402668834192</v>
      </c>
      <c r="P712">
        <f t="shared" si="212"/>
        <v>9832.7854669181961</v>
      </c>
      <c r="Q712">
        <f t="shared" si="213"/>
        <v>11157.798175210512</v>
      </c>
      <c r="R712">
        <f t="shared" si="214"/>
        <v>-60.560678639496771</v>
      </c>
      <c r="S712">
        <f t="shared" si="215"/>
        <v>-180.48537088759809</v>
      </c>
      <c r="T712">
        <f t="shared" si="216"/>
        <v>101.58402035506874</v>
      </c>
      <c r="U712">
        <f t="shared" si="217"/>
        <v>-6.8103633411155764</v>
      </c>
      <c r="V712">
        <f t="shared" si="218"/>
        <v>-1.6929216631489057</v>
      </c>
    </row>
    <row r="713" spans="4:22" x14ac:dyDescent="0.3">
      <c r="D713">
        <f t="shared" si="162"/>
        <v>65.100000000000577</v>
      </c>
      <c r="E713">
        <v>0</v>
      </c>
      <c r="F713">
        <v>50</v>
      </c>
      <c r="H713">
        <f t="shared" si="205"/>
        <v>0.42207462755338437</v>
      </c>
      <c r="I713">
        <f t="shared" si="206"/>
        <v>224.35443172101512</v>
      </c>
      <c r="J713">
        <f t="shared" si="207"/>
        <v>300.24258636226784</v>
      </c>
      <c r="K713">
        <f t="shared" si="208"/>
        <v>207.62164849473152</v>
      </c>
      <c r="L713">
        <f t="shared" si="209"/>
        <v>0.69151298958042751</v>
      </c>
      <c r="M713" cm="1">
        <f t="array" ref="M713">CubicInterpolation($B$4:$B$14,$G$4:$G$14,L713)*H713</f>
        <v>173.51505063354298</v>
      </c>
      <c r="N713">
        <f t="shared" si="210"/>
        <v>-6.993258174230486</v>
      </c>
      <c r="O713">
        <f t="shared" si="211"/>
        <v>-0.71287035415193534</v>
      </c>
      <c r="P713">
        <f t="shared" si="212"/>
        <v>9814.7028121515159</v>
      </c>
      <c r="Q713">
        <f t="shared" si="213"/>
        <v>11167.948126799607</v>
      </c>
      <c r="R713">
        <f t="shared" si="214"/>
        <v>-60.694123096753358</v>
      </c>
      <c r="S713">
        <f t="shared" si="215"/>
        <v>-181.16772444604351</v>
      </c>
      <c r="T713">
        <f t="shared" si="216"/>
        <v>101.41501142687061</v>
      </c>
      <c r="U713">
        <f t="shared" si="217"/>
        <v>-6.7838313339906788</v>
      </c>
      <c r="V713">
        <f t="shared" si="218"/>
        <v>-1.6986148249110986</v>
      </c>
    </row>
    <row r="714" spans="4:22" x14ac:dyDescent="0.3">
      <c r="D714">
        <f t="shared" si="162"/>
        <v>65.200000000000571</v>
      </c>
      <c r="E714">
        <v>0</v>
      </c>
      <c r="F714">
        <v>50</v>
      </c>
      <c r="H714">
        <f t="shared" si="205"/>
        <v>0.42302091652563767</v>
      </c>
      <c r="I714">
        <f t="shared" si="206"/>
        <v>224.47241164756852</v>
      </c>
      <c r="J714">
        <f t="shared" si="207"/>
        <v>300.32151937547371</v>
      </c>
      <c r="K714">
        <f t="shared" si="208"/>
        <v>208.13247547083753</v>
      </c>
      <c r="L714">
        <f t="shared" si="209"/>
        <v>0.69303217399690287</v>
      </c>
      <c r="M714" cm="1">
        <f t="array" ref="M714">CubicInterpolation($B$4:$B$14,$G$4:$G$14,L714)*H714</f>
        <v>174.82050020484348</v>
      </c>
      <c r="N714">
        <f t="shared" si="210"/>
        <v>-6.9687391308964601</v>
      </c>
      <c r="O714">
        <f t="shared" si="211"/>
        <v>-0.71037096135539857</v>
      </c>
      <c r="P714">
        <f t="shared" si="212"/>
        <v>9796.5520542202248</v>
      </c>
      <c r="Q714">
        <f t="shared" si="213"/>
        <v>11178.081149101074</v>
      </c>
      <c r="R714">
        <f t="shared" si="214"/>
        <v>-60.826690563352983</v>
      </c>
      <c r="S714">
        <f t="shared" si="215"/>
        <v>-181.84743417979877</v>
      </c>
      <c r="T714">
        <f t="shared" si="216"/>
        <v>101.24543460246761</v>
      </c>
      <c r="U714">
        <f t="shared" si="217"/>
        <v>-6.7571122404556005</v>
      </c>
      <c r="V714">
        <f t="shared" si="218"/>
        <v>-1.7043354260158556</v>
      </c>
    </row>
    <row r="715" spans="4:22" x14ac:dyDescent="0.3">
      <c r="D715">
        <f t="shared" si="162"/>
        <v>65.300000000000566</v>
      </c>
      <c r="E715">
        <v>0</v>
      </c>
      <c r="F715">
        <v>50</v>
      </c>
      <c r="H715">
        <f t="shared" si="205"/>
        <v>0.42397237355927508</v>
      </c>
      <c r="I715">
        <f t="shared" si="206"/>
        <v>224.59083252011845</v>
      </c>
      <c r="J715">
        <f t="shared" si="207"/>
        <v>300.40072654137106</v>
      </c>
      <c r="K715">
        <f t="shared" si="208"/>
        <v>208.64179819850838</v>
      </c>
      <c r="L715">
        <f t="shared" si="209"/>
        <v>0.69454491871801227</v>
      </c>
      <c r="M715" cm="1">
        <f t="array" ref="M715">CubicInterpolation($B$4:$B$14,$G$4:$G$14,L715)*H715</f>
        <v>176.13567065413631</v>
      </c>
      <c r="N715">
        <f t="shared" si="210"/>
        <v>-6.9440667037380965</v>
      </c>
      <c r="O715">
        <f t="shared" si="211"/>
        <v>-0.70785593310276207</v>
      </c>
      <c r="P715">
        <f t="shared" si="212"/>
        <v>9778.3334584433105</v>
      </c>
      <c r="Q715">
        <f t="shared" si="213"/>
        <v>11188.197185185692</v>
      </c>
      <c r="R715">
        <f t="shared" si="214"/>
        <v>-60.958389178891728</v>
      </c>
      <c r="S715">
        <f t="shared" si="215"/>
        <v>-182.52448135852103</v>
      </c>
      <c r="T715">
        <f t="shared" si="216"/>
        <v>101.07528708992128</v>
      </c>
      <c r="U715">
        <f t="shared" si="217"/>
        <v>-6.7302065542941447</v>
      </c>
      <c r="V715">
        <f t="shared" si="218"/>
        <v>-1.7100824899694762</v>
      </c>
    </row>
    <row r="716" spans="4:22" x14ac:dyDescent="0.3">
      <c r="D716">
        <f t="shared" si="162"/>
        <v>65.40000000000056</v>
      </c>
      <c r="E716">
        <v>0</v>
      </c>
      <c r="F716">
        <v>50</v>
      </c>
      <c r="H716">
        <f t="shared" si="205"/>
        <v>0.42492900487989144</v>
      </c>
      <c r="I716">
        <f t="shared" si="206"/>
        <v>224.70969260193189</v>
      </c>
      <c r="J716">
        <f t="shared" si="207"/>
        <v>300.48020648198485</v>
      </c>
      <c r="K716">
        <f t="shared" si="208"/>
        <v>209.14958553684627</v>
      </c>
      <c r="L716">
        <f t="shared" si="209"/>
        <v>0.69605112425062765</v>
      </c>
      <c r="M716" cm="1">
        <f t="array" ref="M716">CubicInterpolation($B$4:$B$14,$G$4:$G$14,L716)*H716</f>
        <v>177.46051622920584</v>
      </c>
      <c r="N716">
        <f t="shared" si="210"/>
        <v>-6.9192417849624466</v>
      </c>
      <c r="O716">
        <f t="shared" si="211"/>
        <v>-0.70532536034275706</v>
      </c>
      <c r="P716">
        <f t="shared" si="212"/>
        <v>9760.047292010473</v>
      </c>
      <c r="Q716">
        <f t="shared" si="213"/>
        <v>11198.296177849894</v>
      </c>
      <c r="R716">
        <f t="shared" si="214"/>
        <v>-61.08922700767706</v>
      </c>
      <c r="S716">
        <f t="shared" si="215"/>
        <v>-183.19884729825847</v>
      </c>
      <c r="T716">
        <f t="shared" si="216"/>
        <v>100.90456619412201</v>
      </c>
      <c r="U716">
        <f t="shared" si="217"/>
        <v>-6.7031148292882676</v>
      </c>
      <c r="V716">
        <f t="shared" si="218"/>
        <v>-1.7158550242214587</v>
      </c>
    </row>
    <row r="717" spans="4:22" x14ac:dyDescent="0.3">
      <c r="D717">
        <f t="shared" si="162"/>
        <v>65.500000000000554</v>
      </c>
      <c r="E717">
        <v>0</v>
      </c>
      <c r="F717">
        <v>50</v>
      </c>
      <c r="H717">
        <f t="shared" si="205"/>
        <v>0.42589081663139444</v>
      </c>
      <c r="I717">
        <f t="shared" si="206"/>
        <v>224.82899014414824</v>
      </c>
      <c r="J717">
        <f t="shared" si="207"/>
        <v>300.55995781194599</v>
      </c>
      <c r="K717">
        <f t="shared" si="208"/>
        <v>209.65580658207597</v>
      </c>
      <c r="L717">
        <f t="shared" si="209"/>
        <v>0.69755069207606546</v>
      </c>
      <c r="M717" cm="1">
        <f t="array" ref="M717">CubicInterpolation($B$4:$B$14,$G$4:$G$14,L717)*H717</f>
        <v>178.794988264681</v>
      </c>
      <c r="N717">
        <f t="shared" si="210"/>
        <v>-6.894265327209232</v>
      </c>
      <c r="O717">
        <f t="shared" si="211"/>
        <v>-0.70277934018442734</v>
      </c>
      <c r="P717">
        <f t="shared" si="212"/>
        <v>9741.6938239771898</v>
      </c>
      <c r="Q717">
        <f t="shared" si="213"/>
        <v>11208.37806962552</v>
      </c>
      <c r="R717">
        <f t="shared" si="214"/>
        <v>-61.219212039086166</v>
      </c>
      <c r="S717">
        <f t="shared" si="215"/>
        <v>-183.87051336743755</v>
      </c>
      <c r="T717">
        <f t="shared" si="216"/>
        <v>100.73326931841247</v>
      </c>
      <c r="U717">
        <f t="shared" si="217"/>
        <v>-6.6758376794359044</v>
      </c>
      <c r="V717">
        <f t="shared" si="218"/>
        <v>-1.7216520205265793</v>
      </c>
    </row>
    <row r="718" spans="4:22" x14ac:dyDescent="0.3">
      <c r="D718">
        <f t="shared" si="162"/>
        <v>65.600000000000549</v>
      </c>
      <c r="E718">
        <v>0</v>
      </c>
      <c r="F718">
        <v>50</v>
      </c>
      <c r="H718">
        <f t="shared" si="205"/>
        <v>0.42685781487471813</v>
      </c>
      <c r="I718">
        <f t="shared" si="206"/>
        <v>224.94872338581536</v>
      </c>
      <c r="J718">
        <f t="shared" si="207"/>
        <v>300.63997913853808</v>
      </c>
      <c r="K718">
        <f t="shared" si="208"/>
        <v>210.16043067133413</v>
      </c>
      <c r="L718">
        <f t="shared" si="209"/>
        <v>0.69904352466206754</v>
      </c>
      <c r="M718" cm="1">
        <f t="array" ref="M718">CubicInterpolation($B$4:$B$14,$G$4:$G$14,L718)*H718</f>
        <v>180.13903517726132</v>
      </c>
      <c r="N718">
        <f t="shared" si="210"/>
        <v>-6.8691383436692979</v>
      </c>
      <c r="O718">
        <f t="shared" si="211"/>
        <v>-0.70021797590920465</v>
      </c>
      <c r="P718">
        <f t="shared" si="212"/>
        <v>9723.2733252591752</v>
      </c>
      <c r="Q718">
        <f t="shared" si="213"/>
        <v>11218.442802789748</v>
      </c>
      <c r="R718">
        <f t="shared" si="214"/>
        <v>-61.348352187939291</v>
      </c>
      <c r="S718">
        <f t="shared" si="215"/>
        <v>-184.53946099287373</v>
      </c>
      <c r="T718">
        <f t="shared" si="216"/>
        <v>100.56139396617507</v>
      </c>
      <c r="U718">
        <f t="shared" si="217"/>
        <v>-6.6483757791350637</v>
      </c>
      <c r="V718">
        <f t="shared" si="218"/>
        <v>-1.7274724553167338</v>
      </c>
    </row>
    <row r="719" spans="4:22" x14ac:dyDescent="0.3">
      <c r="D719">
        <f t="shared" si="162"/>
        <v>65.700000000000543</v>
      </c>
      <c r="E719">
        <v>0</v>
      </c>
      <c r="F719">
        <v>50</v>
      </c>
      <c r="H719">
        <f t="shared" si="205"/>
        <v>0.42783000558656092</v>
      </c>
      <c r="I719">
        <f t="shared" si="206"/>
        <v>225.06889055392941</v>
      </c>
      <c r="J719">
        <f t="shared" si="207"/>
        <v>300.72026906174585</v>
      </c>
      <c r="K719">
        <f t="shared" si="208"/>
        <v>210.66342738649485</v>
      </c>
      <c r="L719">
        <f t="shared" si="209"/>
        <v>0.7005295254748527</v>
      </c>
      <c r="M719" cm="1">
        <f t="array" ref="M719">CubicInterpolation($B$4:$B$14,$G$4:$G$14,L719)*H719</f>
        <v>181.49260246263736</v>
      </c>
      <c r="N719">
        <f t="shared" si="210"/>
        <v>-6.8438619081688143</v>
      </c>
      <c r="O719">
        <f t="shared" si="211"/>
        <v>-0.69764137697949169</v>
      </c>
      <c r="P719">
        <f t="shared" si="212"/>
        <v>9704.7860686262429</v>
      </c>
      <c r="Q719">
        <f t="shared" si="213"/>
        <v>11228.490319375176</v>
      </c>
      <c r="R719">
        <f t="shared" si="214"/>
        <v>-61.476655294868792</v>
      </c>
      <c r="S719">
        <f t="shared" si="215"/>
        <v>-185.20567166580224</v>
      </c>
      <c r="T719">
        <f t="shared" si="216"/>
        <v>100.38893774238292</v>
      </c>
      <c r="U719">
        <f t="shared" si="217"/>
        <v>-6.6207298633343381</v>
      </c>
      <c r="V719">
        <f t="shared" si="218"/>
        <v>-1.733315290083419</v>
      </c>
    </row>
    <row r="720" spans="4:22" x14ac:dyDescent="0.3">
      <c r="D720">
        <f t="shared" si="162"/>
        <v>65.800000000000537</v>
      </c>
      <c r="E720">
        <v>0</v>
      </c>
      <c r="F720">
        <v>50</v>
      </c>
      <c r="H720">
        <f t="shared" si="205"/>
        <v>0.42880739465814338</v>
      </c>
      <c r="I720">
        <f t="shared" si="206"/>
        <v>225.18948986347885</v>
      </c>
      <c r="J720">
        <f t="shared" si="207"/>
        <v>300.80082617430725</v>
      </c>
      <c r="K720">
        <f t="shared" si="208"/>
        <v>211.16476655802794</v>
      </c>
      <c r="L720">
        <f t="shared" si="209"/>
        <v>0.70200859899122336</v>
      </c>
      <c r="M720" cm="1">
        <f t="array" ref="M720">CubicInterpolation($B$4:$B$14,$G$4:$G$14,L720)*H720</f>
        <v>182.8556326941177</v>
      </c>
      <c r="N720">
        <f t="shared" si="210"/>
        <v>-6.8184371552170173</v>
      </c>
      <c r="O720">
        <f t="shared" si="211"/>
        <v>-0.69504965904352878</v>
      </c>
      <c r="P720">
        <f t="shared" si="212"/>
        <v>9686.232328695558</v>
      </c>
      <c r="Q720">
        <f t="shared" si="213"/>
        <v>11238.52056118005</v>
      </c>
      <c r="R720">
        <f t="shared" si="214"/>
        <v>-61.604129126727678</v>
      </c>
      <c r="S720">
        <f t="shared" si="215"/>
        <v>-185.86912694792568</v>
      </c>
      <c r="T720">
        <f t="shared" si="216"/>
        <v>100.21589835511293</v>
      </c>
      <c r="U720">
        <f t="shared" si="217"/>
        <v>-6.5929007276481908</v>
      </c>
      <c r="V720">
        <f t="shared" si="218"/>
        <v>-1.7391794717681943</v>
      </c>
    </row>
    <row r="721" spans="4:22" x14ac:dyDescent="0.3">
      <c r="D721">
        <f t="shared" si="162"/>
        <v>65.900000000000531</v>
      </c>
      <c r="E721">
        <v>0</v>
      </c>
      <c r="F721">
        <v>50</v>
      </c>
      <c r="H721">
        <f t="shared" si="205"/>
        <v>0.42978998789398931</v>
      </c>
      <c r="I721">
        <f t="shared" si="206"/>
        <v>225.31051951749208</v>
      </c>
      <c r="J721">
        <f t="shared" si="207"/>
        <v>300.88164906176701</v>
      </c>
      <c r="K721">
        <f t="shared" si="208"/>
        <v>211.66441826888664</v>
      </c>
      <c r="L721">
        <f t="shared" si="209"/>
        <v>0.70348065071072097</v>
      </c>
      <c r="M721" cm="1">
        <f t="array" ref="M721">CubicInterpolation($B$4:$B$14,$G$4:$G$14,L721)*H721</f>
        <v>184.22806552297851</v>
      </c>
      <c r="N721">
        <f t="shared" si="210"/>
        <v>-6.7928652800203917</v>
      </c>
      <c r="O721">
        <f t="shared" si="211"/>
        <v>-0.69244294393683903</v>
      </c>
      <c r="P721">
        <f t="shared" si="212"/>
        <v>9667.6123819242894</v>
      </c>
      <c r="Q721">
        <f t="shared" si="213"/>
        <v>11248.533469778657</v>
      </c>
      <c r="R721">
        <f t="shared" si="214"/>
        <v>-61.730781376962391</v>
      </c>
      <c r="S721">
        <f t="shared" si="215"/>
        <v>-186.52980847747477</v>
      </c>
      <c r="T721">
        <f t="shared" si="216"/>
        <v>100.04227361702036</v>
      </c>
      <c r="U721">
        <f t="shared" si="217"/>
        <v>-6.5648892284388873</v>
      </c>
      <c r="V721">
        <f t="shared" si="218"/>
        <v>-1.7450639331650815</v>
      </c>
    </row>
    <row r="722" spans="4:22" x14ac:dyDescent="0.3">
      <c r="D722">
        <f t="shared" si="162"/>
        <v>66.000000000000526</v>
      </c>
      <c r="E722">
        <v>0</v>
      </c>
      <c r="F722">
        <v>50</v>
      </c>
      <c r="H722">
        <f t="shared" si="205"/>
        <v>0.43077779101072911</v>
      </c>
      <c r="I722">
        <f t="shared" si="206"/>
        <v>225.43197770708923</v>
      </c>
      <c r="J722">
        <f t="shared" si="207"/>
        <v>300.9627363025337</v>
      </c>
      <c r="K722">
        <f t="shared" si="208"/>
        <v>212.16235285842038</v>
      </c>
      <c r="L722">
        <f t="shared" si="209"/>
        <v>0.70494558716780997</v>
      </c>
      <c r="M722" cm="1">
        <f t="array" ref="M722">CubicInterpolation($B$4:$B$14,$G$4:$G$14,L722)*H722</f>
        <v>185.60983768054294</v>
      </c>
      <c r="N722">
        <f t="shared" si="210"/>
        <v>-6.7671475384590289</v>
      </c>
      <c r="O722">
        <f t="shared" si="211"/>
        <v>-0.68982135967981939</v>
      </c>
      <c r="P722">
        <f t="shared" si="212"/>
        <v>9648.9265066016524</v>
      </c>
      <c r="Q722">
        <f t="shared" si="213"/>
        <v>11258.528986531846</v>
      </c>
      <c r="R722">
        <f t="shared" si="214"/>
        <v>-61.856619666043741</v>
      </c>
      <c r="S722">
        <f t="shared" si="215"/>
        <v>-187.18769797527909</v>
      </c>
      <c r="T722">
        <f t="shared" si="216"/>
        <v>99.868061446773709</v>
      </c>
      <c r="U722">
        <f t="shared" si="217"/>
        <v>-6.5366962828620334</v>
      </c>
      <c r="V722">
        <f t="shared" si="218"/>
        <v>-1.7509675933294035</v>
      </c>
    </row>
    <row r="723" spans="4:22" x14ac:dyDescent="0.3">
      <c r="D723">
        <f t="shared" si="162"/>
        <v>66.10000000000052</v>
      </c>
      <c r="E723">
        <v>0</v>
      </c>
      <c r="F723">
        <v>50</v>
      </c>
      <c r="H723">
        <f t="shared" si="205"/>
        <v>0.43177080963592812</v>
      </c>
      <c r="I723">
        <f t="shared" si="206"/>
        <v>225.55386261153771</v>
      </c>
      <c r="J723">
        <f t="shared" si="207"/>
        <v>301.04408646793883</v>
      </c>
      <c r="K723">
        <f t="shared" si="208"/>
        <v>212.65854092631011</v>
      </c>
      <c r="L723">
        <f t="shared" si="209"/>
        <v>0.7064033159440859</v>
      </c>
      <c r="M723" cm="1">
        <f t="array" ref="M723">CubicInterpolation($B$4:$B$14,$G$4:$G$14,L723)*H723</f>
        <v>187.00088298200606</v>
      </c>
      <c r="N723">
        <f t="shared" si="210"/>
        <v>-6.7412852470285118</v>
      </c>
      <c r="O723">
        <f t="shared" si="211"/>
        <v>-0.68718504047181561</v>
      </c>
      <c r="P723">
        <f t="shared" si="212"/>
        <v>9630.1749828403481</v>
      </c>
      <c r="Q723">
        <f t="shared" si="213"/>
        <v>11268.507052597706</v>
      </c>
      <c r="R723">
        <f t="shared" si="214"/>
        <v>-61.981651541870669</v>
      </c>
      <c r="S723">
        <f t="shared" si="215"/>
        <v>-187.84277725084411</v>
      </c>
      <c r="T723">
        <f t="shared" si="216"/>
        <v>99.693259870448998</v>
      </c>
      <c r="U723">
        <f t="shared" si="217"/>
        <v>-6.5083228688778947</v>
      </c>
      <c r="V723">
        <f t="shared" si="218"/>
        <v>-1.756889357997615</v>
      </c>
    </row>
    <row r="724" spans="4:22" x14ac:dyDescent="0.3">
      <c r="D724">
        <f t="shared" si="162"/>
        <v>66.200000000000514</v>
      </c>
      <c r="E724">
        <v>0</v>
      </c>
      <c r="F724">
        <v>50</v>
      </c>
      <c r="H724">
        <f t="shared" si="205"/>
        <v>0.43276904930693855</v>
      </c>
      <c r="I724">
        <f t="shared" si="206"/>
        <v>225.67617239831196</v>
      </c>
      <c r="J724">
        <f t="shared" si="207"/>
        <v>301.12569812229867</v>
      </c>
      <c r="K724">
        <f t="shared" si="208"/>
        <v>213.15295333652168</v>
      </c>
      <c r="L724">
        <f t="shared" si="209"/>
        <v>0.7078537456804902</v>
      </c>
      <c r="M724" cm="1">
        <f t="array" ref="M724">CubicInterpolation($B$4:$B$14,$G$4:$G$14,L724)*H724</f>
        <v>188.40113233200969</v>
      </c>
      <c r="N724">
        <f t="shared" si="210"/>
        <v>-6.7152797827452178</v>
      </c>
      <c r="O724">
        <f t="shared" si="211"/>
        <v>-0.68453412668146962</v>
      </c>
      <c r="P724">
        <f t="shared" si="212"/>
        <v>9611.358092567385</v>
      </c>
      <c r="Q724">
        <f t="shared" si="213"/>
        <v>11278.467608942372</v>
      </c>
      <c r="R724">
        <f t="shared" si="214"/>
        <v>-62.105884480192373</v>
      </c>
      <c r="S724">
        <f t="shared" si="215"/>
        <v>-188.49502820843108</v>
      </c>
      <c r="T724">
        <f t="shared" si="216"/>
        <v>99.517867022882655</v>
      </c>
      <c r="U724">
        <f t="shared" si="217"/>
        <v>-6.4797700252269772</v>
      </c>
      <c r="V724">
        <f t="shared" si="218"/>
        <v>-1.7628281200152907</v>
      </c>
    </row>
    <row r="725" spans="4:22" x14ac:dyDescent="0.3">
      <c r="D725">
        <f t="shared" si="162"/>
        <v>66.300000000000509</v>
      </c>
      <c r="E725">
        <v>0</v>
      </c>
      <c r="F725">
        <v>50</v>
      </c>
      <c r="H725">
        <f t="shared" si="205"/>
        <v>0.43377251546977341</v>
      </c>
      <c r="I725">
        <f t="shared" si="206"/>
        <v>225.79890522315696</v>
      </c>
      <c r="J725">
        <f t="shared" si="207"/>
        <v>301.20756982297848</v>
      </c>
      <c r="K725">
        <f t="shared" si="208"/>
        <v>213.64556122127379</v>
      </c>
      <c r="L725">
        <f t="shared" si="209"/>
        <v>0.70929678608952151</v>
      </c>
      <c r="M725" cm="1">
        <f t="array" ref="M725">CubicInterpolation($B$4:$B$14,$G$4:$G$14,L725)*H725</f>
        <v>189.81051373197627</v>
      </c>
      <c r="N725">
        <f t="shared" si="210"/>
        <v>-6.6891325830148514</v>
      </c>
      <c r="O725">
        <f t="shared" si="211"/>
        <v>-0.68186876483331815</v>
      </c>
      <c r="P725">
        <f t="shared" si="212"/>
        <v>9592.4761195143074</v>
      </c>
      <c r="Q725">
        <f t="shared" si="213"/>
        <v>11288.410596350965</v>
      </c>
      <c r="R725">
        <f t="shared" si="214"/>
        <v>-62.229325885047338</v>
      </c>
      <c r="S725">
        <f t="shared" si="215"/>
        <v>-189.14443285313629</v>
      </c>
      <c r="T725">
        <f t="shared" si="216"/>
        <v>99.341881148982026</v>
      </c>
      <c r="U725">
        <f t="shared" si="217"/>
        <v>-6.4510388513696348</v>
      </c>
      <c r="V725">
        <f t="shared" si="218"/>
        <v>-1.7687827597730825</v>
      </c>
    </row>
    <row r="726" spans="4:22" x14ac:dyDescent="0.3">
      <c r="D726">
        <f t="shared" si="162"/>
        <v>66.400000000000503</v>
      </c>
      <c r="E726">
        <v>0</v>
      </c>
      <c r="F726">
        <v>50</v>
      </c>
      <c r="H726">
        <f t="shared" si="205"/>
        <v>0.43478121347800924</v>
      </c>
      <c r="I726">
        <f t="shared" si="206"/>
        <v>225.92205923015575</v>
      </c>
      <c r="J726">
        <f t="shared" si="207"/>
        <v>301.28970012045977</v>
      </c>
      <c r="K726">
        <f t="shared" si="208"/>
        <v>214.13633598501738</v>
      </c>
      <c r="L726">
        <f t="shared" si="209"/>
        <v>0.71073234796743046</v>
      </c>
      <c r="M726" cm="1">
        <f t="array" ref="M726">CubicInterpolation($B$4:$B$14,$G$4:$G$14,L726)*H726</f>
        <v>191.22895228920757</v>
      </c>
      <c r="N726">
        <f t="shared" si="210"/>
        <v>-6.6628451454649502</v>
      </c>
      <c r="O726">
        <f t="shared" si="211"/>
        <v>-0.6791891075907186</v>
      </c>
      <c r="P726">
        <f t="shared" si="212"/>
        <v>9573.5293492068031</v>
      </c>
      <c r="Q726">
        <f t="shared" si="213"/>
        <v>11298.335955438662</v>
      </c>
      <c r="R726">
        <f t="shared" si="214"/>
        <v>-62.351983089199145</v>
      </c>
      <c r="S726">
        <f t="shared" si="215"/>
        <v>-189.79097329696609</v>
      </c>
      <c r="T726">
        <f t="shared" si="216"/>
        <v>99.165300604992623</v>
      </c>
      <c r="U726">
        <f t="shared" si="217"/>
        <v>-6.4221305073901451</v>
      </c>
      <c r="V726">
        <f t="shared" si="218"/>
        <v>-1.7747521456515138</v>
      </c>
    </row>
    <row r="727" spans="4:22" x14ac:dyDescent="0.3">
      <c r="D727">
        <f t="shared" si="162"/>
        <v>66.500000000000497</v>
      </c>
      <c r="E727">
        <v>0</v>
      </c>
      <c r="F727">
        <v>50</v>
      </c>
      <c r="H727">
        <f t="shared" si="205"/>
        <v>0.43579514859171176</v>
      </c>
      <c r="I727">
        <f t="shared" si="206"/>
        <v>226.04563255180085</v>
      </c>
      <c r="J727">
        <f t="shared" si="207"/>
        <v>301.37208755840942</v>
      </c>
      <c r="K727">
        <f t="shared" si="208"/>
        <v>214.62524930842162</v>
      </c>
      <c r="L727">
        <f t="shared" si="209"/>
        <v>0.71216034320638522</v>
      </c>
      <c r="M727" cm="1">
        <f t="array" ref="M727">CubicInterpolation($B$4:$B$14,$G$4:$G$14,L727)*H727</f>
        <v>192.65637022775175</v>
      </c>
      <c r="N727">
        <f t="shared" si="210"/>
        <v>-6.6364190277409367</v>
      </c>
      <c r="O727">
        <f t="shared" si="211"/>
        <v>-0.67649531373505978</v>
      </c>
      <c r="P727">
        <f t="shared" si="212"/>
        <v>9554.5180689537101</v>
      </c>
      <c r="Q727">
        <f t="shared" si="213"/>
        <v>11308.243626661897</v>
      </c>
      <c r="R727">
        <f t="shared" si="214"/>
        <v>-62.473863354576345</v>
      </c>
      <c r="S727">
        <f t="shared" si="215"/>
        <v>-190.43463176490403</v>
      </c>
      <c r="T727">
        <f t="shared" si="216"/>
        <v>98.988123859721398</v>
      </c>
      <c r="U727">
        <f t="shared" si="217"/>
        <v>-6.3930462138648796</v>
      </c>
      <c r="V727">
        <f t="shared" si="218"/>
        <v>-1.7807351344739299</v>
      </c>
    </row>
    <row r="728" spans="4:22" x14ac:dyDescent="0.3">
      <c r="D728">
        <f t="shared" si="162"/>
        <v>66.600000000000492</v>
      </c>
      <c r="E728">
        <v>0</v>
      </c>
      <c r="F728">
        <v>50</v>
      </c>
      <c r="H728">
        <f t="shared" si="205"/>
        <v>0.43681432597638753</v>
      </c>
      <c r="I728">
        <f t="shared" si="206"/>
        <v>226.16962330906975</v>
      </c>
      <c r="J728">
        <f t="shared" si="207"/>
        <v>301.45473067375178</v>
      </c>
      <c r="K728">
        <f t="shared" si="208"/>
        <v>215.11227315236425</v>
      </c>
      <c r="L728">
        <f t="shared" si="209"/>
        <v>0.71358068480659764</v>
      </c>
      <c r="M728" cm="1">
        <f t="array" ref="M728">CubicInterpolation($B$4:$B$14,$G$4:$G$14,L728)*H728</f>
        <v>194.09268690104258</v>
      </c>
      <c r="N728">
        <f t="shared" si="210"/>
        <v>-6.6098558472654352</v>
      </c>
      <c r="O728">
        <f t="shared" si="211"/>
        <v>-0.67378754814122677</v>
      </c>
      <c r="P728">
        <f t="shared" si="212"/>
        <v>9535.4425678354182</v>
      </c>
      <c r="Q728">
        <f t="shared" si="213"/>
        <v>11318.133550329669</v>
      </c>
      <c r="R728">
        <f t="shared" si="214"/>
        <v>-62.59497387272009</v>
      </c>
      <c r="S728">
        <f t="shared" si="215"/>
        <v>-191.07539060096673</v>
      </c>
      <c r="T728">
        <f t="shared" si="216"/>
        <v>98.81034949571513</v>
      </c>
      <c r="U728">
        <f t="shared" si="217"/>
        <v>-6.3637872516943226</v>
      </c>
      <c r="V728">
        <f t="shared" si="218"/>
        <v>-1.7867305719671021</v>
      </c>
    </row>
    <row r="729" spans="4:22" x14ac:dyDescent="0.3">
      <c r="D729">
        <f t="shared" si="162"/>
        <v>66.700000000000486</v>
      </c>
      <c r="E729">
        <v>0</v>
      </c>
      <c r="F729">
        <v>50</v>
      </c>
      <c r="H729">
        <f t="shared" si="205"/>
        <v>0.43783875070196288</v>
      </c>
      <c r="I729">
        <f t="shared" si="206"/>
        <v>226.29402961150419</v>
      </c>
      <c r="J729">
        <f t="shared" si="207"/>
        <v>301.53762799674331</v>
      </c>
      <c r="K729">
        <f t="shared" si="208"/>
        <v>215.5973797619211</v>
      </c>
      <c r="L729">
        <f t="shared" si="209"/>
        <v>0.71499328688839325</v>
      </c>
      <c r="M729" cm="1">
        <f t="array" ref="M729">CubicInterpolation($B$4:$B$14,$G$4:$G$14,L729)*H729</f>
        <v>195.53781880630942</v>
      </c>
      <c r="N729">
        <f t="shared" si="210"/>
        <v>-6.5831572809598322</v>
      </c>
      <c r="O729">
        <f t="shared" si="211"/>
        <v>-0.67106598174921839</v>
      </c>
      <c r="P729">
        <f t="shared" si="212"/>
        <v>9516.3031366916584</v>
      </c>
      <c r="Q729">
        <f t="shared" si="213"/>
        <v>11328.005666614974</v>
      </c>
      <c r="R729">
        <f t="shared" si="214"/>
        <v>-62.715321765260732</v>
      </c>
      <c r="S729">
        <f t="shared" si="215"/>
        <v>-191.71323227424466</v>
      </c>
      <c r="T729">
        <f t="shared" si="216"/>
        <v>98.631976210393091</v>
      </c>
      <c r="U729">
        <f t="shared" si="217"/>
        <v>-6.3343549618982067</v>
      </c>
      <c r="V729">
        <f t="shared" si="218"/>
        <v>-1.7927372932278793</v>
      </c>
    </row>
    <row r="730" spans="4:22" x14ac:dyDescent="0.3">
      <c r="D730">
        <f t="shared" si="162"/>
        <v>66.80000000000048</v>
      </c>
      <c r="E730">
        <v>0</v>
      </c>
      <c r="F730">
        <v>50</v>
      </c>
      <c r="H730">
        <f t="shared" si="205"/>
        <v>0.43886842774178852</v>
      </c>
      <c r="I730">
        <f t="shared" si="206"/>
        <v>226.41884955729341</v>
      </c>
      <c r="J730">
        <f t="shared" si="207"/>
        <v>301.62077805104957</v>
      </c>
      <c r="K730">
        <f t="shared" si="208"/>
        <v>216.08054167035198</v>
      </c>
      <c r="L730">
        <f t="shared" si="209"/>
        <v>0.71639806470421663</v>
      </c>
      <c r="M730" cm="1">
        <f t="array" ref="M730">CubicInterpolation($B$4:$B$14,$G$4:$G$14,L730)*H730</f>
        <v>196.99167960075997</v>
      </c>
      <c r="N730">
        <f t="shared" si="210"/>
        <v>-6.5563250649315554</v>
      </c>
      <c r="O730">
        <f t="shared" si="211"/>
        <v>-0.6683307915322686</v>
      </c>
      <c r="P730">
        <f t="shared" si="212"/>
        <v>9497.1000681087007</v>
      </c>
      <c r="Q730">
        <f t="shared" si="213"/>
        <v>11337.859915566351</v>
      </c>
      <c r="R730">
        <f t="shared" si="214"/>
        <v>-62.834914084346693</v>
      </c>
      <c r="S730">
        <f t="shared" si="215"/>
        <v>-192.34813938492425</v>
      </c>
      <c r="T730">
        <f t="shared" si="216"/>
        <v>98.453002817133353</v>
      </c>
      <c r="U730">
        <f t="shared" si="217"/>
        <v>-6.3047507453760634</v>
      </c>
      <c r="V730">
        <f t="shared" si="218"/>
        <v>-1.7987541232002024</v>
      </c>
    </row>
    <row r="731" spans="4:22" x14ac:dyDescent="0.3">
      <c r="D731">
        <f t="shared" si="162"/>
        <v>66.900000000000475</v>
      </c>
      <c r="E731">
        <v>0</v>
      </c>
      <c r="F731">
        <v>50</v>
      </c>
      <c r="H731">
        <f t="shared" si="205"/>
        <v>0.43990336197167118</v>
      </c>
      <c r="I731">
        <f t="shared" si="206"/>
        <v>226.54408123336137</v>
      </c>
      <c r="J731">
        <f t="shared" si="207"/>
        <v>301.70417935382432</v>
      </c>
      <c r="K731">
        <f t="shared" si="208"/>
        <v>216.56173170307889</v>
      </c>
      <c r="L731">
        <f t="shared" si="209"/>
        <v>0.7177949346505591</v>
      </c>
      <c r="M731" cm="1">
        <f t="array" ref="M731">CubicInterpolation($B$4:$B$14,$G$4:$G$14,L731)*H731</f>
        <v>198.45418011953211</v>
      </c>
      <c r="N731">
        <f t="shared" si="210"/>
        <v>-6.5293609941219435</v>
      </c>
      <c r="O731">
        <f t="shared" si="211"/>
        <v>-0.66558216046095242</v>
      </c>
      <c r="P731">
        <f t="shared" si="212"/>
        <v>9477.8336564059409</v>
      </c>
      <c r="Q731">
        <f t="shared" si="213"/>
        <v>11347.696237119522</v>
      </c>
      <c r="R731">
        <f t="shared" si="214"/>
        <v>-62.953757813137159</v>
      </c>
      <c r="S731">
        <f t="shared" si="215"/>
        <v>-192.98009467028794</v>
      </c>
      <c r="T731">
        <f t="shared" si="216"/>
        <v>98.273428246311965</v>
      </c>
      <c r="U731">
        <f t="shared" si="217"/>
        <v>-6.2749760626297055</v>
      </c>
      <c r="V731">
        <f t="shared" si="218"/>
        <v>-1.8047798771554644</v>
      </c>
    </row>
    <row r="732" spans="4:22" x14ac:dyDescent="0.3">
      <c r="D732">
        <f t="shared" si="162"/>
        <v>67.000000000000469</v>
      </c>
      <c r="E732">
        <v>0</v>
      </c>
      <c r="F732">
        <v>50</v>
      </c>
      <c r="H732">
        <f t="shared" si="205"/>
        <v>0.44094355816893455</v>
      </c>
      <c r="I732">
        <f t="shared" si="206"/>
        <v>226.66972271545768</v>
      </c>
      <c r="J732">
        <f t="shared" si="207"/>
        <v>301.78783041579209</v>
      </c>
      <c r="K732">
        <f t="shared" si="208"/>
        <v>217.04092298165287</v>
      </c>
      <c r="L732">
        <f t="shared" si="209"/>
        <v>0.71918381427979361</v>
      </c>
      <c r="M732" cm="1">
        <f t="array" ref="M732">CubicInterpolation($B$4:$B$14,$G$4:$G$14,L732)*H732</f>
        <v>199.92522839541076</v>
      </c>
      <c r="N732">
        <f t="shared" si="210"/>
        <v>-6.5022669219196221</v>
      </c>
      <c r="O732">
        <f t="shared" si="211"/>
        <v>-0.66282027746377392</v>
      </c>
      <c r="P732">
        <f t="shared" si="212"/>
        <v>9458.5041976218927</v>
      </c>
      <c r="Q732">
        <f t="shared" si="213"/>
        <v>11357.514571109152</v>
      </c>
      <c r="R732">
        <f t="shared" si="214"/>
        <v>-63.071859866253483</v>
      </c>
      <c r="S732">
        <f t="shared" si="215"/>
        <v>-193.60908101068819</v>
      </c>
      <c r="T732">
        <f t="shared" si="216"/>
        <v>98.093251546294198</v>
      </c>
      <c r="U732">
        <f t="shared" si="217"/>
        <v>-6.2450324334509286</v>
      </c>
      <c r="V732">
        <f t="shared" si="218"/>
        <v>-1.8108133611822215</v>
      </c>
    </row>
    <row r="733" spans="4:22" x14ac:dyDescent="0.3">
      <c r="D733">
        <f t="shared" si="162"/>
        <v>67.100000000000463</v>
      </c>
      <c r="E733">
        <v>0</v>
      </c>
      <c r="F733">
        <v>50</v>
      </c>
      <c r="H733">
        <f t="shared" si="205"/>
        <v>0.44198902101150506</v>
      </c>
      <c r="I733">
        <f t="shared" si="206"/>
        <v>226.79577206825269</v>
      </c>
      <c r="J733">
        <f t="shared" si="207"/>
        <v>301.87172974133222</v>
      </c>
      <c r="K733">
        <f t="shared" si="208"/>
        <v>217.51808892770566</v>
      </c>
      <c r="L733">
        <f t="shared" si="209"/>
        <v>0.72056462231190888</v>
      </c>
      <c r="M733" cm="1">
        <f t="array" ref="M733">CubicInterpolation($B$4:$B$14,$G$4:$G$14,L733)*H733</f>
        <v>201.40472968030488</v>
      </c>
      <c r="N733">
        <f t="shared" si="210"/>
        <v>-6.4750447597358969</v>
      </c>
      <c r="O733">
        <f t="shared" si="211"/>
        <v>-0.66004533738388349</v>
      </c>
      <c r="P733">
        <f t="shared" si="212"/>
        <v>9439.1119894995845</v>
      </c>
      <c r="Q733">
        <f t="shared" si="213"/>
        <v>11367.314857280684</v>
      </c>
      <c r="R733">
        <f t="shared" si="214"/>
        <v>-63.189227090265284</v>
      </c>
      <c r="S733">
        <f t="shared" si="215"/>
        <v>-194.23508143549219</v>
      </c>
      <c r="T733">
        <f t="shared" si="216"/>
        <v>97.912471884377325</v>
      </c>
      <c r="U733">
        <f t="shared" si="217"/>
        <v>-6.2149214365721015</v>
      </c>
      <c r="V733">
        <f t="shared" si="218"/>
        <v>-1.8168533726803233</v>
      </c>
    </row>
    <row r="734" spans="4:22" x14ac:dyDescent="0.3">
      <c r="D734">
        <f t="shared" si="162"/>
        <v>67.200000000000458</v>
      </c>
      <c r="E734">
        <v>0</v>
      </c>
      <c r="F734">
        <v>50</v>
      </c>
      <c r="H734">
        <f t="shared" si="205"/>
        <v>0.44303975507702847</v>
      </c>
      <c r="I734">
        <f t="shared" si="206"/>
        <v>226.92222734543614</v>
      </c>
      <c r="J734">
        <f t="shared" si="207"/>
        <v>301.95587582856575</v>
      </c>
      <c r="K734">
        <f t="shared" si="208"/>
        <v>217.9932032668824</v>
      </c>
      <c r="L734">
        <f t="shared" si="209"/>
        <v>0.72193727864612633</v>
      </c>
      <c r="M734" cm="1">
        <f t="array" ref="M734">CubicInterpolation($B$4:$B$14,$G$4:$G$14,L734)*H734</f>
        <v>202.8925864684756</v>
      </c>
      <c r="N734">
        <f t="shared" si="210"/>
        <v>-6.4476964765445999</v>
      </c>
      <c r="O734">
        <f t="shared" si="211"/>
        <v>-0.65725754093217126</v>
      </c>
      <c r="P734">
        <f t="shared" si="212"/>
        <v>9419.6573314713605</v>
      </c>
      <c r="Q734">
        <f t="shared" si="213"/>
        <v>11377.097035302286</v>
      </c>
      <c r="R734">
        <f t="shared" si="214"/>
        <v>-63.305866264161807</v>
      </c>
      <c r="S734">
        <f t="shared" si="215"/>
        <v>-194.8580791289933</v>
      </c>
      <c r="T734">
        <f t="shared" si="216"/>
        <v>97.731088547684209</v>
      </c>
      <c r="U734">
        <f t="shared" si="217"/>
        <v>-6.1846447092812697</v>
      </c>
      <c r="V734">
        <f t="shared" si="218"/>
        <v>-1.8228987008621305</v>
      </c>
    </row>
    <row r="735" spans="4:22" x14ac:dyDescent="0.3">
      <c r="D735">
        <f t="shared" si="162"/>
        <v>67.300000000000452</v>
      </c>
      <c r="E735">
        <v>0</v>
      </c>
      <c r="F735">
        <v>50</v>
      </c>
      <c r="H735">
        <f t="shared" si="205"/>
        <v>0.44409576484201402</v>
      </c>
      <c r="I735">
        <f t="shared" si="206"/>
        <v>227.04908658981984</v>
      </c>
      <c r="J735">
        <f t="shared" si="207"/>
        <v>302.0402671694448</v>
      </c>
      <c r="K735">
        <f t="shared" si="208"/>
        <v>218.46624003275195</v>
      </c>
      <c r="L735">
        <f t="shared" si="209"/>
        <v>0.72330170437239161</v>
      </c>
      <c r="M735" cm="1">
        <f t="array" ref="M735">CubicInterpolation($B$4:$B$14,$G$4:$G$14,L735)*H735</f>
        <v>204.38869852151021</v>
      </c>
      <c r="N735">
        <f t="shared" si="210"/>
        <v>-6.4202240983853134</v>
      </c>
      <c r="O735">
        <f t="shared" si="211"/>
        <v>-0.65445709463662727</v>
      </c>
      <c r="P735">
        <f t="shared" si="212"/>
        <v>9400.1405246430968</v>
      </c>
      <c r="Q735">
        <f t="shared" si="213"/>
        <v>11386.86104477687</v>
      </c>
      <c r="R735">
        <f t="shared" si="214"/>
        <v>-63.421784099833765</v>
      </c>
      <c r="S735">
        <f t="shared" si="215"/>
        <v>-195.47805743628592</v>
      </c>
      <c r="T735">
        <f t="shared" si="216"/>
        <v>97.549100944007094</v>
      </c>
      <c r="U735">
        <f t="shared" si="217"/>
        <v>-6.1542039470010605</v>
      </c>
      <c r="V735">
        <f t="shared" si="218"/>
        <v>-1.828948127258968</v>
      </c>
    </row>
    <row r="736" spans="4:22" x14ac:dyDescent="0.3">
      <c r="D736">
        <f t="shared" si="162"/>
        <v>67.400000000000446</v>
      </c>
      <c r="E736">
        <v>0</v>
      </c>
      <c r="F736">
        <v>50</v>
      </c>
      <c r="H736">
        <f t="shared" si="205"/>
        <v>0.4451570546810073</v>
      </c>
      <c r="I736">
        <f t="shared" si="206"/>
        <v>227.17634783344408</v>
      </c>
      <c r="J736">
        <f t="shared" si="207"/>
        <v>302.12490224984407</v>
      </c>
      <c r="K736">
        <f t="shared" si="208"/>
        <v>218.93717357069065</v>
      </c>
      <c r="L736">
        <f t="shared" si="209"/>
        <v>0.72465782178272475</v>
      </c>
      <c r="M736" cm="1">
        <f t="array" ref="M736">CubicInterpolation($B$4:$B$14,$G$4:$G$14,L736)*H736</f>
        <v>205.89296289502551</v>
      </c>
      <c r="N736">
        <f t="shared" si="210"/>
        <v>-6.392629707830376</v>
      </c>
      <c r="O736">
        <f t="shared" si="211"/>
        <v>-0.65164421078800971</v>
      </c>
      <c r="P736">
        <f t="shared" si="212"/>
        <v>9380.5618717778289</v>
      </c>
      <c r="Q736">
        <f t="shared" si="213"/>
        <v>11396.606825254199</v>
      </c>
      <c r="R736">
        <f t="shared" si="214"/>
        <v>-63.536987242561857</v>
      </c>
      <c r="S736">
        <f t="shared" si="215"/>
        <v>-196.09499986910001</v>
      </c>
      <c r="T736">
        <f t="shared" si="216"/>
        <v>97.366508602601044</v>
      </c>
      <c r="U736">
        <f t="shared" si="217"/>
        <v>-6.12360090283173</v>
      </c>
      <c r="V736">
        <f t="shared" si="218"/>
        <v>-1.8350004262326218</v>
      </c>
    </row>
    <row r="737" spans="4:22" x14ac:dyDescent="0.3">
      <c r="D737">
        <f t="shared" si="162"/>
        <v>67.500000000000441</v>
      </c>
      <c r="E737">
        <v>0</v>
      </c>
      <c r="F737">
        <v>50</v>
      </c>
      <c r="H737">
        <f t="shared" si="205"/>
        <v>0.4462236288657927</v>
      </c>
      <c r="I737">
        <f t="shared" si="206"/>
        <v>227.30400909768781</v>
      </c>
      <c r="J737">
        <f t="shared" si="207"/>
        <v>302.2097795496548</v>
      </c>
      <c r="K737">
        <f t="shared" si="208"/>
        <v>219.4059785417362</v>
      </c>
      <c r="L737">
        <f t="shared" si="209"/>
        <v>0.72600555438242043</v>
      </c>
      <c r="M737" cm="1">
        <f t="array" ref="M737">CubicInterpolation($B$4:$B$14,$G$4:$G$14,L737)*H737</f>
        <v>207.40527396709368</v>
      </c>
      <c r="N737">
        <f t="shared" si="210"/>
        <v>-6.3649154434166508</v>
      </c>
      <c r="O737">
        <f t="shared" si="211"/>
        <v>-0.64881910738192161</v>
      </c>
      <c r="P737">
        <f t="shared" si="212"/>
        <v>9360.921677278795</v>
      </c>
      <c r="Q737">
        <f t="shared" si="213"/>
        <v>11406.334316243076</v>
      </c>
      <c r="R737">
        <f t="shared" si="214"/>
        <v>-63.651482271494459</v>
      </c>
      <c r="S737">
        <f t="shared" si="215"/>
        <v>-196.70889011159161</v>
      </c>
      <c r="T737">
        <f t="shared" si="216"/>
        <v>97.183311174926473</v>
      </c>
      <c r="U737">
        <f t="shared" si="217"/>
        <v>-6.0928373870590065</v>
      </c>
      <c r="V737">
        <f t="shared" si="218"/>
        <v>-1.8410543654927085</v>
      </c>
    </row>
    <row r="738" spans="4:22" x14ac:dyDescent="0.3">
      <c r="D738">
        <f t="shared" si="162"/>
        <v>67.600000000000435</v>
      </c>
      <c r="E738">
        <v>0</v>
      </c>
      <c r="F738">
        <v>50</v>
      </c>
      <c r="H738">
        <f t="shared" si="205"/>
        <v>0.44729549156462567</v>
      </c>
      <c r="I738">
        <f t="shared" si="206"/>
        <v>227.43206839338256</v>
      </c>
      <c r="J738">
        <f t="shared" si="207"/>
        <v>302.2948975428813</v>
      </c>
      <c r="K738">
        <f t="shared" si="208"/>
        <v>219.87262992640805</v>
      </c>
      <c r="L738">
        <f t="shared" si="209"/>
        <v>0.72734482690108437</v>
      </c>
      <c r="M738" cm="1">
        <f t="array" ref="M738">CubicInterpolation($B$4:$B$14,$G$4:$G$14,L738)*H738</f>
        <v>208.92552346837348</v>
      </c>
      <c r="N738">
        <f t="shared" si="210"/>
        <v>-6.3370834990406673</v>
      </c>
      <c r="O738">
        <f t="shared" si="211"/>
        <v>-0.64598200805715256</v>
      </c>
      <c r="P738">
        <f t="shared" si="212"/>
        <v>9341.220247171912</v>
      </c>
      <c r="Q738">
        <f t="shared" si="213"/>
        <v>11416.043457223588</v>
      </c>
      <c r="R738">
        <f t="shared" si="214"/>
        <v>-63.765275700148869</v>
      </c>
      <c r="S738">
        <f t="shared" si="215"/>
        <v>-197.31971202608611</v>
      </c>
      <c r="T738">
        <f t="shared" si="216"/>
        <v>96.999508435340218</v>
      </c>
      <c r="U738">
        <f t="shared" si="217"/>
        <v>-6.0619152666258902</v>
      </c>
      <c r="V738">
        <f t="shared" si="218"/>
        <v>-1.84710870661731</v>
      </c>
    </row>
    <row r="739" spans="4:22" x14ac:dyDescent="0.3">
      <c r="D739">
        <f t="shared" si="162"/>
        <v>67.700000000000429</v>
      </c>
      <c r="E739">
        <v>0</v>
      </c>
      <c r="F739">
        <v>50</v>
      </c>
      <c r="H739">
        <f t="shared" si="205"/>
        <v>0.44837264684149436</v>
      </c>
      <c r="I739">
        <f t="shared" si="206"/>
        <v>227.56052372093012</v>
      </c>
      <c r="J739">
        <f t="shared" si="207"/>
        <v>302.38025469773936</v>
      </c>
      <c r="K739">
        <f t="shared" si="208"/>
        <v>220.33710302848999</v>
      </c>
      <c r="L739">
        <f t="shared" si="209"/>
        <v>0.72867556530349487</v>
      </c>
      <c r="M739" cm="1">
        <f t="array" ref="M739">CubicInterpolation($B$4:$B$14,$G$4:$G$14,L739)*H739</f>
        <v>210.45360051393106</v>
      </c>
      <c r="N739">
        <f t="shared" si="210"/>
        <v>-6.3091361233201413</v>
      </c>
      <c r="O739">
        <f t="shared" si="211"/>
        <v>-0.64313314203059546</v>
      </c>
      <c r="P739">
        <f t="shared" si="212"/>
        <v>9321.457889087671</v>
      </c>
      <c r="Q739">
        <f t="shared" si="213"/>
        <v>11425.734187659442</v>
      </c>
      <c r="R739">
        <f t="shared" si="214"/>
        <v>-63.878373976880653</v>
      </c>
      <c r="S739">
        <f t="shared" si="215"/>
        <v>-197.92744965877031</v>
      </c>
      <c r="T739">
        <f t="shared" si="216"/>
        <v>96.815100281734729</v>
      </c>
      <c r="U739">
        <f t="shared" si="217"/>
        <v>-6.0308364645704478</v>
      </c>
      <c r="V739">
        <f t="shared" si="218"/>
        <v>-1.8531622055801069</v>
      </c>
    </row>
    <row r="740" spans="4:22" x14ac:dyDescent="0.3">
      <c r="D740">
        <f t="shared" si="162"/>
        <v>67.800000000000423</v>
      </c>
      <c r="E740">
        <v>0</v>
      </c>
      <c r="F740">
        <v>50</v>
      </c>
      <c r="H740">
        <f t="shared" si="205"/>
        <v>0.449455098655412</v>
      </c>
      <c r="I740">
        <f t="shared" si="206"/>
        <v>227.68937307042393</v>
      </c>
      <c r="J740">
        <f t="shared" si="207"/>
        <v>302.46584947675717</v>
      </c>
      <c r="K740">
        <f t="shared" si="208"/>
        <v>220.79937347877231</v>
      </c>
      <c r="L740">
        <f t="shared" si="209"/>
        <v>0.72999769680027804</v>
      </c>
      <c r="M740" cm="1">
        <f t="array" ref="M740">CubicInterpolation($B$4:$B$14,$G$4:$G$14,L740)*H740</f>
        <v>211.98939163673401</v>
      </c>
      <c r="N740">
        <f t="shared" si="210"/>
        <v>-6.2810756189178356</v>
      </c>
      <c r="O740">
        <f t="shared" si="211"/>
        <v>-0.64027274402832168</v>
      </c>
      <c r="P740">
        <f t="shared" si="212"/>
        <v>9301.6349122424672</v>
      </c>
      <c r="Q740">
        <f t="shared" si="213"/>
        <v>11435.406447010335</v>
      </c>
      <c r="R740">
        <f t="shared" si="214"/>
        <v>-63.990783485408308</v>
      </c>
      <c r="S740">
        <f t="shared" si="215"/>
        <v>-198.5320872453301</v>
      </c>
      <c r="T740">
        <f t="shared" si="216"/>
        <v>96.630086736124866</v>
      </c>
      <c r="U740">
        <f t="shared" si="217"/>
        <v>-5.9996029594270661</v>
      </c>
      <c r="V740">
        <f t="shared" si="218"/>
        <v>-1.8592136132779526</v>
      </c>
    </row>
    <row r="741" spans="4:22" x14ac:dyDescent="0.3">
      <c r="D741">
        <f t="shared" si="162"/>
        <v>67.900000000000418</v>
      </c>
      <c r="E741">
        <v>0</v>
      </c>
      <c r="F741">
        <v>50</v>
      </c>
      <c r="H741">
        <f t="shared" si="205"/>
        <v>0.45054285085973789</v>
      </c>
      <c r="I741">
        <f t="shared" si="206"/>
        <v>227.81861442177404</v>
      </c>
      <c r="J741">
        <f t="shared" si="207"/>
        <v>302.55168033687869</v>
      </c>
      <c r="K741">
        <f t="shared" si="208"/>
        <v>221.25941723874917</v>
      </c>
      <c r="L741">
        <f t="shared" si="209"/>
        <v>0.73131114985838463</v>
      </c>
      <c r="M741" cm="1">
        <f t="array" ref="M741">CubicInterpolation($B$4:$B$14,$G$4:$G$14,L741)*H741</f>
        <v>213.53278082279795</v>
      </c>
      <c r="N741">
        <f t="shared" si="210"/>
        <v>-6.2529043418338013</v>
      </c>
      <c r="O741">
        <f t="shared" si="211"/>
        <v>-0.6374010542134354</v>
      </c>
      <c r="P741">
        <f t="shared" si="212"/>
        <v>9281.7516274193749</v>
      </c>
      <c r="Q741">
        <f t="shared" si="213"/>
        <v>11445.0601747444</v>
      </c>
      <c r="R741">
        <f t="shared" si="214"/>
        <v>-64.102510545278662</v>
      </c>
      <c r="S741">
        <f t="shared" si="215"/>
        <v>-199.13360921652995</v>
      </c>
      <c r="T741">
        <f t="shared" si="216"/>
        <v>96.44446794518197</v>
      </c>
      <c r="U741">
        <f t="shared" si="217"/>
        <v>-5.9682167845951666</v>
      </c>
      <c r="V741">
        <f t="shared" si="218"/>
        <v>-1.8652616760659952</v>
      </c>
    </row>
    <row r="742" spans="4:22" x14ac:dyDescent="0.3">
      <c r="D742">
        <f t="shared" si="162"/>
        <v>68.000000000000412</v>
      </c>
      <c r="E742">
        <v>0</v>
      </c>
      <c r="F742">
        <v>50</v>
      </c>
      <c r="H742">
        <f t="shared" si="205"/>
        <v>0.45163590720153257</v>
      </c>
      <c r="I742">
        <f t="shared" si="206"/>
        <v>227.94824574483562</v>
      </c>
      <c r="J742">
        <f t="shared" si="207"/>
        <v>302.63774572956845</v>
      </c>
      <c r="K742">
        <f t="shared" si="208"/>
        <v>221.71721060426799</v>
      </c>
      <c r="L742">
        <f t="shared" si="209"/>
        <v>0.73261585421135944</v>
      </c>
      <c r="M742" cm="1">
        <f t="array" ref="M742">CubicInterpolation($B$4:$B$14,$G$4:$G$14,L742)*H742</f>
        <v>215.08364954796755</v>
      </c>
      <c r="N742">
        <f t="shared" si="210"/>
        <v>-6.2246247006614119</v>
      </c>
      <c r="O742">
        <f t="shared" si="211"/>
        <v>-0.63451831811023562</v>
      </c>
      <c r="P742">
        <f t="shared" si="212"/>
        <v>9261.8083469483627</v>
      </c>
      <c r="Q742">
        <f t="shared" si="213"/>
        <v>11454.695310350695</v>
      </c>
      <c r="R742">
        <f t="shared" si="214"/>
        <v>-64.213561412372812</v>
      </c>
      <c r="S742">
        <f t="shared" si="215"/>
        <v>-199.73200020373102</v>
      </c>
      <c r="T742">
        <f t="shared" si="216"/>
        <v>96.258244180714783</v>
      </c>
      <c r="U742">
        <f t="shared" si="217"/>
        <v>-5.9366800276725282</v>
      </c>
      <c r="V742">
        <f t="shared" si="218"/>
        <v>-1.8713051362934596</v>
      </c>
    </row>
    <row r="743" spans="4:22" x14ac:dyDescent="0.3">
      <c r="D743">
        <f t="shared" si="162"/>
        <v>68.100000000000406</v>
      </c>
      <c r="E743">
        <v>0</v>
      </c>
      <c r="F743">
        <v>50</v>
      </c>
      <c r="H743">
        <f t="shared" si="205"/>
        <v>0.4527342713209403</v>
      </c>
      <c r="I743">
        <f t="shared" si="206"/>
        <v>228.07826499954123</v>
      </c>
      <c r="J743">
        <f t="shared" si="207"/>
        <v>302.72404410091985</v>
      </c>
      <c r="K743">
        <f t="shared" si="208"/>
        <v>222.17273020912717</v>
      </c>
      <c r="L743">
        <f t="shared" si="209"/>
        <v>0.73391174086938693</v>
      </c>
      <c r="M743" cm="1">
        <f t="array" ref="M743">CubicInterpolation($B$4:$B$14,$G$4:$G$14,L743)*H743</f>
        <v>216.64187681630438</v>
      </c>
      <c r="N743">
        <f t="shared" si="210"/>
        <v>-6.1962391558095087</v>
      </c>
      <c r="O743">
        <f t="shared" si="211"/>
        <v>-0.63162478652492438</v>
      </c>
      <c r="P743">
        <f t="shared" si="212"/>
        <v>9241.8053846859602</v>
      </c>
      <c r="Q743">
        <f t="shared" si="213"/>
        <v>11464.311793351735</v>
      </c>
      <c r="R743">
        <f t="shared" si="214"/>
        <v>-64.323942279414325</v>
      </c>
      <c r="S743">
        <f t="shared" si="215"/>
        <v>-200.32724504434438</v>
      </c>
      <c r="T743">
        <f t="shared" si="216"/>
        <v>96.071415840096819</v>
      </c>
      <c r="U743">
        <f t="shared" si="217"/>
        <v>-5.9049948297548731</v>
      </c>
      <c r="V743">
        <f t="shared" si="218"/>
        <v>-1.8773427328421284</v>
      </c>
    </row>
    <row r="744" spans="4:22" x14ac:dyDescent="0.3">
      <c r="D744">
        <f t="shared" si="162"/>
        <v>68.200000000000401</v>
      </c>
      <c r="E744">
        <v>0</v>
      </c>
      <c r="F744">
        <v>50</v>
      </c>
      <c r="H744">
        <f t="shared" si="205"/>
        <v>0.45383794675060429</v>
      </c>
      <c r="I744">
        <f t="shared" si="206"/>
        <v>228.20867013603649</v>
      </c>
      <c r="J744">
        <f t="shared" si="207"/>
        <v>302.81057389176397</v>
      </c>
      <c r="K744">
        <f t="shared" si="208"/>
        <v>222.62595302861888</v>
      </c>
      <c r="L744">
        <f t="shared" si="209"/>
        <v>0.73519874212911029</v>
      </c>
      <c r="M744" cm="1">
        <f t="array" ref="M744">CubicInterpolation($B$4:$B$14,$G$4:$G$14,L744)*H744</f>
        <v>218.20733920006344</v>
      </c>
      <c r="N744">
        <f t="shared" si="210"/>
        <v>-6.167750218692758</v>
      </c>
      <c r="O744">
        <f t="shared" si="211"/>
        <v>-0.62872071546307418</v>
      </c>
      <c r="P744">
        <f t="shared" si="212"/>
        <v>9221.7430559943841</v>
      </c>
      <c r="Q744">
        <f t="shared" si="213"/>
        <v>11473.909563316072</v>
      </c>
      <c r="R744">
        <f t="shared" si="214"/>
        <v>-64.433659276446164</v>
      </c>
      <c r="S744">
        <f t="shared" si="215"/>
        <v>-200.9193287872157</v>
      </c>
      <c r="T744">
        <f t="shared" si="216"/>
        <v>95.883983446640045</v>
      </c>
      <c r="U744">
        <f t="shared" si="217"/>
        <v>-5.8731633847031572</v>
      </c>
      <c r="V744">
        <f t="shared" si="218"/>
        <v>-1.8833732016694702</v>
      </c>
    </row>
    <row r="745" spans="4:22" x14ac:dyDescent="0.3">
      <c r="D745">
        <f t="shared" si="162"/>
        <v>68.300000000000395</v>
      </c>
      <c r="E745">
        <v>0</v>
      </c>
      <c r="F745">
        <v>50</v>
      </c>
      <c r="H745">
        <f t="shared" si="205"/>
        <v>0.4549469369151139</v>
      </c>
      <c r="I745">
        <f t="shared" si="206"/>
        <v>228.33945909481915</v>
      </c>
      <c r="J745">
        <f t="shared" si="207"/>
        <v>302.89733353778195</v>
      </c>
      <c r="K745">
        <f t="shared" si="208"/>
        <v>223.07685638301345</v>
      </c>
      <c r="L745">
        <f t="shared" si="209"/>
        <v>0.73647679158320467</v>
      </c>
      <c r="M745" cm="1">
        <f t="array" ref="M745">CubicInterpolation($B$4:$B$14,$G$4:$G$14,L745)*H745</f>
        <v>219.77991088122718</v>
      </c>
      <c r="N745">
        <f t="shared" si="210"/>
        <v>-6.1391604508867514</v>
      </c>
      <c r="O745">
        <f t="shared" si="211"/>
        <v>-0.62580636604350159</v>
      </c>
      <c r="P745">
        <f t="shared" si="212"/>
        <v>9201.621677720128</v>
      </c>
      <c r="Q745">
        <f t="shared" si="213"/>
        <v>11483.488559870899</v>
      </c>
      <c r="R745">
        <f t="shared" si="214"/>
        <v>-64.542718471354718</v>
      </c>
      <c r="S745">
        <f t="shared" si="215"/>
        <v>-201.50823669793857</v>
      </c>
      <c r="T745">
        <f t="shared" si="216"/>
        <v>95.695947649914473</v>
      </c>
      <c r="U745">
        <f t="shared" si="217"/>
        <v>-5.8411879383765521</v>
      </c>
      <c r="V745">
        <f t="shared" si="218"/>
        <v>-1.88939527635069</v>
      </c>
    </row>
    <row r="746" spans="4:22" x14ac:dyDescent="0.3">
      <c r="D746">
        <f t="shared" si="162"/>
        <v>68.400000000000389</v>
      </c>
      <c r="E746">
        <v>0</v>
      </c>
      <c r="F746">
        <v>50</v>
      </c>
      <c r="H746">
        <f t="shared" si="205"/>
        <v>0.4560612451304813</v>
      </c>
      <c r="I746">
        <f t="shared" si="206"/>
        <v>228.47062980688179</v>
      </c>
      <c r="J746">
        <f t="shared" si="207"/>
        <v>302.98432146961846</v>
      </c>
      <c r="K746">
        <f t="shared" si="208"/>
        <v>223.52541794098155</v>
      </c>
      <c r="L746">
        <f t="shared" si="209"/>
        <v>0.7377458241296998</v>
      </c>
      <c r="M746" cm="1">
        <f t="array" ref="M746">CubicInterpolation($B$4:$B$14,$G$4:$G$14,L746)*H746</f>
        <v>221.35946369457247</v>
      </c>
      <c r="N746">
        <f t="shared" si="210"/>
        <v>-6.11047246325389</v>
      </c>
      <c r="O746">
        <f t="shared" si="211"/>
        <v>-0.62288200440916308</v>
      </c>
      <c r="P746">
        <f t="shared" si="212"/>
        <v>9181.4415681720275</v>
      </c>
      <c r="Q746">
        <f t="shared" si="213"/>
        <v>11493.048722714695</v>
      </c>
      <c r="R746">
        <f t="shared" si="214"/>
        <v>-64.651125870333118</v>
      </c>
      <c r="S746">
        <f t="shared" si="215"/>
        <v>-202.09395426409253</v>
      </c>
      <c r="T746">
        <f t="shared" si="216"/>
        <v>95.507309226013476</v>
      </c>
      <c r="U746">
        <f t="shared" si="217"/>
        <v>-5.8090707878350951</v>
      </c>
      <c r="V746">
        <f t="shared" si="218"/>
        <v>-1.895407688626648</v>
      </c>
    </row>
    <row r="747" spans="4:22" x14ac:dyDescent="0.3">
      <c r="D747">
        <f t="shared" si="162"/>
        <v>68.500000000000384</v>
      </c>
      <c r="E747">
        <v>0</v>
      </c>
      <c r="F747">
        <v>50</v>
      </c>
      <c r="H747">
        <f t="shared" si="205"/>
        <v>0.45718087460365203</v>
      </c>
      <c r="I747">
        <f t="shared" si="206"/>
        <v>228.60218019385775</v>
      </c>
      <c r="J747">
        <f t="shared" si="207"/>
        <v>303.07153611299765</v>
      </c>
      <c r="K747">
        <f t="shared" si="208"/>
        <v>223.97161572295175</v>
      </c>
      <c r="L747">
        <f t="shared" si="209"/>
        <v>0.73900577598104045</v>
      </c>
      <c r="M747" cm="1">
        <f t="array" ref="M747">CubicInterpolation($B$4:$B$14,$G$4:$G$14,L747)*H747</f>
        <v>222.94586717224158</v>
      </c>
      <c r="N747">
        <f t="shared" si="210"/>
        <v>-6.0816889150335003</v>
      </c>
      <c r="O747">
        <f t="shared" si="211"/>
        <v>-0.61994790163440372</v>
      </c>
      <c r="P747">
        <f t="shared" si="212"/>
        <v>9161.2030470988047</v>
      </c>
      <c r="Q747">
        <f t="shared" si="213"/>
        <v>11502.589991629884</v>
      </c>
      <c r="R747">
        <f t="shared" si="214"/>
        <v>-64.758887418419363</v>
      </c>
      <c r="S747">
        <f t="shared" si="215"/>
        <v>-202.67646720040307</v>
      </c>
      <c r="T747">
        <f t="shared" si="216"/>
        <v>95.318069077764619</v>
      </c>
      <c r="U747">
        <f t="shared" si="217"/>
        <v>-5.7768142805080656</v>
      </c>
      <c r="V747">
        <f t="shared" si="218"/>
        <v>-1.9014091689479773</v>
      </c>
    </row>
    <row r="748" spans="4:22" x14ac:dyDescent="0.3">
      <c r="D748">
        <f t="shared" si="162"/>
        <v>68.600000000000378</v>
      </c>
      <c r="E748">
        <v>0</v>
      </c>
      <c r="F748">
        <v>50</v>
      </c>
      <c r="H748">
        <f t="shared" si="205"/>
        <v>0.45830582843204587</v>
      </c>
      <c r="I748">
        <f t="shared" si="206"/>
        <v>228.73410816817037</v>
      </c>
      <c r="J748">
        <f t="shared" si="207"/>
        <v>303.15897588884098</v>
      </c>
      <c r="K748">
        <f t="shared" si="208"/>
        <v>224.41542810439927</v>
      </c>
      <c r="L748">
        <f t="shared" si="209"/>
        <v>0.74025658467287292</v>
      </c>
      <c r="M748" cm="1">
        <f t="array" ref="M748">CubicInterpolation($B$4:$B$14,$G$4:$G$14,L748)*H748</f>
        <v>224.53898858978479</v>
      </c>
      <c r="N748">
        <f t="shared" si="210"/>
        <v>-6.0528125129036541</v>
      </c>
      <c r="O748">
        <f t="shared" si="211"/>
        <v>-0.6170043336293225</v>
      </c>
      <c r="P748">
        <f t="shared" si="212"/>
        <v>9140.9064356660947</v>
      </c>
      <c r="Q748">
        <f t="shared" si="213"/>
        <v>11512.112306495515</v>
      </c>
      <c r="R748">
        <f t="shared" si="214"/>
        <v>-64.866008999977694</v>
      </c>
      <c r="S748">
        <f t="shared" si="215"/>
        <v>-203.25576145382018</v>
      </c>
      <c r="T748">
        <f t="shared" si="216"/>
        <v>95.128228234885896</v>
      </c>
      <c r="U748">
        <f t="shared" si="217"/>
        <v>-5.7444208133330097</v>
      </c>
      <c r="V748">
        <f t="shared" si="218"/>
        <v>-1.907398447024002</v>
      </c>
    </row>
    <row r="749" spans="4:22" x14ac:dyDescent="0.3">
      <c r="D749">
        <f t="shared" si="162"/>
        <v>68.700000000000372</v>
      </c>
      <c r="E749">
        <v>0</v>
      </c>
      <c r="F749">
        <v>50</v>
      </c>
      <c r="H749">
        <f t="shared" ref="H749:H812" si="219">$H$20*(1-(P749/44300))^4.256</f>
        <v>0.45943610960313042</v>
      </c>
      <c r="I749">
        <f t="shared" ref="I749:I812" si="220">$I$20 - 6.5*P749/1000</f>
        <v>228.86641163318561</v>
      </c>
      <c r="J749">
        <f t="shared" ref="J749:J812" si="221">(I749*287*1.4)^0.5</f>
        <v>303.2466392133868</v>
      </c>
      <c r="K749">
        <f t="shared" ref="K749:K812" si="222">(S749^2+T749^2)^0.5</f>
        <v>224.85683381906333</v>
      </c>
      <c r="L749">
        <f t="shared" ref="L749:L812" si="223">K749/J749</f>
        <v>0.74149818907255027</v>
      </c>
      <c r="M749" cm="1">
        <f t="array" ref="M749">CubicInterpolation($B$4:$B$14,$G$4:$G$14,L749)*H749</f>
        <v>226.13869301364403</v>
      </c>
      <c r="N749">
        <f t="shared" ref="N749:N812" si="224">-((U749^2+V749^2)^0.5)</f>
        <v>-6.0238460100123383</v>
      </c>
      <c r="O749">
        <f t="shared" ref="O749:O812" si="225">N749/$G$17</f>
        <v>-0.61405158104101309</v>
      </c>
      <c r="P749">
        <f t="shared" ref="P749:P812" si="226">0.5*(S748+S749)*(D748-D747)+P748</f>
        <v>9120.55205643298</v>
      </c>
      <c r="Q749">
        <f t="shared" ref="Q749:Q812" si="227">0.5*(T748+T749)*(D748-D747)+Q748</f>
        <v>11521.615607299964</v>
      </c>
      <c r="R749">
        <f t="shared" ref="R749:R812" si="228">DEGREES(ATAN((P749-P748)/(Q749-Q748)))</f>
        <v>-64.972496439180375</v>
      </c>
      <c r="S749">
        <f t="shared" ref="S749:S812" si="229">S748+(U747+U748)*0.5*(D748-D747)</f>
        <v>-203.83182320851222</v>
      </c>
      <c r="T749">
        <f t="shared" ref="T749:T812" si="230">T748+(V747+V748)*0.5*(D748-D747)</f>
        <v>94.937787854087304</v>
      </c>
      <c r="U749">
        <f t="shared" ref="U749:U812" si="231">(-$G$17*F749-SIN(RADIANS((R749)))*M749)/F749</f>
        <v>-5.7118928318641142</v>
      </c>
      <c r="V749">
        <f t="shared" ref="V749:V812" si="232">(-COS(RADIANS(R749))*M749)/F749</f>
        <v>-1.9133742523722126</v>
      </c>
    </row>
    <row r="750" spans="4:22" x14ac:dyDescent="0.3">
      <c r="D750">
        <f t="shared" si="162"/>
        <v>68.800000000000367</v>
      </c>
      <c r="E750">
        <v>0</v>
      </c>
      <c r="F750">
        <v>50</v>
      </c>
      <c r="H750">
        <f t="shared" si="219"/>
        <v>0.46057172099402555</v>
      </c>
      <c r="I750">
        <f t="shared" si="220"/>
        <v>228.99908848336787</v>
      </c>
      <c r="J750">
        <f t="shared" si="221"/>
        <v>303.33452449831225</v>
      </c>
      <c r="K750">
        <f t="shared" si="222"/>
        <v>225.29581196208966</v>
      </c>
      <c r="L750">
        <f t="shared" si="223"/>
        <v>0.74273052938734374</v>
      </c>
      <c r="M750" cm="1">
        <f t="array" ref="M750">CubicInterpolation($B$4:$B$14,$G$4:$G$14,L750)*H750</f>
        <v>227.74484335004146</v>
      </c>
      <c r="N750">
        <f t="shared" si="224"/>
        <v>-5.9947922049754325</v>
      </c>
      <c r="O750">
        <f t="shared" si="225"/>
        <v>-0.61108992915142024</v>
      </c>
      <c r="P750">
        <f t="shared" si="226"/>
        <v>9100.1402333280166</v>
      </c>
      <c r="Q750">
        <f t="shared" si="227"/>
        <v>11531.099834153623</v>
      </c>
      <c r="R750">
        <f t="shared" si="228"/>
        <v>-65.078355500547872</v>
      </c>
      <c r="S750">
        <f t="shared" si="229"/>
        <v>-204.40463889077205</v>
      </c>
      <c r="T750">
        <f t="shared" si="230"/>
        <v>94.746749219117504</v>
      </c>
      <c r="U750">
        <f t="shared" si="231"/>
        <v>-5.6792328293486367</v>
      </c>
      <c r="V750">
        <f t="shared" si="232"/>
        <v>-1.9193353148636885</v>
      </c>
    </row>
    <row r="751" spans="4:22" x14ac:dyDescent="0.3">
      <c r="D751">
        <f t="shared" si="162"/>
        <v>68.900000000000361</v>
      </c>
      <c r="E751">
        <v>0</v>
      </c>
      <c r="F751">
        <v>50</v>
      </c>
      <c r="H751">
        <f t="shared" si="219"/>
        <v>0.46171266537114336</v>
      </c>
      <c r="I751">
        <f t="shared" si="220"/>
        <v>229.13213660443887</v>
      </c>
      <c r="J751">
        <f t="shared" si="221"/>
        <v>303.42263015085666</v>
      </c>
      <c r="K751">
        <f t="shared" si="222"/>
        <v>225.73234199309519</v>
      </c>
      <c r="L751">
        <f t="shared" si="223"/>
        <v>0.7439535471723544</v>
      </c>
      <c r="M751" cm="1">
        <f t="array" ref="M751">CubicInterpolation($B$4:$B$14,$G$4:$G$14,L751)*H751</f>
        <v>229.35730039524336</v>
      </c>
      <c r="N751">
        <f t="shared" si="224"/>
        <v>-5.9656539408498288</v>
      </c>
      <c r="O751">
        <f t="shared" si="225"/>
        <v>-0.60811966777266346</v>
      </c>
      <c r="P751">
        <f t="shared" si="226"/>
        <v>9079.671291624787</v>
      </c>
      <c r="Q751">
        <f t="shared" si="227"/>
        <v>11540.564927301617</v>
      </c>
      <c r="R751">
        <f t="shared" si="228"/>
        <v>-65.183591889403885</v>
      </c>
      <c r="S751">
        <f t="shared" si="229"/>
        <v>-204.97419517383264</v>
      </c>
      <c r="T751">
        <f t="shared" si="230"/>
        <v>94.555113740755715</v>
      </c>
      <c r="U751">
        <f t="shared" si="231"/>
        <v>-5.6464433457767349</v>
      </c>
      <c r="V751">
        <f t="shared" si="232"/>
        <v>-1.9252803652742969</v>
      </c>
    </row>
    <row r="752" spans="4:22" x14ac:dyDescent="0.3">
      <c r="D752">
        <f t="shared" si="162"/>
        <v>69.000000000000355</v>
      </c>
      <c r="E752">
        <v>0</v>
      </c>
      <c r="F752">
        <v>50</v>
      </c>
      <c r="H752">
        <f t="shared" si="219"/>
        <v>0.46285894538985417</v>
      </c>
      <c r="I752">
        <f t="shared" si="220"/>
        <v>229.26555387353969</v>
      </c>
      <c r="J752">
        <f t="shared" si="221"/>
        <v>303.51095457394655</v>
      </c>
      <c r="K752">
        <f t="shared" si="222"/>
        <v>226.16640373915206</v>
      </c>
      <c r="L752">
        <f t="shared" si="223"/>
        <v>0.74516718533811444</v>
      </c>
      <c r="M752" cm="1">
        <f t="array" ref="M752">CubicInterpolation($B$4:$B$14,$G$4:$G$14,L752)*H752</f>
        <v>230.97592288715472</v>
      </c>
      <c r="N752">
        <f t="shared" si="224"/>
        <v>-5.9364341040736752</v>
      </c>
      <c r="O752">
        <f t="shared" si="225"/>
        <v>-0.6051410911390086</v>
      </c>
      <c r="P752">
        <f t="shared" si="226"/>
        <v>9059.1455579169669</v>
      </c>
      <c r="Q752">
        <f t="shared" si="227"/>
        <v>11550.010827136492</v>
      </c>
      <c r="R752">
        <f t="shared" si="228"/>
        <v>-65.288211252408274</v>
      </c>
      <c r="S752">
        <f t="shared" si="229"/>
        <v>-205.54047898258887</v>
      </c>
      <c r="T752">
        <f t="shared" si="230"/>
        <v>94.36288295674882</v>
      </c>
      <c r="U752">
        <f t="shared" si="231"/>
        <v>-5.6135269669000953</v>
      </c>
      <c r="V752">
        <f t="shared" si="232"/>
        <v>-1.9312081358295976</v>
      </c>
    </row>
    <row r="753" spans="4:22" x14ac:dyDescent="0.3">
      <c r="D753">
        <f t="shared" si="162"/>
        <v>69.10000000000035</v>
      </c>
      <c r="E753">
        <v>0</v>
      </c>
      <c r="F753">
        <v>50</v>
      </c>
      <c r="H753">
        <f t="shared" si="219"/>
        <v>0.46401056359419229</v>
      </c>
      <c r="I753">
        <f t="shared" si="220"/>
        <v>229.39933815939594</v>
      </c>
      <c r="J753">
        <f t="shared" si="221"/>
        <v>303.59949616632321</v>
      </c>
      <c r="K753">
        <f t="shared" si="222"/>
        <v>226.59797739768769</v>
      </c>
      <c r="L753">
        <f t="shared" si="223"/>
        <v>0.74637138815786708</v>
      </c>
      <c r="M753" cm="1">
        <f t="array" ref="M753">CubicInterpolation($B$4:$B$14,$G$4:$G$14,L753)*H753</f>
        <v>232.60056755821424</v>
      </c>
      <c r="N753">
        <f t="shared" si="224"/>
        <v>-5.9071356233819658</v>
      </c>
      <c r="O753">
        <f t="shared" si="225"/>
        <v>-0.60215449779632679</v>
      </c>
      <c r="P753">
        <f t="shared" si="226"/>
        <v>9038.5633600929268</v>
      </c>
      <c r="Q753">
        <f t="shared" si="227"/>
        <v>11559.437474210914</v>
      </c>
      <c r="R753">
        <f t="shared" si="228"/>
        <v>-65.392219178027403</v>
      </c>
      <c r="S753">
        <f t="shared" si="229"/>
        <v>-206.10347749822267</v>
      </c>
      <c r="T753">
        <f t="shared" si="230"/>
        <v>94.170058531693641</v>
      </c>
      <c r="U753">
        <f t="shared" si="231"/>
        <v>-5.580486323224612</v>
      </c>
      <c r="V753">
        <f t="shared" si="232"/>
        <v>-1.9371173607531624</v>
      </c>
    </row>
    <row r="754" spans="4:22" x14ac:dyDescent="0.3">
      <c r="D754">
        <f t="shared" si="162"/>
        <v>69.200000000000344</v>
      </c>
      <c r="E754">
        <v>0</v>
      </c>
      <c r="F754">
        <v>50</v>
      </c>
      <c r="H754">
        <f t="shared" si="219"/>
        <v>0.46516752241658815</v>
      </c>
      <c r="I754">
        <f t="shared" si="220"/>
        <v>229.53348732248574</v>
      </c>
      <c r="J754">
        <f t="shared" si="221"/>
        <v>303.68825332267096</v>
      </c>
      <c r="K754">
        <f t="shared" si="222"/>
        <v>227.02704353929846</v>
      </c>
      <c r="L754">
        <f t="shared" si="223"/>
        <v>0.74756610127452172</v>
      </c>
      <c r="M754" cm="1">
        <f t="array" ref="M754">CubicInterpolation($B$4:$B$14,$G$4:$G$14,L754)*H754</f>
        <v>234.23108918954543</v>
      </c>
      <c r="N754">
        <f t="shared" si="224"/>
        <v>-5.8777614686920918</v>
      </c>
      <c r="O754">
        <f t="shared" si="225"/>
        <v>-0.59916019048849045</v>
      </c>
      <c r="P754">
        <f t="shared" si="226"/>
        <v>9017.9250273098805</v>
      </c>
      <c r="Q754">
        <f t="shared" si="227"/>
        <v>11568.84480925034</v>
      </c>
      <c r="R754">
        <f t="shared" si="228"/>
        <v>-65.495621197055158</v>
      </c>
      <c r="S754">
        <f t="shared" si="229"/>
        <v>-206.66317816272888</v>
      </c>
      <c r="T754">
        <f t="shared" si="230"/>
        <v>93.976642256864508</v>
      </c>
      <c r="U754">
        <f t="shared" si="231"/>
        <v>-5.5473240889741646</v>
      </c>
      <c r="V754">
        <f t="shared" si="232"/>
        <v>-1.9430067768096888</v>
      </c>
    </row>
    <row r="755" spans="4:22" x14ac:dyDescent="0.3">
      <c r="D755">
        <f t="shared" si="162"/>
        <v>69.300000000000338</v>
      </c>
      <c r="E755">
        <v>0</v>
      </c>
      <c r="F755">
        <v>50</v>
      </c>
      <c r="H755">
        <f t="shared" si="219"/>
        <v>0.46632982417763597</v>
      </c>
      <c r="I755">
        <f t="shared" si="220"/>
        <v>229.66799921521073</v>
      </c>
      <c r="J755">
        <f t="shared" si="221"/>
        <v>303.77722443374796</v>
      </c>
      <c r="K755">
        <f t="shared" si="222"/>
        <v>227.45358311047369</v>
      </c>
      <c r="L755">
        <f t="shared" si="223"/>
        <v>0.7487512717072704</v>
      </c>
      <c r="M755" cm="1">
        <f t="array" ref="M755">CubicInterpolation($B$4:$B$14,$G$4:$G$14,L755)*H755</f>
        <v>235.86734066632482</v>
      </c>
      <c r="N755">
        <f t="shared" si="224"/>
        <v>-5.8483146499659604</v>
      </c>
      <c r="O755">
        <f t="shared" si="225"/>
        <v>-0.59615847604138228</v>
      </c>
      <c r="P755">
        <f t="shared" si="226"/>
        <v>8997.2308899675791</v>
      </c>
      <c r="Q755">
        <f t="shared" si="227"/>
        <v>11578.232773165682</v>
      </c>
      <c r="R755">
        <f t="shared" si="228"/>
        <v>-65.598422783078291</v>
      </c>
      <c r="S755">
        <f t="shared" si="229"/>
        <v>-207.21956868333879</v>
      </c>
      <c r="T755">
        <f t="shared" si="230"/>
        <v>93.78263604998638</v>
      </c>
      <c r="U755">
        <f t="shared" si="231"/>
        <v>-5.5140429810298075</v>
      </c>
      <c r="V755">
        <f t="shared" si="232"/>
        <v>-1.9488751238502655</v>
      </c>
    </row>
    <row r="756" spans="4:22" x14ac:dyDescent="0.3">
      <c r="D756">
        <f t="shared" si="162"/>
        <v>69.400000000000333</v>
      </c>
      <c r="E756">
        <v>0</v>
      </c>
      <c r="F756">
        <v>50</v>
      </c>
      <c r="H756">
        <f t="shared" si="219"/>
        <v>0.46749747108589229</v>
      </c>
      <c r="I756">
        <f t="shared" si="220"/>
        <v>229.80287168206976</v>
      </c>
      <c r="J756">
        <f t="shared" si="221"/>
        <v>303.86640788651783</v>
      </c>
      <c r="K756">
        <f t="shared" si="222"/>
        <v>227.87757743622814</v>
      </c>
      <c r="L756">
        <f t="shared" si="223"/>
        <v>0.74992684785786345</v>
      </c>
      <c r="M756" cm="1">
        <f t="array" ref="M756">CubicInterpolation($B$4:$B$14,$G$4:$G$14,L756)*H756</f>
        <v>237.50917303432706</v>
      </c>
      <c r="N756">
        <f t="shared" si="224"/>
        <v>-5.8187982160426248</v>
      </c>
      <c r="O756">
        <f t="shared" si="225"/>
        <v>-0.59314966524389645</v>
      </c>
      <c r="P756">
        <f t="shared" si="226"/>
        <v>8976.4812796815713</v>
      </c>
      <c r="Q756">
        <f t="shared" si="227"/>
        <v>11587.601307065928</v>
      </c>
      <c r="R756">
        <f t="shared" si="228"/>
        <v>-65.700629353008253</v>
      </c>
      <c r="S756">
        <f t="shared" si="229"/>
        <v>-207.77263703683897</v>
      </c>
      <c r="T756">
        <f t="shared" si="230"/>
        <v>93.588041954953397</v>
      </c>
      <c r="U756">
        <f t="shared" si="231"/>
        <v>-5.4806457578410228</v>
      </c>
      <c r="V756">
        <f t="shared" si="232"/>
        <v>-1.9547211453504127</v>
      </c>
    </row>
    <row r="757" spans="4:22" x14ac:dyDescent="0.3">
      <c r="D757">
        <f t="shared" si="162"/>
        <v>69.500000000000327</v>
      </c>
      <c r="E757">
        <v>0</v>
      </c>
      <c r="F757">
        <v>50</v>
      </c>
      <c r="H757">
        <f t="shared" si="219"/>
        <v>0.46867046523770911</v>
      </c>
      <c r="I757">
        <f t="shared" si="220"/>
        <v>229.9381025598357</v>
      </c>
      <c r="J757">
        <f t="shared" si="221"/>
        <v>303.95580206428366</v>
      </c>
      <c r="K757">
        <f t="shared" si="222"/>
        <v>228.29900822263903</v>
      </c>
      <c r="L757">
        <f t="shared" si="223"/>
        <v>0.75109277951652997</v>
      </c>
      <c r="M757" cm="1">
        <f t="array" ref="M757">CubicInterpolation($B$4:$B$14,$G$4:$G$14,L757)*H757</f>
        <v>239.15695144245078</v>
      </c>
      <c r="N757">
        <f t="shared" si="224"/>
        <v>-5.7892078306081318</v>
      </c>
      <c r="O757">
        <f t="shared" si="225"/>
        <v>-0.59013331606606845</v>
      </c>
      <c r="P757">
        <f t="shared" si="226"/>
        <v>8955.6765292560412</v>
      </c>
      <c r="Q757">
        <f t="shared" si="227"/>
        <v>11596.950352270751</v>
      </c>
      <c r="R757">
        <f t="shared" si="228"/>
        <v>-65.802246267534059</v>
      </c>
      <c r="S757">
        <f t="shared" si="229"/>
        <v>-208.32237147378248</v>
      </c>
      <c r="T757">
        <f t="shared" si="230"/>
        <v>93.392862141493367</v>
      </c>
      <c r="U757">
        <f t="shared" si="231"/>
        <v>-5.4471258071700213</v>
      </c>
      <c r="V757">
        <f t="shared" si="232"/>
        <v>-1.9605478180439417</v>
      </c>
    </row>
    <row r="758" spans="4:22" x14ac:dyDescent="0.3">
      <c r="D758">
        <f t="shared" si="162"/>
        <v>69.600000000000321</v>
      </c>
      <c r="E758">
        <v>0</v>
      </c>
      <c r="F758">
        <v>50</v>
      </c>
      <c r="H758">
        <f t="shared" si="219"/>
        <v>0.46984880861576489</v>
      </c>
      <c r="I758">
        <f t="shared" si="220"/>
        <v>230.0736896775816</v>
      </c>
      <c r="J758">
        <f t="shared" si="221"/>
        <v>304.04540534672168</v>
      </c>
      <c r="K758">
        <f t="shared" si="222"/>
        <v>228.71785704340368</v>
      </c>
      <c r="L758">
        <f t="shared" si="223"/>
        <v>0.75224901617106377</v>
      </c>
      <c r="M758" cm="1">
        <f t="array" ref="M758">CubicInterpolation($B$4:$B$14,$G$4:$G$14,L758)*H758</f>
        <v>240.81003522443635</v>
      </c>
      <c r="N758">
        <f t="shared" si="224"/>
        <v>-5.7595536583611722</v>
      </c>
      <c r="O758">
        <f t="shared" si="225"/>
        <v>-0.58711046466474737</v>
      </c>
      <c r="P758">
        <f t="shared" si="226"/>
        <v>8934.8169726797514</v>
      </c>
      <c r="Q758">
        <f t="shared" si="227"/>
        <v>11606.27985031249</v>
      </c>
      <c r="R758">
        <f t="shared" si="228"/>
        <v>-65.903278831769782</v>
      </c>
      <c r="S758">
        <f t="shared" si="229"/>
        <v>-208.868760052033</v>
      </c>
      <c r="T758">
        <f t="shared" si="230"/>
        <v>93.197098693323667</v>
      </c>
      <c r="U758">
        <f t="shared" si="231"/>
        <v>-5.4134948581867413</v>
      </c>
      <c r="V758">
        <f t="shared" si="232"/>
        <v>-1.9663498579671117</v>
      </c>
    </row>
    <row r="759" spans="4:22" x14ac:dyDescent="0.3">
      <c r="D759">
        <f t="shared" si="162"/>
        <v>69.700000000000315</v>
      </c>
      <c r="E759">
        <v>0</v>
      </c>
      <c r="F759">
        <v>50</v>
      </c>
      <c r="H759">
        <f t="shared" si="219"/>
        <v>0.47103250308754369</v>
      </c>
      <c r="I759">
        <f t="shared" si="220"/>
        <v>230.20963085670121</v>
      </c>
      <c r="J759">
        <f t="shared" si="221"/>
        <v>304.13521610991148</v>
      </c>
      <c r="K759">
        <f t="shared" si="222"/>
        <v>229.13410583039183</v>
      </c>
      <c r="L759">
        <f t="shared" si="223"/>
        <v>0.75339550862003768</v>
      </c>
      <c r="M759" cm="1">
        <f t="array" ref="M759">CubicInterpolation($B$4:$B$14,$G$4:$G$14,L759)*H759</f>
        <v>242.46823392754064</v>
      </c>
      <c r="N759">
        <f t="shared" si="224"/>
        <v>-5.7298393813960891</v>
      </c>
      <c r="O759">
        <f t="shared" si="225"/>
        <v>-0.58408148638084489</v>
      </c>
      <c r="P759">
        <f t="shared" si="226"/>
        <v>8913.9029451228853</v>
      </c>
      <c r="Q759">
        <f t="shared" si="227"/>
        <v>11615.589742937633</v>
      </c>
      <c r="R759">
        <f t="shared" si="228"/>
        <v>-66.003732296040127</v>
      </c>
      <c r="S759">
        <f t="shared" si="229"/>
        <v>-209.41179108530079</v>
      </c>
      <c r="T759">
        <f t="shared" si="230"/>
        <v>93.000753809523133</v>
      </c>
      <c r="U759">
        <f t="shared" si="231"/>
        <v>-5.3797564501030219</v>
      </c>
      <c r="V759">
        <f t="shared" si="232"/>
        <v>-1.9721257247377633</v>
      </c>
    </row>
    <row r="760" spans="4:22" x14ac:dyDescent="0.3">
      <c r="D760">
        <f t="shared" si="162"/>
        <v>69.80000000000031</v>
      </c>
      <c r="E760">
        <v>0</v>
      </c>
      <c r="F760">
        <v>50</v>
      </c>
      <c r="H760">
        <f t="shared" si="219"/>
        <v>0.47222155040651809</v>
      </c>
      <c r="I760">
        <f t="shared" si="220"/>
        <v>230.34592391124042</v>
      </c>
      <c r="J760">
        <f t="shared" si="221"/>
        <v>304.22523272657116</v>
      </c>
      <c r="K760">
        <f t="shared" si="222"/>
        <v>229.54773742809482</v>
      </c>
      <c r="L760">
        <f t="shared" si="223"/>
        <v>0.75453221079267174</v>
      </c>
      <c r="M760" cm="1">
        <f t="array" ref="M760">CubicInterpolation($B$4:$B$14,$G$4:$G$14,L760)*H760</f>
        <v>244.13139160457919</v>
      </c>
      <c r="N760">
        <f t="shared" si="224"/>
        <v>-5.7000681956357138</v>
      </c>
      <c r="O760">
        <f t="shared" si="225"/>
        <v>-0.58104670699650496</v>
      </c>
      <c r="P760">
        <f t="shared" si="226"/>
        <v>8892.9347828860864</v>
      </c>
      <c r="Q760">
        <f t="shared" si="227"/>
        <v>11624.879972129627</v>
      </c>
      <c r="R760">
        <f t="shared" si="228"/>
        <v>-66.103611856082452</v>
      </c>
      <c r="S760">
        <f t="shared" si="229"/>
        <v>-209.95145365071525</v>
      </c>
      <c r="T760">
        <f t="shared" si="230"/>
        <v>92.8038300303879</v>
      </c>
      <c r="U760">
        <f t="shared" si="231"/>
        <v>-5.3459135009267289</v>
      </c>
      <c r="V760">
        <f t="shared" si="232"/>
        <v>-1.9778741809091658</v>
      </c>
    </row>
    <row r="761" spans="4:22" x14ac:dyDescent="0.3">
      <c r="D761">
        <f t="shared" si="162"/>
        <v>69.900000000000304</v>
      </c>
      <c r="E761">
        <v>0</v>
      </c>
      <c r="F761">
        <v>50</v>
      </c>
      <c r="H761">
        <f t="shared" si="219"/>
        <v>0.47341595221354826</v>
      </c>
      <c r="I761">
        <f t="shared" si="220"/>
        <v>230.48256664825007</v>
      </c>
      <c r="J761">
        <f t="shared" si="221"/>
        <v>304.31545356630653</v>
      </c>
      <c r="K761">
        <f t="shared" si="222"/>
        <v>229.95873510777693</v>
      </c>
      <c r="L761">
        <f t="shared" si="223"/>
        <v>0.75565907814691968</v>
      </c>
      <c r="M761" cm="1">
        <f t="array" ref="M761">CubicInterpolation($B$4:$B$14,$G$4:$G$14,L761)*H761</f>
        <v>245.79935088335449</v>
      </c>
      <c r="N761">
        <f t="shared" si="224"/>
        <v>-5.6702433280194136</v>
      </c>
      <c r="O761">
        <f t="shared" si="225"/>
        <v>-0.5780064554555977</v>
      </c>
      <c r="P761">
        <f t="shared" si="226"/>
        <v>8871.9128233461379</v>
      </c>
      <c r="Q761">
        <f t="shared" si="227"/>
        <v>11634.150480132901</v>
      </c>
      <c r="R761">
        <f t="shared" si="228"/>
        <v>-66.202922653129065</v>
      </c>
      <c r="S761">
        <f t="shared" si="229"/>
        <v>-210.48773714826672</v>
      </c>
      <c r="T761">
        <f t="shared" si="230"/>
        <v>92.606330035105572</v>
      </c>
      <c r="U761">
        <f t="shared" si="231"/>
        <v>-5.3119689623382929</v>
      </c>
      <c r="V761">
        <f t="shared" si="232"/>
        <v>-1.9835939962863653</v>
      </c>
    </row>
    <row r="762" spans="4:22" x14ac:dyDescent="0.3">
      <c r="D762">
        <f t="shared" si="162"/>
        <v>70.000000000000298</v>
      </c>
      <c r="E762">
        <v>0</v>
      </c>
      <c r="F762">
        <v>50</v>
      </c>
      <c r="H762">
        <f t="shared" si="219"/>
        <v>0.4746157100369699</v>
      </c>
      <c r="I762">
        <f t="shared" si="220"/>
        <v>230.61955686798649</v>
      </c>
      <c r="J762">
        <f t="shared" si="221"/>
        <v>304.40587699575866</v>
      </c>
      <c r="K762">
        <f t="shared" si="222"/>
        <v>230.3670825332797</v>
      </c>
      <c r="L762">
        <f t="shared" si="223"/>
        <v>0.75677606755433779</v>
      </c>
      <c r="M762" cm="1">
        <f t="array" ref="M762">CubicInterpolation($B$4:$B$14,$G$4:$G$14,L762)*H762</f>
        <v>247.47195292154336</v>
      </c>
      <c r="N762">
        <f t="shared" si="224"/>
        <v>-5.6403680367391074</v>
      </c>
      <c r="O762">
        <f t="shared" si="225"/>
        <v>-0.57496106388777846</v>
      </c>
      <c r="P762">
        <f t="shared" si="226"/>
        <v>8850.8374049251543</v>
      </c>
      <c r="Q762">
        <f t="shared" si="227"/>
        <v>11643.401209465968</v>
      </c>
      <c r="R762">
        <f t="shared" si="228"/>
        <v>-66.301669774617096</v>
      </c>
      <c r="S762">
        <f t="shared" si="229"/>
        <v>-211.02063127142995</v>
      </c>
      <c r="T762">
        <f t="shared" si="230"/>
        <v>92.408256626245802</v>
      </c>
      <c r="U762">
        <f t="shared" si="231"/>
        <v>-5.2779258204254402</v>
      </c>
      <c r="V762">
        <f t="shared" si="232"/>
        <v>-1.9892839475435917</v>
      </c>
    </row>
    <row r="763" spans="4:22" x14ac:dyDescent="0.3">
      <c r="D763">
        <f t="shared" si="162"/>
        <v>70.100000000000293</v>
      </c>
      <c r="E763">
        <v>0</v>
      </c>
      <c r="F763">
        <v>50</v>
      </c>
      <c r="H763">
        <f t="shared" si="219"/>
        <v>0.4758208252926221</v>
      </c>
      <c r="I763">
        <f t="shared" si="220"/>
        <v>230.75689236410312</v>
      </c>
      <c r="J763">
        <f t="shared" si="221"/>
        <v>304.49650137874596</v>
      </c>
      <c r="K763">
        <f t="shared" si="222"/>
        <v>230.77276376281804</v>
      </c>
      <c r="L763">
        <f t="shared" si="223"/>
        <v>0.75788313730335066</v>
      </c>
      <c r="M763" cm="1">
        <f t="array" ref="M763">CubicInterpolation($B$4:$B$14,$G$4:$G$14,L763)*H763</f>
        <v>249.14903746984257</v>
      </c>
      <c r="N763">
        <f t="shared" si="224"/>
        <v>-5.6104456099217437</v>
      </c>
      <c r="O763">
        <f t="shared" si="225"/>
        <v>-0.57191086747418385</v>
      </c>
      <c r="P763">
        <f t="shared" si="226"/>
        <v>8829.7088670610556</v>
      </c>
      <c r="Q763">
        <f t="shared" si="227"/>
        <v>11652.632102933732</v>
      </c>
      <c r="R763">
        <f t="shared" si="228"/>
        <v>-66.399858254697932</v>
      </c>
      <c r="S763">
        <f t="shared" si="229"/>
        <v>-211.55012601056811</v>
      </c>
      <c r="T763">
        <f t="shared" si="230"/>
        <v>92.209612729054314</v>
      </c>
      <c r="U763">
        <f t="shared" si="231"/>
        <v>-5.2437870944460023</v>
      </c>
      <c r="V763">
        <f t="shared" si="232"/>
        <v>-1.9949428187323357</v>
      </c>
    </row>
    <row r="764" spans="4:22" x14ac:dyDescent="0.3">
      <c r="D764">
        <f t="shared" si="162"/>
        <v>70.200000000000287</v>
      </c>
      <c r="E764">
        <v>0</v>
      </c>
      <c r="F764">
        <v>50</v>
      </c>
      <c r="H764">
        <f t="shared" si="219"/>
        <v>0.47703129928390514</v>
      </c>
      <c r="I764">
        <f t="shared" si="220"/>
        <v>230.89457092384484</v>
      </c>
      <c r="J764">
        <f t="shared" si="221"/>
        <v>304.58732507640701</v>
      </c>
      <c r="K764">
        <f t="shared" si="222"/>
        <v>231.17576325077394</v>
      </c>
      <c r="L764">
        <f t="shared" si="223"/>
        <v>0.75898024710247713</v>
      </c>
      <c r="M764" cm="1">
        <f t="array" ref="M764">CubicInterpolation($B$4:$B$14,$G$4:$G$14,L764)*H764</f>
        <v>250.8304429362318</v>
      </c>
      <c r="N764">
        <f t="shared" si="224"/>
        <v>-5.5804793642915165</v>
      </c>
      <c r="O764">
        <f t="shared" si="225"/>
        <v>-0.56885620431106176</v>
      </c>
      <c r="P764">
        <f t="shared" si="226"/>
        <v>8808.5275501777123</v>
      </c>
      <c r="Q764">
        <f t="shared" si="227"/>
        <v>11661.843103639721</v>
      </c>
      <c r="R764">
        <f t="shared" si="228"/>
        <v>-66.497493074696649</v>
      </c>
      <c r="S764">
        <f t="shared" si="229"/>
        <v>-212.07621165631164</v>
      </c>
      <c r="T764">
        <f t="shared" si="230"/>
        <v>92.010401390740526</v>
      </c>
      <c r="U764">
        <f t="shared" si="231"/>
        <v>-5.2095558355682439</v>
      </c>
      <c r="V764">
        <f t="shared" si="232"/>
        <v>-2.0005694017904756</v>
      </c>
    </row>
    <row r="765" spans="4:22" x14ac:dyDescent="0.3">
      <c r="D765">
        <f t="shared" si="162"/>
        <v>70.300000000000281</v>
      </c>
      <c r="E765">
        <v>0</v>
      </c>
      <c r="F765">
        <v>50</v>
      </c>
      <c r="H765">
        <f t="shared" si="219"/>
        <v>0.47824713320186923</v>
      </c>
      <c r="I765">
        <f t="shared" si="220"/>
        <v>231.03259032824405</v>
      </c>
      <c r="J765">
        <f t="shared" si="221"/>
        <v>304.67834644734512</v>
      </c>
      <c r="K765">
        <f t="shared" si="222"/>
        <v>231.57606584937838</v>
      </c>
      <c r="L765">
        <f t="shared" si="223"/>
        <v>0.76006735808315684</v>
      </c>
      <c r="M765" cm="1">
        <f t="array" ref="M765">CubicInterpolation($B$4:$B$14,$G$4:$G$14,L765)*H765</f>
        <v>252.51600645098108</v>
      </c>
      <c r="N765">
        <f t="shared" si="224"/>
        <v>-5.550472643812042</v>
      </c>
      <c r="O765">
        <f t="shared" si="225"/>
        <v>-0.56579741527135996</v>
      </c>
      <c r="P765">
        <f t="shared" si="226"/>
        <v>8787.2937956547576</v>
      </c>
      <c r="Q765">
        <f t="shared" si="227"/>
        <v>11671.034154998244</v>
      </c>
      <c r="R765">
        <f t="shared" si="228"/>
        <v>-66.594579163611655</v>
      </c>
      <c r="S765">
        <f t="shared" si="229"/>
        <v>-212.59887880281232</v>
      </c>
      <c r="T765">
        <f t="shared" si="230"/>
        <v>91.8106257797144</v>
      </c>
      <c r="U765">
        <f t="shared" si="231"/>
        <v>-5.1752351255925113</v>
      </c>
      <c r="V765">
        <f t="shared" si="232"/>
        <v>-2.0061624970423755</v>
      </c>
    </row>
    <row r="766" spans="4:22" x14ac:dyDescent="0.3">
      <c r="D766">
        <f t="shared" si="162"/>
        <v>70.400000000000276</v>
      </c>
      <c r="E766">
        <v>0</v>
      </c>
      <c r="F766">
        <v>50</v>
      </c>
      <c r="H766">
        <f t="shared" si="219"/>
        <v>0.4794683281253368</v>
      </c>
      <c r="I766">
        <f t="shared" si="220"/>
        <v>231.17094835231899</v>
      </c>
      <c r="J766">
        <f t="shared" si="221"/>
        <v>304.76956384777299</v>
      </c>
      <c r="K766">
        <f t="shared" si="222"/>
        <v>231.97365681027938</v>
      </c>
      <c r="L766">
        <f t="shared" si="223"/>
        <v>0.76114443280217481</v>
      </c>
      <c r="M766" cm="1">
        <f t="array" ref="M766">CubicInterpolation($B$4:$B$14,$G$4:$G$14,L766)*H766</f>
        <v>254.20556393235461</v>
      </c>
      <c r="N766">
        <f t="shared" si="224"/>
        <v>-5.5204288183133752</v>
      </c>
      <c r="O766">
        <f t="shared" si="225"/>
        <v>-0.56273484386476813</v>
      </c>
      <c r="P766">
        <f t="shared" si="226"/>
        <v>8766.0079457970751</v>
      </c>
      <c r="Q766">
        <f t="shared" si="227"/>
        <v>11680.205200746468</v>
      </c>
      <c r="R766">
        <f t="shared" si="228"/>
        <v>-66.691121398587441</v>
      </c>
      <c r="S766">
        <f t="shared" si="229"/>
        <v>-213.11811835087033</v>
      </c>
      <c r="T766">
        <f t="shared" si="230"/>
        <v>91.610289184772768</v>
      </c>
      <c r="U766">
        <f t="shared" si="231"/>
        <v>-5.140828075657403</v>
      </c>
      <c r="V766">
        <f t="shared" si="232"/>
        <v>-2.011720913694893</v>
      </c>
    </row>
    <row r="767" spans="4:22" x14ac:dyDescent="0.3">
      <c r="D767">
        <f t="shared" si="162"/>
        <v>70.50000000000027</v>
      </c>
      <c r="E767">
        <v>0</v>
      </c>
      <c r="F767">
        <v>50</v>
      </c>
      <c r="H767">
        <f t="shared" si="219"/>
        <v>0.48069488502105462</v>
      </c>
      <c r="I767">
        <f t="shared" si="220"/>
        <v>231.30964276527408</v>
      </c>
      <c r="J767">
        <f t="shared" si="221"/>
        <v>304.86097563165919</v>
      </c>
      <c r="K767">
        <f t="shared" si="222"/>
        <v>232.36852178599409</v>
      </c>
      <c r="L767">
        <f t="shared" si="223"/>
        <v>0.76221143524367541</v>
      </c>
      <c r="M767" cm="1">
        <f t="array" ref="M767">CubicInterpolation($B$4:$B$14,$G$4:$G$14,L767)*H767</f>
        <v>255.89895015295176</v>
      </c>
      <c r="N767">
        <f t="shared" si="224"/>
        <v>-5.4903512821035401</v>
      </c>
      <c r="O767">
        <f t="shared" si="225"/>
        <v>-0.55966883609618145</v>
      </c>
      <c r="P767">
        <f t="shared" si="226"/>
        <v>8744.6703438039858</v>
      </c>
      <c r="Q767">
        <f t="shared" si="227"/>
        <v>11689.356184956418</v>
      </c>
      <c r="R767">
        <f t="shared" si="228"/>
        <v>-66.787124605385401</v>
      </c>
      <c r="S767">
        <f t="shared" si="229"/>
        <v>-213.63392151093279</v>
      </c>
      <c r="T767">
        <f t="shared" si="230"/>
        <v>91.409395014235912</v>
      </c>
      <c r="U767">
        <f t="shared" si="231"/>
        <v>-5.1063378249308276</v>
      </c>
      <c r="V767">
        <f t="shared" si="232"/>
        <v>-2.0172434703269446</v>
      </c>
    </row>
    <row r="768" spans="4:22" x14ac:dyDescent="0.3">
      <c r="D768">
        <f t="shared" si="162"/>
        <v>70.600000000000264</v>
      </c>
      <c r="E768">
        <v>0</v>
      </c>
      <c r="F768">
        <v>50</v>
      </c>
      <c r="H768">
        <f t="shared" si="219"/>
        <v>0.48192680474387778</v>
      </c>
      <c r="I768">
        <f t="shared" si="220"/>
        <v>231.44867133070204</v>
      </c>
      <c r="J768">
        <f t="shared" si="221"/>
        <v>304.95258015087541</v>
      </c>
      <c r="K768">
        <f t="shared" si="222"/>
        <v>232.76064683124454</v>
      </c>
      <c r="L768">
        <f t="shared" si="223"/>
        <v>0.76326833082076606</v>
      </c>
      <c r="M768" cm="1">
        <f t="array" ref="M768">CubicInterpolation($B$4:$B$14,$G$4:$G$14,L768)*H768</f>
        <v>257.59599880663831</v>
      </c>
      <c r="N768">
        <f t="shared" si="224"/>
        <v>-5.4602434525654813</v>
      </c>
      <c r="O768">
        <f t="shared" si="225"/>
        <v>-0.556599740322679</v>
      </c>
      <c r="P768">
        <f t="shared" si="226"/>
        <v>8723.2813337381431</v>
      </c>
      <c r="Q768">
        <f t="shared" si="227"/>
        <v>11698.487052046881</v>
      </c>
      <c r="R768">
        <f t="shared" si="228"/>
        <v>-66.882593558851667</v>
      </c>
      <c r="S768">
        <f t="shared" si="229"/>
        <v>-214.14627980596217</v>
      </c>
      <c r="T768">
        <f t="shared" si="230"/>
        <v>91.207946795034829</v>
      </c>
      <c r="U768">
        <f t="shared" si="231"/>
        <v>-5.0717675392868689</v>
      </c>
      <c r="V768">
        <f t="shared" si="232"/>
        <v>-2.0227289953723959</v>
      </c>
    </row>
    <row r="769" spans="4:22" x14ac:dyDescent="0.3">
      <c r="D769">
        <f t="shared" si="162"/>
        <v>70.700000000000259</v>
      </c>
      <c r="E769">
        <v>0</v>
      </c>
      <c r="F769">
        <v>50</v>
      </c>
      <c r="H769">
        <f t="shared" si="219"/>
        <v>0.48316408803698219</v>
      </c>
      <c r="I769">
        <f t="shared" si="220"/>
        <v>231.58803180678808</v>
      </c>
      <c r="J769">
        <f t="shared" si="221"/>
        <v>305.04437575534394</v>
      </c>
      <c r="K769">
        <f t="shared" si="222"/>
        <v>233.15001840417406</v>
      </c>
      <c r="L769">
        <f t="shared" si="223"/>
        <v>0.76431508637670598</v>
      </c>
      <c r="M769" cm="1">
        <f t="array" ref="M769">CubicInterpolation($B$4:$B$14,$G$4:$G$14,L769)*H769</f>
        <v>259.29654257601237</v>
      </c>
      <c r="N769">
        <f t="shared" si="224"/>
        <v>-5.4301087687382692</v>
      </c>
      <c r="O769">
        <f t="shared" si="225"/>
        <v>-0.55352790710889588</v>
      </c>
      <c r="P769">
        <f t="shared" si="226"/>
        <v>8701.8412604941368</v>
      </c>
      <c r="Q769">
        <f t="shared" si="227"/>
        <v>11707.59774679522</v>
      </c>
      <c r="R769">
        <f t="shared" si="228"/>
        <v>-66.977532983417177</v>
      </c>
      <c r="S769">
        <f t="shared" si="229"/>
        <v>-214.65518507417303</v>
      </c>
      <c r="T769">
        <f t="shared" si="230"/>
        <v>91.005948171749878</v>
      </c>
      <c r="U769">
        <f t="shared" si="231"/>
        <v>-5.0371204099683347</v>
      </c>
      <c r="V769">
        <f t="shared" si="232"/>
        <v>-2.0281763275930134</v>
      </c>
    </row>
    <row r="770" spans="4:22" x14ac:dyDescent="0.3">
      <c r="D770">
        <f t="shared" si="162"/>
        <v>70.800000000000253</v>
      </c>
      <c r="E770">
        <v>0</v>
      </c>
      <c r="F770">
        <v>50</v>
      </c>
      <c r="H770">
        <f t="shared" si="219"/>
        <v>0.48440673553211261</v>
      </c>
      <c r="I770">
        <f t="shared" si="220"/>
        <v>231.72772194651549</v>
      </c>
      <c r="J770">
        <f t="shared" si="221"/>
        <v>305.1363607931869</v>
      </c>
      <c r="K770">
        <f t="shared" si="222"/>
        <v>233.53662336744435</v>
      </c>
      <c r="L770">
        <f t="shared" si="223"/>
        <v>0.76535167018567518</v>
      </c>
      <c r="M770" cm="1">
        <f t="array" ref="M770">CubicInterpolation($B$4:$B$14,$G$4:$G$14,L770)*H770</f>
        <v>261.00041320035297</v>
      </c>
      <c r="N770">
        <f t="shared" si="224"/>
        <v>-5.3999506898903977</v>
      </c>
      <c r="O770">
        <f t="shared" si="225"/>
        <v>-0.55045368908158998</v>
      </c>
      <c r="P770">
        <f t="shared" si="226"/>
        <v>8680.3504697668468</v>
      </c>
      <c r="Q770">
        <f t="shared" si="227"/>
        <v>11716.688214349088</v>
      </c>
      <c r="R770">
        <f t="shared" si="228"/>
        <v>-67.071947553521369</v>
      </c>
      <c r="S770">
        <f t="shared" si="229"/>
        <v>-215.16062947163576</v>
      </c>
      <c r="T770">
        <f t="shared" si="230"/>
        <v>90.803402905601615</v>
      </c>
      <c r="U770">
        <f t="shared" si="231"/>
        <v>-5.0023996522398466</v>
      </c>
      <c r="V770">
        <f t="shared" si="232"/>
        <v>-2.033584316550078</v>
      </c>
    </row>
    <row r="771" spans="4:22" x14ac:dyDescent="0.3">
      <c r="D771">
        <f t="shared" si="162"/>
        <v>70.900000000000247</v>
      </c>
      <c r="E771">
        <v>0</v>
      </c>
      <c r="F771">
        <v>50</v>
      </c>
      <c r="H771">
        <f t="shared" si="219"/>
        <v>0.48565474774985395</v>
      </c>
      <c r="I771">
        <f t="shared" si="220"/>
        <v>231.86773949787306</v>
      </c>
      <c r="J771">
        <f t="shared" si="221"/>
        <v>305.22853361087556</v>
      </c>
      <c r="K771">
        <f t="shared" si="222"/>
        <v>233.92044898921134</v>
      </c>
      <c r="L771">
        <f t="shared" si="223"/>
        <v>0.7663780519531237</v>
      </c>
      <c r="M771" cm="1">
        <f t="array" ref="M771">CubicInterpolation($B$4:$B$14,$G$4:$G$14,L771)*H771</f>
        <v>262.7074415439937</v>
      </c>
      <c r="N771">
        <f t="shared" si="224"/>
        <v>-5.3697726940759605</v>
      </c>
      <c r="O771">
        <f t="shared" si="225"/>
        <v>-0.54737744078246287</v>
      </c>
      <c r="P771">
        <f t="shared" si="226"/>
        <v>8658.8093080195285</v>
      </c>
      <c r="Q771">
        <f t="shared" si="227"/>
        <v>11725.758400238037</v>
      </c>
      <c r="R771">
        <f t="shared" si="228"/>
        <v>-67.165841894121584</v>
      </c>
      <c r="S771">
        <f t="shared" si="229"/>
        <v>-215.66260547474613</v>
      </c>
      <c r="T771">
        <f t="shared" si="230"/>
        <v>90.600314873394467</v>
      </c>
      <c r="U771">
        <f t="shared" si="231"/>
        <v>-4.9676085040268836</v>
      </c>
      <c r="V771">
        <f t="shared" si="232"/>
        <v>-2.038951823060954</v>
      </c>
    </row>
    <row r="772" spans="4:22" x14ac:dyDescent="0.3">
      <c r="D772">
        <f t="shared" si="162"/>
        <v>71.000000000000242</v>
      </c>
      <c r="E772">
        <v>0</v>
      </c>
      <c r="F772">
        <v>50</v>
      </c>
      <c r="H772">
        <f t="shared" si="219"/>
        <v>0.48690812509993997</v>
      </c>
      <c r="I772">
        <f t="shared" si="220"/>
        <v>232.00808220406415</v>
      </c>
      <c r="J772">
        <f t="shared" si="221"/>
        <v>305.32089255338059</v>
      </c>
      <c r="K772">
        <f t="shared" si="222"/>
        <v>234.30148294397887</v>
      </c>
      <c r="L772">
        <f t="shared" si="223"/>
        <v>0.76739420281569792</v>
      </c>
      <c r="M772" cm="1">
        <f t="array" ref="M772">CubicInterpolation($B$4:$B$14,$G$4:$G$14,L772)*H772</f>
        <v>264.41745766507495</v>
      </c>
      <c r="N772">
        <f t="shared" si="224"/>
        <v>-5.3395782766847093</v>
      </c>
      <c r="O772">
        <f t="shared" si="225"/>
        <v>-0.54429951852035774</v>
      </c>
      <c r="P772">
        <f t="shared" si="226"/>
        <v>8637.2181224516644</v>
      </c>
      <c r="Q772">
        <f t="shared" si="227"/>
        <v>11734.808250385027</v>
      </c>
      <c r="R772">
        <f t="shared" si="228"/>
        <v>-67.259220581129682</v>
      </c>
      <c r="S772">
        <f t="shared" si="229"/>
        <v>-216.16110588255944</v>
      </c>
      <c r="T772">
        <f t="shared" si="230"/>
        <v>90.39668806641393</v>
      </c>
      <c r="U772">
        <f t="shared" si="231"/>
        <v>-4.9327502245473278</v>
      </c>
      <c r="V772">
        <f t="shared" si="232"/>
        <v>-2.0442777196534574</v>
      </c>
    </row>
    <row r="773" spans="4:22" x14ac:dyDescent="0.3">
      <c r="D773">
        <f t="shared" si="162"/>
        <v>71.100000000000236</v>
      </c>
      <c r="E773">
        <v>0</v>
      </c>
      <c r="F773">
        <v>50</v>
      </c>
      <c r="H773">
        <f t="shared" si="219"/>
        <v>0.48816686788158614</v>
      </c>
      <c r="I773">
        <f t="shared" si="220"/>
        <v>232.14874780371716</v>
      </c>
      <c r="J773">
        <f t="shared" si="221"/>
        <v>305.4134359643229</v>
      </c>
      <c r="K773">
        <f t="shared" si="222"/>
        <v>234.67971331332919</v>
      </c>
      <c r="L773">
        <f t="shared" si="223"/>
        <v>0.76840009534074161</v>
      </c>
      <c r="M773" cm="1">
        <f t="array" ref="M773">CubicInterpolation($B$4:$B$14,$G$4:$G$14,L773)*H773</f>
        <v>266.13029088461087</v>
      </c>
      <c r="N773">
        <f t="shared" si="224"/>
        <v>-5.3093709489800469</v>
      </c>
      <c r="O773">
        <f t="shared" si="225"/>
        <v>-0.54122028022222701</v>
      </c>
      <c r="P773">
        <f t="shared" si="226"/>
        <v>8615.5772609665873</v>
      </c>
      <c r="Q773">
        <f t="shared" si="227"/>
        <v>11743.837711117811</v>
      </c>
      <c r="R773">
        <f t="shared" si="228"/>
        <v>-67.352088141886981</v>
      </c>
      <c r="S773">
        <f t="shared" si="229"/>
        <v>-216.65612381898814</v>
      </c>
      <c r="T773">
        <f t="shared" si="230"/>
        <v>90.192526589278216</v>
      </c>
      <c r="U773">
        <f t="shared" si="231"/>
        <v>-4.8978280929328362</v>
      </c>
      <c r="V773">
        <f t="shared" si="232"/>
        <v>-2.0495608910084075</v>
      </c>
    </row>
    <row r="774" spans="4:22" x14ac:dyDescent="0.3">
      <c r="D774">
        <f t="shared" si="162"/>
        <v>71.20000000000023</v>
      </c>
      <c r="E774">
        <v>0</v>
      </c>
      <c r="F774">
        <v>50</v>
      </c>
      <c r="H774">
        <f t="shared" si="219"/>
        <v>0.48943097628385529</v>
      </c>
      <c r="I774">
        <f t="shared" si="220"/>
        <v>232.28973403109717</v>
      </c>
      <c r="J774">
        <f t="shared" si="221"/>
        <v>305.50616218612487</v>
      </c>
      <c r="K774">
        <f t="shared" si="222"/>
        <v>235.05512858652949</v>
      </c>
      <c r="L774">
        <f t="shared" si="223"/>
        <v>0.76939570352537057</v>
      </c>
      <c r="M774" cm="1">
        <f t="array" ref="M774">CubicInterpolation($B$4:$B$14,$G$4:$G$14,L774)*H774</f>
        <v>267.84576985582447</v>
      </c>
      <c r="N774">
        <f t="shared" si="224"/>
        <v>-5.2791542366304789</v>
      </c>
      <c r="O774">
        <f t="shared" si="225"/>
        <v>-0.53814008528343305</v>
      </c>
      <c r="P774">
        <f t="shared" si="226"/>
        <v>8593.8870721388957</v>
      </c>
      <c r="Q774">
        <f t="shared" si="227"/>
        <v>11752.846729180212</v>
      </c>
      <c r="R774">
        <f t="shared" si="228"/>
        <v>-67.444449055605872</v>
      </c>
      <c r="S774">
        <f t="shared" si="229"/>
        <v>-217.14765273486211</v>
      </c>
      <c r="T774">
        <f t="shared" si="230"/>
        <v>89.987834658745129</v>
      </c>
      <c r="U774">
        <f t="shared" si="231"/>
        <v>-4.8628454068435181</v>
      </c>
      <c r="V774">
        <f t="shared" si="232"/>
        <v>-2.0548002343961405</v>
      </c>
    </row>
    <row r="775" spans="4:22" x14ac:dyDescent="0.3">
      <c r="D775">
        <f t="shared" si="162"/>
        <v>71.300000000000225</v>
      </c>
      <c r="E775">
        <v>0</v>
      </c>
      <c r="F775">
        <v>50</v>
      </c>
      <c r="H775">
        <f t="shared" si="219"/>
        <v>0.49070045038605054</v>
      </c>
      <c r="I775">
        <f t="shared" si="220"/>
        <v>232.4310386163192</v>
      </c>
      <c r="J775">
        <f t="shared" si="221"/>
        <v>305.59906956016249</v>
      </c>
      <c r="K775">
        <f t="shared" si="222"/>
        <v>235.42771766101367</v>
      </c>
      <c r="L775">
        <f t="shared" si="223"/>
        <v>0.77038100279512023</v>
      </c>
      <c r="M775" cm="1">
        <f t="array" ref="M775">CubicInterpolation($B$4:$B$14,$G$4:$G$14,L775)*H775</f>
        <v>269.56372263369138</v>
      </c>
      <c r="N775">
        <f t="shared" si="224"/>
        <v>-5.2489316782303055</v>
      </c>
      <c r="O775">
        <f t="shared" si="225"/>
        <v>-0.53505929441695266</v>
      </c>
      <c r="P775">
        <f t="shared" si="226"/>
        <v>8572.1479051816605</v>
      </c>
      <c r="Q775">
        <f t="shared" si="227"/>
        <v>11761.835251743272</v>
      </c>
      <c r="R775">
        <f t="shared" si="228"/>
        <v>-67.536307753859447</v>
      </c>
      <c r="S775">
        <f t="shared" si="229"/>
        <v>-217.6356864098509</v>
      </c>
      <c r="T775">
        <f t="shared" si="230"/>
        <v>89.782616602474917</v>
      </c>
      <c r="U775">
        <f t="shared" si="231"/>
        <v>-4.8278054810742166</v>
      </c>
      <c r="V775">
        <f t="shared" si="232"/>
        <v>-2.0599946600997203</v>
      </c>
    </row>
    <row r="776" spans="4:22" x14ac:dyDescent="0.3">
      <c r="D776">
        <f t="shared" si="162"/>
        <v>71.400000000000219</v>
      </c>
      <c r="E776">
        <v>0</v>
      </c>
      <c r="F776">
        <v>50</v>
      </c>
      <c r="H776">
        <f t="shared" si="219"/>
        <v>0.49197529015813729</v>
      </c>
      <c r="I776">
        <f t="shared" si="220"/>
        <v>232.57265928556251</v>
      </c>
      <c r="J776">
        <f t="shared" si="221"/>
        <v>305.69215642691751</v>
      </c>
      <c r="K776">
        <f t="shared" si="222"/>
        <v>235.79746984273828</v>
      </c>
      <c r="L776">
        <f t="shared" si="223"/>
        <v>0.77135597000216427</v>
      </c>
      <c r="M776" cm="1">
        <f t="array" ref="M776">CubicInterpolation($B$4:$B$14,$G$4:$G$14,L776)*H776</f>
        <v>271.28397674463974</v>
      </c>
      <c r="N776">
        <f t="shared" si="224"/>
        <v>-5.2187068238186827</v>
      </c>
      <c r="O776">
        <f t="shared" si="225"/>
        <v>-0.53197826950241411</v>
      </c>
      <c r="P776">
        <f t="shared" si="226"/>
        <v>8550.3601099134576</v>
      </c>
      <c r="Q776">
        <f t="shared" si="227"/>
        <v>11770.803226416283</v>
      </c>
      <c r="R776">
        <f t="shared" si="228"/>
        <v>-67.62766862099555</v>
      </c>
      <c r="S776">
        <f t="shared" si="229"/>
        <v>-218.12021895424675</v>
      </c>
      <c r="T776">
        <f t="shared" si="230"/>
        <v>89.576876857750136</v>
      </c>
      <c r="U776">
        <f t="shared" si="231"/>
        <v>-4.7927116461578585</v>
      </c>
      <c r="V776">
        <f t="shared" si="232"/>
        <v>-2.0651430918351674</v>
      </c>
    </row>
    <row r="777" spans="4:22" x14ac:dyDescent="0.3">
      <c r="D777">
        <f t="shared" si="162"/>
        <v>71.500000000000213</v>
      </c>
      <c r="E777">
        <v>0</v>
      </c>
      <c r="F777">
        <v>50</v>
      </c>
      <c r="H777">
        <f t="shared" si="219"/>
        <v>0.49325549546119635</v>
      </c>
      <c r="I777">
        <f t="shared" si="220"/>
        <v>232.7145937612861</v>
      </c>
      <c r="J777">
        <f t="shared" si="221"/>
        <v>305.78542112613013</v>
      </c>
      <c r="K777">
        <f t="shared" si="222"/>
        <v>236.16437484641307</v>
      </c>
      <c r="L777">
        <f t="shared" si="223"/>
        <v>0.77232058342310628</v>
      </c>
      <c r="M777" cm="1">
        <f t="array" ref="M777">CubicInterpolation($B$4:$B$14,$G$4:$G$14,L777)*H777</f>
        <v>273.00635925635373</v>
      </c>
      <c r="N777">
        <f t="shared" si="224"/>
        <v>-5.1884832333885145</v>
      </c>
      <c r="O777">
        <f t="shared" si="225"/>
        <v>-0.52889737343409926</v>
      </c>
      <c r="P777">
        <f t="shared" si="226"/>
        <v>8528.5240367252154</v>
      </c>
      <c r="Q777">
        <f t="shared" si="227"/>
        <v>11779.750601257678</v>
      </c>
      <c r="R777">
        <f t="shared" si="228"/>
        <v>-67.718535994619529</v>
      </c>
      <c r="S777">
        <f t="shared" si="229"/>
        <v>-218.60124481060834</v>
      </c>
      <c r="T777">
        <f t="shared" si="230"/>
        <v>89.370619970153399</v>
      </c>
      <c r="U777">
        <f t="shared" si="231"/>
        <v>-4.7575672469617745</v>
      </c>
      <c r="V777">
        <f t="shared" si="232"/>
        <v>-2.0702444671560629</v>
      </c>
    </row>
    <row r="778" spans="4:22" x14ac:dyDescent="0.3">
      <c r="D778">
        <f t="shared" si="162"/>
        <v>71.600000000000207</v>
      </c>
      <c r="E778">
        <v>0</v>
      </c>
      <c r="F778">
        <v>50</v>
      </c>
      <c r="H778">
        <f t="shared" si="219"/>
        <v>0.49454106604789966</v>
      </c>
      <c r="I778">
        <f t="shared" si="220"/>
        <v>232.85683976244496</v>
      </c>
      <c r="J778">
        <f t="shared" si="221"/>
        <v>305.87886199695197</v>
      </c>
      <c r="K778">
        <f t="shared" si="222"/>
        <v>236.52842279560431</v>
      </c>
      <c r="L778">
        <f t="shared" si="223"/>
        <v>0.77327482275634096</v>
      </c>
      <c r="M778" cm="1">
        <f t="array" ref="M778">CubicInterpolation($B$4:$B$14,$G$4:$G$14,L778)*H778</f>
        <v>274.7306968476189</v>
      </c>
      <c r="N778">
        <f t="shared" si="224"/>
        <v>-5.1582644753945459</v>
      </c>
      <c r="O778">
        <f t="shared" si="225"/>
        <v>-0.52581696996886296</v>
      </c>
      <c r="P778">
        <f t="shared" si="226"/>
        <v>8506.6400365469235</v>
      </c>
      <c r="Q778">
        <f t="shared" si="227"/>
        <v>11788.677324785795</v>
      </c>
      <c r="R778">
        <f t="shared" si="228"/>
        <v>-67.80891416602141</v>
      </c>
      <c r="S778">
        <f t="shared" si="229"/>
        <v>-219.07875875526429</v>
      </c>
      <c r="T778">
        <f t="shared" si="230"/>
        <v>89.163850592203843</v>
      </c>
      <c r="U778">
        <f t="shared" si="231"/>
        <v>-4.7223756412826736</v>
      </c>
      <c r="V778">
        <f t="shared" si="232"/>
        <v>-2.0752977378529152</v>
      </c>
    </row>
    <row r="779" spans="4:22" x14ac:dyDescent="0.3">
      <c r="D779">
        <f t="shared" si="162"/>
        <v>71.700000000000202</v>
      </c>
      <c r="E779">
        <v>0</v>
      </c>
      <c r="F779">
        <v>50</v>
      </c>
      <c r="H779">
        <f t="shared" si="219"/>
        <v>0.49583200156301993</v>
      </c>
      <c r="I779">
        <f t="shared" si="220"/>
        <v>232.99939500470782</v>
      </c>
      <c r="J779">
        <f t="shared" si="221"/>
        <v>305.97247737809948</v>
      </c>
      <c r="K779">
        <f t="shared" si="222"/>
        <v>236.88960422271197</v>
      </c>
      <c r="L779">
        <f t="shared" si="223"/>
        <v>0.7742186691189884</v>
      </c>
      <c r="M779" cm="1">
        <f t="array" ref="M779">CubicInterpolation($B$4:$B$14,$G$4:$G$14,L779)*H779</f>
        <v>276.45681587816512</v>
      </c>
      <c r="N779">
        <f t="shared" si="224"/>
        <v>-5.1280541252559244</v>
      </c>
      <c r="O779">
        <f t="shared" si="225"/>
        <v>-0.52273742357348874</v>
      </c>
      <c r="P779">
        <f t="shared" si="226"/>
        <v>8484.7084608141777</v>
      </c>
      <c r="Q779">
        <f t="shared" si="227"/>
        <v>11797.583345989502</v>
      </c>
      <c r="R779">
        <f t="shared" si="228"/>
        <v>-67.898807380631936</v>
      </c>
      <c r="S779">
        <f t="shared" si="229"/>
        <v>-219.5527558996765</v>
      </c>
      <c r="T779">
        <f t="shared" si="230"/>
        <v>88.956573481953413</v>
      </c>
      <c r="U779">
        <f t="shared" si="231"/>
        <v>-4.6871401984381666</v>
      </c>
      <c r="V779">
        <f t="shared" si="232"/>
        <v>-2.080301870339814</v>
      </c>
    </row>
    <row r="780" spans="4:22" x14ac:dyDescent="0.3">
      <c r="D780">
        <f t="shared" si="162"/>
        <v>71.800000000000196</v>
      </c>
      <c r="E780">
        <v>0</v>
      </c>
      <c r="F780">
        <v>50</v>
      </c>
      <c r="H780">
        <f t="shared" si="219"/>
        <v>0.49712830154396304</v>
      </c>
      <c r="I780">
        <f t="shared" si="220"/>
        <v>233.142257200675</v>
      </c>
      <c r="J780">
        <f t="shared" si="221"/>
        <v>306.0662656080072</v>
      </c>
      <c r="K780">
        <f t="shared" si="222"/>
        <v>237.24791006881952</v>
      </c>
      <c r="L780">
        <f t="shared" si="223"/>
        <v>0.77515210504340115</v>
      </c>
      <c r="M780" cm="1">
        <f t="array" ref="M780">CubicInterpolation($B$4:$B$14,$G$4:$G$14,L780)*H780</f>
        <v>278.18454245844572</v>
      </c>
      <c r="N780">
        <f t="shared" si="224"/>
        <v>-5.0978557638570923</v>
      </c>
      <c r="O780">
        <f t="shared" si="225"/>
        <v>-0.51965909927187481</v>
      </c>
      <c r="P780">
        <f t="shared" si="226"/>
        <v>8462.7296614346124</v>
      </c>
      <c r="Q780">
        <f t="shared" si="227"/>
        <v>11806.468614338677</v>
      </c>
      <c r="R780">
        <f t="shared" si="228"/>
        <v>-67.988219838465724</v>
      </c>
      <c r="S780">
        <f t="shared" si="229"/>
        <v>-220.02323169166252</v>
      </c>
      <c r="T780">
        <f t="shared" si="230"/>
        <v>88.748793501543787</v>
      </c>
      <c r="U780">
        <f t="shared" si="231"/>
        <v>-4.6518642978575464</v>
      </c>
      <c r="V780">
        <f t="shared" si="232"/>
        <v>-2.085255846031679</v>
      </c>
    </row>
    <row r="781" spans="4:22" x14ac:dyDescent="0.3">
      <c r="D781">
        <f t="shared" si="162"/>
        <v>71.90000000000019</v>
      </c>
      <c r="E781">
        <v>0</v>
      </c>
      <c r="F781">
        <v>50</v>
      </c>
      <c r="H781">
        <f t="shared" si="219"/>
        <v>0.49842996542132978</v>
      </c>
      <c r="I781">
        <f t="shared" si="220"/>
        <v>233.28542406009763</v>
      </c>
      <c r="J781">
        <f t="shared" si="221"/>
        <v>306.16022502498134</v>
      </c>
      <c r="K781">
        <f t="shared" si="222"/>
        <v>237.60333168341668</v>
      </c>
      <c r="L781">
        <f t="shared" si="223"/>
        <v>0.77607511447324451</v>
      </c>
      <c r="M781" cm="1">
        <f t="array" ref="M781">CubicInterpolation($B$4:$B$14,$G$4:$G$14,L781)*H781</f>
        <v>279.91370251930203</v>
      </c>
      <c r="N781">
        <f t="shared" si="224"/>
        <v>-5.0676729760472741</v>
      </c>
      <c r="O781">
        <f t="shared" si="225"/>
        <v>-0.5165823624920769</v>
      </c>
      <c r="P781">
        <f t="shared" si="226"/>
        <v>8440.7039907542057</v>
      </c>
      <c r="Q781">
        <f t="shared" si="227"/>
        <v>11815.33307979454</v>
      </c>
      <c r="R781">
        <f t="shared" si="228"/>
        <v>-68.077155694562663</v>
      </c>
      <c r="S781">
        <f t="shared" si="229"/>
        <v>-220.49018191647727</v>
      </c>
      <c r="T781">
        <f t="shared" si="230"/>
        <v>88.540515615725226</v>
      </c>
      <c r="U781">
        <f t="shared" si="231"/>
        <v>-4.6165513276724823</v>
      </c>
      <c r="V781">
        <f t="shared" si="232"/>
        <v>-2.0901586617109404</v>
      </c>
    </row>
    <row r="782" spans="4:22" x14ac:dyDescent="0.3">
      <c r="D782">
        <f t="shared" si="162"/>
        <v>72.000000000000185</v>
      </c>
      <c r="E782">
        <v>0</v>
      </c>
      <c r="F782">
        <v>50</v>
      </c>
      <c r="H782">
        <f t="shared" si="219"/>
        <v>0.49973699251950238</v>
      </c>
      <c r="I782">
        <f t="shared" si="220"/>
        <v>233.42889329009725</v>
      </c>
      <c r="J782">
        <f t="shared" si="221"/>
        <v>306.2543539673535</v>
      </c>
      <c r="K782">
        <f t="shared" si="222"/>
        <v>237.95586082399524</v>
      </c>
      <c r="L782">
        <f t="shared" si="223"/>
        <v>0.77698768275915242</v>
      </c>
      <c r="M782" cm="1">
        <f t="array" ref="M782">CubicInterpolation($B$4:$B$14,$G$4:$G$14,L782)*H782</f>
        <v>281.64412188145911</v>
      </c>
      <c r="N782">
        <f t="shared" si="224"/>
        <v>-5.0375093491408993</v>
      </c>
      <c r="O782">
        <f t="shared" si="225"/>
        <v>-0.51350757891344534</v>
      </c>
      <c r="P782">
        <f t="shared" si="226"/>
        <v>8418.6318015234956</v>
      </c>
      <c r="Q782">
        <f t="shared" si="227"/>
        <v>11824.176692819843</v>
      </c>
      <c r="R782">
        <f t="shared" si="228"/>
        <v>-68.165619059408542</v>
      </c>
      <c r="S782">
        <f t="shared" si="229"/>
        <v>-220.95360269775375</v>
      </c>
      <c r="T782">
        <f t="shared" si="230"/>
        <v>88.331744890338101</v>
      </c>
      <c r="U782">
        <f t="shared" si="231"/>
        <v>-4.5812046833094131</v>
      </c>
      <c r="V782">
        <f t="shared" si="232"/>
        <v>-2.0950093298851602</v>
      </c>
    </row>
    <row r="783" spans="4:22" x14ac:dyDescent="0.3">
      <c r="D783">
        <f t="shared" si="162"/>
        <v>72.100000000000179</v>
      </c>
      <c r="E783">
        <v>0</v>
      </c>
      <c r="F783">
        <v>50</v>
      </c>
      <c r="H783">
        <f t="shared" si="219"/>
        <v>0.50104938205726035</v>
      </c>
      <c r="I783">
        <f t="shared" si="220"/>
        <v>233.57266259538596</v>
      </c>
      <c r="J783">
        <f t="shared" si="221"/>
        <v>306.34865077363418</v>
      </c>
      <c r="K783">
        <f t="shared" si="222"/>
        <v>238.30548965551742</v>
      </c>
      <c r="L783">
        <f t="shared" si="223"/>
        <v>0.77788979665396041</v>
      </c>
      <c r="M783" cm="1">
        <f t="array" ref="M783">CubicInterpolation($B$4:$B$14,$G$4:$G$14,L783)*H783</f>
        <v>283.37562632480262</v>
      </c>
      <c r="N783">
        <f t="shared" si="224"/>
        <v>-5.0073684714155178</v>
      </c>
      <c r="O783">
        <f t="shared" si="225"/>
        <v>-0.51043511431350841</v>
      </c>
      <c r="P783">
        <f t="shared" si="226"/>
        <v>8396.5134468636934</v>
      </c>
      <c r="Q783">
        <f t="shared" si="227"/>
        <v>11832.999404388898</v>
      </c>
      <c r="R783">
        <f t="shared" si="228"/>
        <v>-68.253613999397402</v>
      </c>
      <c r="S783">
        <f t="shared" si="229"/>
        <v>-221.41349049830282</v>
      </c>
      <c r="T783">
        <f t="shared" si="230"/>
        <v>88.122486490758305</v>
      </c>
      <c r="U783">
        <f t="shared" si="231"/>
        <v>-4.5458277660823914</v>
      </c>
      <c r="V783">
        <f t="shared" si="232"/>
        <v>-2.0998068791297353</v>
      </c>
    </row>
    <row r="784" spans="4:22" x14ac:dyDescent="0.3">
      <c r="D784">
        <f t="shared" si="162"/>
        <v>72.200000000000173</v>
      </c>
      <c r="E784">
        <v>0</v>
      </c>
      <c r="F784">
        <v>50</v>
      </c>
      <c r="H784">
        <f t="shared" si="219"/>
        <v>0.50236713314841674</v>
      </c>
      <c r="I784">
        <f t="shared" si="220"/>
        <v>233.71672967848716</v>
      </c>
      <c r="J784">
        <f t="shared" si="221"/>
        <v>306.44311378266622</v>
      </c>
      <c r="K784">
        <f t="shared" si="222"/>
        <v>238.65221074975798</v>
      </c>
      <c r="L784">
        <f t="shared" si="223"/>
        <v>0.77878144430751839</v>
      </c>
      <c r="M784" cm="1">
        <f t="array" ref="M784">CubicInterpolation($B$4:$B$14,$G$4:$G$14,L784)*H784</f>
        <v>285.10804165737892</v>
      </c>
      <c r="N784">
        <f t="shared" si="224"/>
        <v>-4.9772539306146788</v>
      </c>
      <c r="O784">
        <f t="shared" si="225"/>
        <v>-0.50736533441535969</v>
      </c>
      <c r="P784">
        <f t="shared" si="226"/>
        <v>8374.3492802327401</v>
      </c>
      <c r="Q784">
        <f t="shared" si="227"/>
        <v>11841.801165997451</v>
      </c>
      <c r="R784">
        <f t="shared" si="228"/>
        <v>-68.341144537244162</v>
      </c>
      <c r="S784">
        <f t="shared" si="229"/>
        <v>-221.86984212077238</v>
      </c>
      <c r="T784">
        <f t="shared" si="230"/>
        <v>87.912745680307566</v>
      </c>
      <c r="U784">
        <f t="shared" si="231"/>
        <v>-4.5104239817908764</v>
      </c>
      <c r="V784">
        <f t="shared" si="232"/>
        <v>-2.1045503544237207</v>
      </c>
    </row>
    <row r="785" spans="4:22" x14ac:dyDescent="0.3">
      <c r="D785">
        <f t="shared" si="162"/>
        <v>72.300000000000168</v>
      </c>
      <c r="E785">
        <v>0</v>
      </c>
      <c r="F785">
        <v>50</v>
      </c>
      <c r="H785">
        <f t="shared" si="219"/>
        <v>0.50369024480248503</v>
      </c>
      <c r="I785">
        <f t="shared" si="220"/>
        <v>233.86109223995658</v>
      </c>
      <c r="J785">
        <f t="shared" si="221"/>
        <v>306.53774133377857</v>
      </c>
      <c r="K785">
        <f t="shared" si="222"/>
        <v>238.99601708451956</v>
      </c>
      <c r="L785">
        <f t="shared" si="223"/>
        <v>0.77966261526108427</v>
      </c>
      <c r="M785" cm="1">
        <f t="array" ref="M785">CubicInterpolation($B$4:$B$14,$G$4:$G$14,L785)*H785</f>
        <v>286.84119378407303</v>
      </c>
      <c r="N785">
        <f t="shared" si="224"/>
        <v>-4.9471693124522034</v>
      </c>
      <c r="O785">
        <f t="shared" si="225"/>
        <v>-0.50429860473518895</v>
      </c>
      <c r="P785">
        <f t="shared" si="226"/>
        <v>8352.1396553912946</v>
      </c>
      <c r="Q785">
        <f t="shared" si="227"/>
        <v>11850.581929672397</v>
      </c>
      <c r="R785">
        <f t="shared" si="228"/>
        <v>-68.428214652411569</v>
      </c>
      <c r="S785">
        <f t="shared" si="229"/>
        <v>-222.32265470816603</v>
      </c>
      <c r="T785">
        <f t="shared" si="230"/>
        <v>87.702527818629903</v>
      </c>
      <c r="U785">
        <f t="shared" si="231"/>
        <v>-4.4749967393210985</v>
      </c>
      <c r="V785">
        <f t="shared" si="232"/>
        <v>-2.1092388174728693</v>
      </c>
    </row>
    <row r="786" spans="4:22" x14ac:dyDescent="0.3">
      <c r="D786">
        <f t="shared" si="162"/>
        <v>72.400000000000162</v>
      </c>
      <c r="E786">
        <v>0</v>
      </c>
      <c r="F786">
        <v>50</v>
      </c>
      <c r="H786">
        <f t="shared" si="219"/>
        <v>0.50501871592536773</v>
      </c>
      <c r="I786">
        <f t="shared" si="220"/>
        <v>234.00574797860358</v>
      </c>
      <c r="J786">
        <f t="shared" si="221"/>
        <v>306.63253176693911</v>
      </c>
      <c r="K786">
        <f t="shared" si="222"/>
        <v>239.33690204272196</v>
      </c>
      <c r="L786">
        <f t="shared" si="223"/>
        <v>0.78053330044130398</v>
      </c>
      <c r="M786" cm="1">
        <f t="array" ref="M786">CubicInterpolation($B$4:$B$14,$G$4:$G$14,L786)*H786</f>
        <v>288.57490877490932</v>
      </c>
      <c r="N786">
        <f t="shared" si="224"/>
        <v>-4.9171181991190265</v>
      </c>
      <c r="O786">
        <f t="shared" si="225"/>
        <v>-0.50123529043007398</v>
      </c>
      <c r="P786">
        <f t="shared" si="226"/>
        <v>8329.884926368677</v>
      </c>
      <c r="Q786">
        <f t="shared" si="227"/>
        <v>11859.34164798133</v>
      </c>
      <c r="R786">
        <f t="shared" si="228"/>
        <v>-68.51482828154829</v>
      </c>
      <c r="S786">
        <f t="shared" si="229"/>
        <v>-222.77192574422159</v>
      </c>
      <c r="T786">
        <f t="shared" si="230"/>
        <v>87.491838360035089</v>
      </c>
      <c r="U786">
        <f t="shared" si="231"/>
        <v>-4.4395494492522243</v>
      </c>
      <c r="V786">
        <f t="shared" si="232"/>
        <v>-2.1138713470199204</v>
      </c>
    </row>
    <row r="787" spans="4:22" x14ac:dyDescent="0.3">
      <c r="D787">
        <f t="shared" si="162"/>
        <v>72.500000000000156</v>
      </c>
      <c r="E787">
        <v>0</v>
      </c>
      <c r="F787">
        <v>50</v>
      </c>
      <c r="H787">
        <f t="shared" si="219"/>
        <v>0.5063525453200689</v>
      </c>
      <c r="I787">
        <f t="shared" si="220"/>
        <v>234.15069459171289</v>
      </c>
      <c r="J787">
        <f t="shared" si="221"/>
        <v>306.72748342290788</v>
      </c>
      <c r="K787">
        <f t="shared" si="222"/>
        <v>239.67485941136604</v>
      </c>
      <c r="L787">
        <f t="shared" si="223"/>
        <v>0.78139349215377796</v>
      </c>
      <c r="M787" cm="1">
        <f t="array" ref="M787">CubicInterpolation($B$4:$B$14,$G$4:$G$14,L787)*H787</f>
        <v>290.3090129329247</v>
      </c>
      <c r="N787">
        <f t="shared" si="224"/>
        <v>-4.8871041677956191</v>
      </c>
      <c r="O787">
        <f t="shared" si="225"/>
        <v>-0.49817575614634241</v>
      </c>
      <c r="P787">
        <f t="shared" si="226"/>
        <v>8307.5854474287844</v>
      </c>
      <c r="Q787">
        <f t="shared" si="227"/>
        <v>11868.080274041922</v>
      </c>
      <c r="R787">
        <f t="shared" si="228"/>
        <v>-68.600989318909171</v>
      </c>
      <c r="S787">
        <f t="shared" si="229"/>
        <v>-223.21765305365022</v>
      </c>
      <c r="T787">
        <f t="shared" si="230"/>
        <v>87.280682851810468</v>
      </c>
      <c r="U787">
        <f t="shared" si="231"/>
        <v>-4.4040855224694031</v>
      </c>
      <c r="V787">
        <f t="shared" si="232"/>
        <v>-2.1184470391446455</v>
      </c>
    </row>
    <row r="788" spans="4:22" x14ac:dyDescent="0.3">
      <c r="D788">
        <f t="shared" si="162"/>
        <v>72.600000000000151</v>
      </c>
      <c r="E788">
        <v>0</v>
      </c>
      <c r="F788">
        <v>50</v>
      </c>
      <c r="H788">
        <f t="shared" si="219"/>
        <v>0.50769173168743265</v>
      </c>
      <c r="I788">
        <f t="shared" si="220"/>
        <v>234.29592977526602</v>
      </c>
      <c r="J788">
        <f t="shared" si="221"/>
        <v>306.82259464338978</v>
      </c>
      <c r="K788">
        <f t="shared" si="222"/>
        <v>240.00988338037286</v>
      </c>
      <c r="L788">
        <f t="shared" si="223"/>
        <v>0.78224318407622084</v>
      </c>
      <c r="M788" cm="1">
        <f t="array" ref="M788">CubicInterpolation($B$4:$B$14,$G$4:$G$14,L788)*H788</f>
        <v>292.04333286156788</v>
      </c>
      <c r="N788">
        <f t="shared" si="224"/>
        <v>-4.8571307891700091</v>
      </c>
      <c r="O788">
        <f t="shared" si="225"/>
        <v>-0.49512036586850244</v>
      </c>
      <c r="P788">
        <f t="shared" si="226"/>
        <v>8285.2415730359917</v>
      </c>
      <c r="Q788">
        <f t="shared" si="227"/>
        <v>11876.797761531137</v>
      </c>
      <c r="R788">
        <f t="shared" si="228"/>
        <v>-68.686701616770648</v>
      </c>
      <c r="S788">
        <f t="shared" si="229"/>
        <v>-223.65983480223628</v>
      </c>
      <c r="T788">
        <f t="shared" si="230"/>
        <v>87.069066932502253</v>
      </c>
      <c r="U788">
        <f t="shared" si="231"/>
        <v>-4.368608368784213</v>
      </c>
      <c r="V788">
        <f t="shared" si="232"/>
        <v>-2.1229650075523647</v>
      </c>
    </row>
    <row r="789" spans="4:22" x14ac:dyDescent="0.3">
      <c r="D789">
        <f t="shared" si="162"/>
        <v>72.700000000000145</v>
      </c>
      <c r="E789">
        <v>0</v>
      </c>
      <c r="F789">
        <v>50</v>
      </c>
      <c r="H789">
        <f t="shared" si="219"/>
        <v>0.50903627362690251</v>
      </c>
      <c r="I789">
        <f t="shared" si="220"/>
        <v>234.44145122416322</v>
      </c>
      <c r="J789">
        <f t="shared" si="221"/>
        <v>306.91786377118677</v>
      </c>
      <c r="K789">
        <f t="shared" si="222"/>
        <v>240.34196854129834</v>
      </c>
      <c r="L789">
        <f t="shared" si="223"/>
        <v>0.78308237125121505</v>
      </c>
      <c r="M789" cm="1">
        <f t="array" ref="M789">CubicInterpolation($B$4:$B$14,$G$4:$G$14,L789)*H789</f>
        <v>293.777695531571</v>
      </c>
      <c r="N789">
        <f t="shared" si="224"/>
        <v>-4.8272016259619246</v>
      </c>
      <c r="O789">
        <f t="shared" si="225"/>
        <v>-0.49206948276879964</v>
      </c>
      <c r="P789">
        <f t="shared" si="226"/>
        <v>8262.8536578210405</v>
      </c>
      <c r="Q789">
        <f t="shared" si="227"/>
        <v>11885.49406469427</v>
      </c>
      <c r="R789">
        <f t="shared" si="228"/>
        <v>-68.771968985847309</v>
      </c>
      <c r="S789">
        <f t="shared" si="229"/>
        <v>-224.09846949679894</v>
      </c>
      <c r="T789">
        <f t="shared" si="230"/>
        <v>86.856996330167419</v>
      </c>
      <c r="U789">
        <f t="shared" si="231"/>
        <v>-4.3331213955633681</v>
      </c>
      <c r="V789">
        <f t="shared" si="232"/>
        <v>-2.1274243838502032</v>
      </c>
    </row>
    <row r="790" spans="4:22" x14ac:dyDescent="0.3">
      <c r="D790">
        <f t="shared" si="162"/>
        <v>72.800000000000139</v>
      </c>
      <c r="E790">
        <v>0</v>
      </c>
      <c r="F790">
        <v>50</v>
      </c>
      <c r="H790">
        <f t="shared" si="219"/>
        <v>0.51038616963730665</v>
      </c>
      <c r="I790">
        <f t="shared" si="220"/>
        <v>234.58725663244479</v>
      </c>
      <c r="J790">
        <f t="shared" si="221"/>
        <v>307.01328915034981</v>
      </c>
      <c r="K790">
        <f t="shared" si="222"/>
        <v>240.67110988592509</v>
      </c>
      <c r="L790">
        <f t="shared" si="223"/>
        <v>0.78391105007856587</v>
      </c>
      <c r="M790" cm="1">
        <f t="array" ref="M790">CubicInterpolation($B$4:$B$14,$G$4:$G$14,L790)*H790</f>
        <v>295.51192834725134</v>
      </c>
      <c r="N790">
        <f t="shared" si="224"/>
        <v>-4.7973202314540071</v>
      </c>
      <c r="O790">
        <f t="shared" si="225"/>
        <v>-0.48902346905749305</v>
      </c>
      <c r="P790">
        <f t="shared" si="226"/>
        <v>8240.4220565469514</v>
      </c>
      <c r="Q790">
        <f t="shared" si="227"/>
        <v>11894.169138353809</v>
      </c>
      <c r="R790">
        <f t="shared" si="228"/>
        <v>-68.856795195707704</v>
      </c>
      <c r="S790">
        <f t="shared" si="229"/>
        <v>-224.53355598501631</v>
      </c>
      <c r="T790">
        <f t="shared" si="230"/>
        <v>86.644476860597308</v>
      </c>
      <c r="U790">
        <f t="shared" si="231"/>
        <v>-4.2976280063666419</v>
      </c>
      <c r="V790">
        <f t="shared" si="232"/>
        <v>-2.1318243178111573</v>
      </c>
    </row>
    <row r="791" spans="4:22" x14ac:dyDescent="0.3">
      <c r="D791">
        <f t="shared" si="162"/>
        <v>72.900000000000134</v>
      </c>
      <c r="E791">
        <v>0</v>
      </c>
      <c r="F791">
        <v>50</v>
      </c>
      <c r="H791">
        <f t="shared" si="219"/>
        <v>0.51174141811766027</v>
      </c>
      <c r="I791">
        <f t="shared" si="220"/>
        <v>234.73334369351284</v>
      </c>
      <c r="J791">
        <f t="shared" si="221"/>
        <v>307.10886912633026</v>
      </c>
      <c r="K791">
        <f t="shared" si="222"/>
        <v>240.99730280473165</v>
      </c>
      <c r="L791">
        <f t="shared" si="223"/>
        <v>0.78472921830725961</v>
      </c>
      <c r="M791" cm="1">
        <f t="array" ref="M791">CubicInterpolation($B$4:$B$14,$G$4:$G$14,L791)*H791</f>
        <v>297.24585921218898</v>
      </c>
      <c r="N791">
        <f t="shared" si="224"/>
        <v>-4.7674901480302934</v>
      </c>
      <c r="O791">
        <f t="shared" si="225"/>
        <v>-0.48598268583387288</v>
      </c>
      <c r="P791">
        <f t="shared" si="226"/>
        <v>8217.9471240749463</v>
      </c>
      <c r="Q791">
        <f t="shared" si="227"/>
        <v>11902.822937918114</v>
      </c>
      <c r="R791">
        <f t="shared" si="228"/>
        <v>-68.941183975199948</v>
      </c>
      <c r="S791">
        <f t="shared" si="229"/>
        <v>-224.96509345511279</v>
      </c>
      <c r="T791">
        <f t="shared" si="230"/>
        <v>86.431514425514251</v>
      </c>
      <c r="U791">
        <f t="shared" si="231"/>
        <v>-4.2621315995947464</v>
      </c>
      <c r="V791">
        <f t="shared" si="232"/>
        <v>-2.1361639776248058</v>
      </c>
    </row>
    <row r="792" spans="4:22" x14ac:dyDescent="0.3">
      <c r="D792">
        <f t="shared" si="162"/>
        <v>73.000000000000128</v>
      </c>
      <c r="E792">
        <v>0</v>
      </c>
      <c r="F792">
        <v>50</v>
      </c>
      <c r="H792">
        <f t="shared" si="219"/>
        <v>0.51310201736799677</v>
      </c>
      <c r="I792">
        <f t="shared" si="220"/>
        <v>234.87971010035224</v>
      </c>
      <c r="J792">
        <f t="shared" si="221"/>
        <v>307.20460204613067</v>
      </c>
      <c r="K792">
        <f t="shared" si="222"/>
        <v>241.32054308524036</v>
      </c>
      <c r="L792">
        <f t="shared" si="223"/>
        <v>0.78553687502703173</v>
      </c>
      <c r="M792" cm="1">
        <f t="array" ref="M792">CubicInterpolation($B$4:$B$14,$G$4:$G$14,L792)*H792</f>
        <v>298.97931659424427</v>
      </c>
      <c r="N792">
        <f t="shared" si="224"/>
        <v>-4.7377149057269277</v>
      </c>
      <c r="O792">
        <f t="shared" si="225"/>
        <v>-0.48294749293852474</v>
      </c>
      <c r="P792">
        <f t="shared" si="226"/>
        <v>8195.4292153304214</v>
      </c>
      <c r="Q792">
        <f t="shared" si="227"/>
        <v>11911.455419389926</v>
      </c>
      <c r="R792">
        <f t="shared" si="228"/>
        <v>-69.025139012831232</v>
      </c>
      <c r="S792">
        <f t="shared" si="229"/>
        <v>-225.39308143541083</v>
      </c>
      <c r="T792">
        <f t="shared" si="230"/>
        <v>86.218115010742466</v>
      </c>
      <c r="U792">
        <f t="shared" si="231"/>
        <v>-4.2266355671499785</v>
      </c>
      <c r="V792">
        <f t="shared" si="232"/>
        <v>-2.1404425501400159</v>
      </c>
    </row>
    <row r="793" spans="4:22" x14ac:dyDescent="0.3">
      <c r="D793">
        <f t="shared" si="162"/>
        <v>73.100000000000122</v>
      </c>
      <c r="E793">
        <v>0</v>
      </c>
      <c r="F793">
        <v>50</v>
      </c>
      <c r="H793">
        <f t="shared" si="219"/>
        <v>0.51446796559021257</v>
      </c>
      <c r="I793">
        <f t="shared" si="220"/>
        <v>235.0263535457517</v>
      </c>
      <c r="J793">
        <f t="shared" si="221"/>
        <v>307.30048625845524</v>
      </c>
      <c r="K793">
        <f t="shared" si="222"/>
        <v>241.64082691024552</v>
      </c>
      <c r="L793">
        <f t="shared" si="223"/>
        <v>0.78633402065954872</v>
      </c>
      <c r="M793" cm="1">
        <f t="array" ref="M793">CubicInterpolation($B$4:$B$14,$G$4:$G$14,L793)*H793</f>
        <v>300.71212958985734</v>
      </c>
      <c r="N793">
        <f t="shared" si="224"/>
        <v>-4.7079980207888337</v>
      </c>
      <c r="O793">
        <f t="shared" si="225"/>
        <v>-0.47991824880620115</v>
      </c>
      <c r="P793">
        <f t="shared" si="226"/>
        <v>8172.8686852689643</v>
      </c>
      <c r="Q793">
        <f t="shared" si="227"/>
        <v>11920.06653937468</v>
      </c>
      <c r="R793">
        <f t="shared" si="228"/>
        <v>-69.108663957197805</v>
      </c>
      <c r="S793">
        <f t="shared" si="229"/>
        <v>-225.81751979374803</v>
      </c>
      <c r="T793">
        <f t="shared" si="230"/>
        <v>86.004284684354232</v>
      </c>
      <c r="U793">
        <f t="shared" si="231"/>
        <v>-4.1911432931072738</v>
      </c>
      <c r="V793">
        <f t="shared" si="232"/>
        <v>-2.1446592410901757</v>
      </c>
    </row>
    <row r="794" spans="4:22" x14ac:dyDescent="0.3">
      <c r="D794">
        <f t="shared" si="162"/>
        <v>73.200000000000117</v>
      </c>
      <c r="E794">
        <v>0</v>
      </c>
      <c r="F794">
        <v>50</v>
      </c>
      <c r="H794">
        <f t="shared" si="219"/>
        <v>0.51583926088893872</v>
      </c>
      <c r="I794">
        <f t="shared" si="220"/>
        <v>235.17327172252411</v>
      </c>
      <c r="J794">
        <f t="shared" si="221"/>
        <v>307.39652011385908</v>
      </c>
      <c r="K794">
        <f t="shared" si="222"/>
        <v>241.95815085592196</v>
      </c>
      <c r="L794">
        <f t="shared" si="223"/>
        <v>0.78712065694921052</v>
      </c>
      <c r="M794" cm="1">
        <f t="array" ref="M794">CubicInterpolation($B$4:$B$14,$G$4:$G$14,L794)*H794</f>
        <v>302.44412798759913</v>
      </c>
      <c r="N794">
        <f t="shared" si="224"/>
        <v>-4.6783429942392187</v>
      </c>
      <c r="O794">
        <f t="shared" si="225"/>
        <v>-0.47689531032000188</v>
      </c>
      <c r="P794">
        <f t="shared" si="226"/>
        <v>8150.2658888424403</v>
      </c>
      <c r="Q794">
        <f t="shared" si="227"/>
        <v>11928.656255088637</v>
      </c>
      <c r="R794">
        <f t="shared" si="228"/>
        <v>-69.19176241738289</v>
      </c>
      <c r="S794">
        <f t="shared" si="229"/>
        <v>-226.23840873676087</v>
      </c>
      <c r="T794">
        <f t="shared" si="230"/>
        <v>85.790029594792742</v>
      </c>
      <c r="U794">
        <f t="shared" si="231"/>
        <v>-4.1556581523993623</v>
      </c>
      <c r="V794">
        <f t="shared" si="232"/>
        <v>-2.1488132753089317</v>
      </c>
    </row>
    <row r="795" spans="4:22" x14ac:dyDescent="0.3">
      <c r="D795">
        <f t="shared" si="162"/>
        <v>73.300000000000111</v>
      </c>
      <c r="E795">
        <v>0</v>
      </c>
      <c r="F795">
        <v>50</v>
      </c>
      <c r="H795">
        <f t="shared" si="219"/>
        <v>0.51721590127242967</v>
      </c>
      <c r="I795">
        <f t="shared" si="220"/>
        <v>235.3204623237265</v>
      </c>
      <c r="J795">
        <f t="shared" si="221"/>
        <v>307.49270196489755</v>
      </c>
      <c r="K795">
        <f t="shared" si="222"/>
        <v>242.27251188981657</v>
      </c>
      <c r="L795">
        <f t="shared" si="223"/>
        <v>0.78789678695357679</v>
      </c>
      <c r="M795" cm="1">
        <f t="array" ref="M795">CubicInterpolation($B$4:$B$14,$G$4:$G$14,L795)*H795</f>
        <v>304.17514233091941</v>
      </c>
      <c r="N795">
        <f t="shared" si="224"/>
        <v>-4.648753310460962</v>
      </c>
      <c r="O795">
        <f t="shared" si="225"/>
        <v>-0.47387903266676468</v>
      </c>
      <c r="P795">
        <f t="shared" si="226"/>
        <v>8127.6211809651513</v>
      </c>
      <c r="Q795">
        <f t="shared" si="227"/>
        <v>11937.224524366826</v>
      </c>
      <c r="R795">
        <f t="shared" si="228"/>
        <v>-69.274437963348774</v>
      </c>
      <c r="S795">
        <f t="shared" si="229"/>
        <v>-226.65574880903617</v>
      </c>
      <c r="T795">
        <f t="shared" si="230"/>
        <v>85.575355968972801</v>
      </c>
      <c r="U795">
        <f t="shared" si="231"/>
        <v>-4.1201835095161936</v>
      </c>
      <c r="V795">
        <f t="shared" si="232"/>
        <v>-2.1529038969337608</v>
      </c>
    </row>
    <row r="796" spans="4:22" x14ac:dyDescent="0.3">
      <c r="D796">
        <f t="shared" si="162"/>
        <v>73.400000000000105</v>
      </c>
      <c r="E796">
        <v>0</v>
      </c>
      <c r="F796">
        <v>50</v>
      </c>
      <c r="H796">
        <f t="shared" si="219"/>
        <v>0.51859788465347079</v>
      </c>
      <c r="I796">
        <f t="shared" si="220"/>
        <v>235.46792304287936</v>
      </c>
      <c r="J796">
        <f t="shared" si="221"/>
        <v>307.58903016627386</v>
      </c>
      <c r="K796">
        <f t="shared" si="222"/>
        <v>242.58390736872326</v>
      </c>
      <c r="L796">
        <f t="shared" si="223"/>
        <v>0.78866241503342727</v>
      </c>
      <c r="M796" cm="1">
        <f t="array" ref="M796">CubicInterpolation($B$4:$B$14,$G$4:$G$14,L796)*H796</f>
        <v>305.90500398005884</v>
      </c>
      <c r="N796">
        <f t="shared" si="224"/>
        <v>-4.6192324357891978</v>
      </c>
      <c r="O796">
        <f t="shared" si="225"/>
        <v>-0.47086976919359813</v>
      </c>
      <c r="P796">
        <f t="shared" si="226"/>
        <v>8104.9349164800942</v>
      </c>
      <c r="Q796">
        <f t="shared" si="227"/>
        <v>11945.771305670793</v>
      </c>
      <c r="R796">
        <f t="shared" si="228"/>
        <v>-69.356694126340216</v>
      </c>
      <c r="S796">
        <f t="shared" si="229"/>
        <v>-227.06954089213193</v>
      </c>
      <c r="T796">
        <f t="shared" si="230"/>
        <v>85.360270110360673</v>
      </c>
      <c r="U796">
        <f t="shared" si="231"/>
        <v>-4.0847227172187095</v>
      </c>
      <c r="V796">
        <f t="shared" si="232"/>
        <v>-2.1569303695957376</v>
      </c>
    </row>
    <row r="797" spans="4:22" x14ac:dyDescent="0.3">
      <c r="D797">
        <f t="shared" si="162"/>
        <v>73.500000000000099</v>
      </c>
      <c r="E797">
        <v>0</v>
      </c>
      <c r="F797">
        <v>50</v>
      </c>
      <c r="H797">
        <f t="shared" si="219"/>
        <v>0.51998520885030886</v>
      </c>
      <c r="I797">
        <f t="shared" si="220"/>
        <v>235.61565157418542</v>
      </c>
      <c r="J797">
        <f t="shared" si="221"/>
        <v>307.6855030749868</v>
      </c>
      <c r="K797">
        <f t="shared" si="222"/>
        <v>242.8923350364434</v>
      </c>
      <c r="L797">
        <f t="shared" si="223"/>
        <v>0.78941754684245724</v>
      </c>
      <c r="M797" cm="1">
        <f t="array" ref="M797">CubicInterpolation($B$4:$B$14,$G$4:$G$14,L797)*H797</f>
        <v>307.63354517307914</v>
      </c>
      <c r="N797">
        <f t="shared" si="224"/>
        <v>-4.589783817117767</v>
      </c>
      <c r="O797">
        <f t="shared" si="225"/>
        <v>-0.46786787126582741</v>
      </c>
      <c r="P797">
        <f t="shared" si="226"/>
        <v>8082.2074501253155</v>
      </c>
      <c r="Q797">
        <f t="shared" si="227"/>
        <v>11954.296558096163</v>
      </c>
      <c r="R797">
        <f t="shared" si="228"/>
        <v>-69.438534399275682</v>
      </c>
      <c r="S797">
        <f t="shared" si="229"/>
        <v>-227.47978620346865</v>
      </c>
      <c r="T797">
        <f t="shared" si="230"/>
        <v>85.144778397034216</v>
      </c>
      <c r="U797">
        <f t="shared" si="231"/>
        <v>-4.0492791152687753</v>
      </c>
      <c r="V797">
        <f t="shared" si="232"/>
        <v>-2.1608919765976893</v>
      </c>
    </row>
    <row r="798" spans="4:22" x14ac:dyDescent="0.3">
      <c r="D798">
        <f t="shared" si="162"/>
        <v>73.600000000000094</v>
      </c>
      <c r="E798">
        <v>0</v>
      </c>
      <c r="F798">
        <v>50</v>
      </c>
      <c r="H798">
        <f t="shared" si="219"/>
        <v>0.52137787158759574</v>
      </c>
      <c r="I798">
        <f t="shared" si="220"/>
        <v>235.76364561274744</v>
      </c>
      <c r="J798">
        <f t="shared" si="221"/>
        <v>307.78211905047687</v>
      </c>
      <c r="K798">
        <f t="shared" si="222"/>
        <v>243.197793021433</v>
      </c>
      <c r="L798">
        <f t="shared" si="223"/>
        <v>0.79016218931661875</v>
      </c>
      <c r="M798" cm="1">
        <f t="array" ref="M798">CubicInterpolation($B$4:$B$14,$G$4:$G$14,L798)*H798</f>
        <v>309.36059908597423</v>
      </c>
      <c r="N798">
        <f t="shared" si="224"/>
        <v>-4.5604108805190773</v>
      </c>
      <c r="O798">
        <f t="shared" si="225"/>
        <v>-0.46487368812630753</v>
      </c>
      <c r="P798">
        <f t="shared" si="226"/>
        <v>8059.4391365003885</v>
      </c>
      <c r="Q798">
        <f t="shared" si="227"/>
        <v>11962.80024138</v>
      </c>
      <c r="R798">
        <f t="shared" si="228"/>
        <v>-69.519962237141954</v>
      </c>
      <c r="S798">
        <f t="shared" si="229"/>
        <v>-227.88648629509299</v>
      </c>
      <c r="T798">
        <f t="shared" si="230"/>
        <v>84.928887279724563</v>
      </c>
      <c r="U798">
        <f t="shared" si="231"/>
        <v>-4.0138560291755168</v>
      </c>
      <c r="V798">
        <f t="shared" si="232"/>
        <v>-2.1647880210792323</v>
      </c>
    </row>
    <row r="799" spans="4:22" x14ac:dyDescent="0.3">
      <c r="D799">
        <f t="shared" si="162"/>
        <v>73.700000000000088</v>
      </c>
      <c r="E799">
        <v>0</v>
      </c>
      <c r="F799">
        <v>50</v>
      </c>
      <c r="H799">
        <f t="shared" si="219"/>
        <v>0.52277587049735297</v>
      </c>
      <c r="I799">
        <f t="shared" si="220"/>
        <v>235.91190285478535</v>
      </c>
      <c r="J799">
        <f t="shared" si="221"/>
        <v>307.87887645477196</v>
      </c>
      <c r="K799">
        <f t="shared" si="222"/>
        <v>243.5002798343385</v>
      </c>
      <c r="L799">
        <f t="shared" si="223"/>
        <v>0.79089635066311281</v>
      </c>
      <c r="M799" cm="1">
        <f t="array" ref="M799">CubicInterpolation($B$4:$B$14,$G$4:$G$14,L799)*H799</f>
        <v>311.08599989182386</v>
      </c>
      <c r="N799">
        <f t="shared" si="224"/>
        <v>-4.5311170298794936</v>
      </c>
      <c r="O799">
        <f t="shared" si="225"/>
        <v>-0.46188756675631942</v>
      </c>
      <c r="P799">
        <f t="shared" si="226"/>
        <v>8036.6303300330192</v>
      </c>
      <c r="Q799">
        <f t="shared" si="227"/>
        <v>11971.282315907978</v>
      </c>
      <c r="R799">
        <f t="shared" si="228"/>
        <v>-69.600981057374185</v>
      </c>
      <c r="S799">
        <f t="shared" si="229"/>
        <v>-228.28964305231517</v>
      </c>
      <c r="T799">
        <f t="shared" si="230"/>
        <v>84.712603279840735</v>
      </c>
      <c r="U799">
        <f t="shared" si="231"/>
        <v>-3.9784567689595121</v>
      </c>
      <c r="V799">
        <f t="shared" si="232"/>
        <v>-2.1686178261704399</v>
      </c>
    </row>
    <row r="800" spans="4:22" x14ac:dyDescent="0.3">
      <c r="D800">
        <f t="shared" si="162"/>
        <v>73.800000000000082</v>
      </c>
      <c r="E800">
        <v>0</v>
      </c>
      <c r="F800">
        <v>50</v>
      </c>
      <c r="H800">
        <f t="shared" si="219"/>
        <v>0.52417920311995525</v>
      </c>
      <c r="I800">
        <f t="shared" si="220"/>
        <v>236.0604209978523</v>
      </c>
      <c r="J800">
        <f t="shared" si="221"/>
        <v>307.97577365263174</v>
      </c>
      <c r="K800">
        <f t="shared" si="222"/>
        <v>243.79979436542274</v>
      </c>
      <c r="L800">
        <f t="shared" si="223"/>
        <v>0.79162004034903866</v>
      </c>
      <c r="M800" cm="1">
        <f t="array" ref="M800">CubicInterpolation($B$4:$B$14,$G$4:$G$14,L800)*H800</f>
        <v>312.80958281895465</v>
      </c>
      <c r="N800">
        <f t="shared" si="224"/>
        <v>-4.5019056455490514</v>
      </c>
      <c r="O800">
        <f t="shared" si="225"/>
        <v>-0.4589098517379257</v>
      </c>
      <c r="P800">
        <f t="shared" si="226"/>
        <v>8013.7813849457934</v>
      </c>
      <c r="Q800">
        <f t="shared" si="227"/>
        <v>11979.742742721344</v>
      </c>
      <c r="R800">
        <f t="shared" si="228"/>
        <v>-69.681594240246127</v>
      </c>
      <c r="S800">
        <f t="shared" si="229"/>
        <v>-228.6892586922219</v>
      </c>
      <c r="T800">
        <f t="shared" si="230"/>
        <v>84.49593298747827</v>
      </c>
      <c r="U800">
        <f t="shared" si="231"/>
        <v>-3.9430846279347112</v>
      </c>
      <c r="V800">
        <f t="shared" si="232"/>
        <v>-2.1723807351317124</v>
      </c>
    </row>
    <row r="801" spans="4:22" x14ac:dyDescent="0.3">
      <c r="D801">
        <f t="shared" si="162"/>
        <v>73.900000000000077</v>
      </c>
      <c r="E801">
        <v>0</v>
      </c>
      <c r="F801">
        <v>50</v>
      </c>
      <c r="H801">
        <f t="shared" si="219"/>
        <v>0.52558786690512582</v>
      </c>
      <c r="I801">
        <f t="shared" si="220"/>
        <v>236.20919774104996</v>
      </c>
      <c r="J801">
        <f t="shared" si="221"/>
        <v>308.07280901169105</v>
      </c>
      <c r="K801">
        <f t="shared" si="222"/>
        <v>244.09633588188296</v>
      </c>
      <c r="L801">
        <f t="shared" si="223"/>
        <v>0.7923332690897098</v>
      </c>
      <c r="M801" cm="1">
        <f t="array" ref="M801">CubicInterpolation($B$4:$B$14,$G$4:$G$14,L801)*H801</f>
        <v>314.5311842080701</v>
      </c>
      <c r="N801">
        <f t="shared" si="224"/>
        <v>-4.4727800830070077</v>
      </c>
      <c r="O801">
        <f t="shared" si="225"/>
        <v>-0.45594088511794162</v>
      </c>
      <c r="P801">
        <f t="shared" si="226"/>
        <v>7990.8926552230805</v>
      </c>
      <c r="Q801">
        <f t="shared" si="227"/>
        <v>11988.181483523689</v>
      </c>
      <c r="R801">
        <f t="shared" si="228"/>
        <v>-69.761805129259471</v>
      </c>
      <c r="S801">
        <f t="shared" si="229"/>
        <v>-229.08533576206659</v>
      </c>
      <c r="T801">
        <f t="shared" si="230"/>
        <v>84.278883059413175</v>
      </c>
      <c r="U801">
        <f t="shared" si="231"/>
        <v>-3.9077428815092663</v>
      </c>
      <c r="V801">
        <f t="shared" si="232"/>
        <v>-2.1760761114809002</v>
      </c>
    </row>
    <row r="802" spans="4:22" x14ac:dyDescent="0.3">
      <c r="D802">
        <f t="shared" si="162"/>
        <v>74.000000000000071</v>
      </c>
      <c r="E802">
        <v>0</v>
      </c>
      <c r="F802">
        <v>50</v>
      </c>
      <c r="H802">
        <f t="shared" si="219"/>
        <v>0.52700185921295284</v>
      </c>
      <c r="I802">
        <f t="shared" si="220"/>
        <v>236.35823078524231</v>
      </c>
      <c r="J802">
        <f t="shared" si="221"/>
        <v>308.16998090260245</v>
      </c>
      <c r="K802">
        <f t="shared" si="222"/>
        <v>244.38990402506298</v>
      </c>
      <c r="L802">
        <f t="shared" si="223"/>
        <v>0.79303604883664103</v>
      </c>
      <c r="M802" cm="1">
        <f t="array" ref="M802">CubicInterpolation($B$4:$B$14,$G$4:$G$14,L802)*H802</f>
        <v>316.25064156831797</v>
      </c>
      <c r="N802">
        <f t="shared" si="224"/>
        <v>-4.4437436715454837</v>
      </c>
      <c r="O802">
        <f t="shared" si="225"/>
        <v>-0.4529810062737496</v>
      </c>
      <c r="P802">
        <f t="shared" si="226"/>
        <v>7967.9644945781019</v>
      </c>
      <c r="Q802">
        <f t="shared" si="227"/>
        <v>11996.598500687513</v>
      </c>
      <c r="R802">
        <f t="shared" si="228"/>
        <v>-69.841617031513579</v>
      </c>
      <c r="S802">
        <f t="shared" si="229"/>
        <v>-229.47787713753877</v>
      </c>
      <c r="T802">
        <f t="shared" si="230"/>
        <v>84.061460217082555</v>
      </c>
      <c r="U802">
        <f t="shared" si="231"/>
        <v>-3.8724347860066994</v>
      </c>
      <c r="V802">
        <f t="shared" si="232"/>
        <v>-2.1797033391096563</v>
      </c>
    </row>
    <row r="803" spans="4:22" x14ac:dyDescent="0.3">
      <c r="D803">
        <f t="shared" si="162"/>
        <v>74.100000000000065</v>
      </c>
      <c r="E803">
        <v>0</v>
      </c>
      <c r="F803">
        <v>50</v>
      </c>
      <c r="H803">
        <f t="shared" si="219"/>
        <v>0.52842117731491789</v>
      </c>
      <c r="I803">
        <f t="shared" si="220"/>
        <v>236.50751783326879</v>
      </c>
      <c r="J803">
        <f t="shared" si="221"/>
        <v>308.26728769917742</v>
      </c>
      <c r="K803">
        <f t="shared" si="222"/>
        <v>244.68049880756089</v>
      </c>
      <c r="L803">
        <f t="shared" si="223"/>
        <v>0.79372839276521723</v>
      </c>
      <c r="M803" cm="1">
        <f t="array" ref="M803">CubicInterpolation($B$4:$B$14,$G$4:$G$14,L803)*H803</f>
        <v>317.96779363226176</v>
      </c>
      <c r="N803">
        <f t="shared" si="224"/>
        <v>-4.4147997129705772</v>
      </c>
      <c r="O803">
        <f t="shared" si="225"/>
        <v>-0.45003055178089468</v>
      </c>
      <c r="P803">
        <f t="shared" si="226"/>
        <v>7944.9972564201807</v>
      </c>
      <c r="Q803">
        <f t="shared" si="227"/>
        <v>12004.993757260594</v>
      </c>
      <c r="R803">
        <f t="shared" si="228"/>
        <v>-69.921033218071528</v>
      </c>
      <c r="S803">
        <f t="shared" si="229"/>
        <v>-229.86688602091454</v>
      </c>
      <c r="T803">
        <f t="shared" si="230"/>
        <v>83.843671244553036</v>
      </c>
      <c r="U803">
        <f t="shared" si="231"/>
        <v>-3.8371635775075252</v>
      </c>
      <c r="V803">
        <f t="shared" si="232"/>
        <v>-2.1832618223874896</v>
      </c>
    </row>
    <row r="804" spans="4:22" x14ac:dyDescent="0.3">
      <c r="D804">
        <f t="shared" si="162"/>
        <v>74.20000000000006</v>
      </c>
      <c r="E804">
        <v>0</v>
      </c>
      <c r="F804">
        <v>50</v>
      </c>
      <c r="H804">
        <f t="shared" si="219"/>
        <v>0.52984581839494116</v>
      </c>
      <c r="I804">
        <f t="shared" si="220"/>
        <v>236.6570565901558</v>
      </c>
      <c r="J804">
        <f t="shared" si="221"/>
        <v>308.36472777852623</v>
      </c>
      <c r="K804">
        <f t="shared" si="222"/>
        <v>244.96812061023513</v>
      </c>
      <c r="L804">
        <f t="shared" si="223"/>
        <v>0.79441031526204964</v>
      </c>
      <c r="M804" cm="1">
        <f t="array" ref="M804">CubicInterpolation($B$4:$B$14,$G$4:$G$14,L804)*H804</f>
        <v>319.68248040972492</v>
      </c>
      <c r="N804">
        <f t="shared" si="224"/>
        <v>-4.3859514803179165</v>
      </c>
      <c r="O804">
        <f t="shared" si="225"/>
        <v>-0.4470898552821525</v>
      </c>
      <c r="P804">
        <f t="shared" si="226"/>
        <v>7921.9912938221814</v>
      </c>
      <c r="Q804">
        <f t="shared" si="227"/>
        <v>12013.367216972145</v>
      </c>
      <c r="R804">
        <f t="shared" si="228"/>
        <v>-70.000056924365325</v>
      </c>
      <c r="S804">
        <f t="shared" si="229"/>
        <v>-230.25236593909023</v>
      </c>
      <c r="T804">
        <f t="shared" si="230"/>
        <v>83.625522986478188</v>
      </c>
      <c r="U804">
        <f t="shared" si="231"/>
        <v>-3.8019324707103603</v>
      </c>
      <c r="V804">
        <f t="shared" si="232"/>
        <v>-2.1867509862490384</v>
      </c>
    </row>
    <row r="805" spans="4:22" x14ac:dyDescent="0.3">
      <c r="D805">
        <f t="shared" si="162"/>
        <v>74.300000000000054</v>
      </c>
      <c r="E805">
        <v>0</v>
      </c>
      <c r="F805">
        <v>50</v>
      </c>
      <c r="H805">
        <f t="shared" si="219"/>
        <v>0.53127577955044081</v>
      </c>
      <c r="I805">
        <f t="shared" si="220"/>
        <v>236.80684476332698</v>
      </c>
      <c r="J805">
        <f t="shared" si="221"/>
        <v>308.46229952119717</v>
      </c>
      <c r="K805">
        <f t="shared" si="222"/>
        <v>245.25277017911026</v>
      </c>
      <c r="L805">
        <f t="shared" si="223"/>
        <v>0.79508183191202841</v>
      </c>
      <c r="M805" cm="1">
        <f t="array" ref="M805">CubicInterpolation($B$4:$B$14,$G$4:$G$14,L805)*H805</f>
        <v>321.39454324047892</v>
      </c>
      <c r="N805">
        <f t="shared" si="224"/>
        <v>-4.3572022165924036</v>
      </c>
      <c r="O805">
        <f t="shared" si="225"/>
        <v>-0.44415924735906254</v>
      </c>
      <c r="P805">
        <f t="shared" si="226"/>
        <v>7898.946959488153</v>
      </c>
      <c r="Q805">
        <f t="shared" si="227"/>
        <v>12021.718844238771</v>
      </c>
      <c r="R805">
        <f t="shared" si="228"/>
        <v>-70.078691350531741</v>
      </c>
      <c r="S805">
        <f t="shared" si="229"/>
        <v>-230.63432074150109</v>
      </c>
      <c r="T805">
        <f t="shared" si="230"/>
        <v>83.407022346046375</v>
      </c>
      <c r="U805">
        <f t="shared" si="231"/>
        <v>-3.766744657817295</v>
      </c>
      <c r="V805">
        <f t="shared" si="232"/>
        <v>-2.1901702762759392</v>
      </c>
    </row>
    <row r="806" spans="4:22" x14ac:dyDescent="0.3">
      <c r="D806">
        <f t="shared" si="162"/>
        <v>74.400000000000048</v>
      </c>
      <c r="E806">
        <v>0</v>
      </c>
      <c r="F806">
        <v>50</v>
      </c>
      <c r="H806">
        <f t="shared" si="219"/>
        <v>0.53271105779340544</v>
      </c>
      <c r="I806">
        <f t="shared" si="220"/>
        <v>236.95688006281227</v>
      </c>
      <c r="J806">
        <f t="shared" si="221"/>
        <v>308.56000131131378</v>
      </c>
      <c r="K806">
        <f t="shared" si="222"/>
        <v>245.5344486221851</v>
      </c>
      <c r="L806">
        <f t="shared" si="223"/>
        <v>0.79574295948508034</v>
      </c>
      <c r="M806" cm="1">
        <f t="array" ref="M806">CubicInterpolation($B$4:$B$14,$G$4:$G$14,L806)*H806</f>
        <v>323.10382484574563</v>
      </c>
      <c r="N806">
        <f t="shared" si="224"/>
        <v>-4.3285551335223849</v>
      </c>
      <c r="O806">
        <f t="shared" si="225"/>
        <v>-0.44123905540493219</v>
      </c>
      <c r="P806">
        <f t="shared" si="226"/>
        <v>7875.8646057211827</v>
      </c>
      <c r="Q806">
        <f t="shared" si="227"/>
        <v>12030.048604170219</v>
      </c>
      <c r="R806">
        <f t="shared" si="228"/>
        <v>-70.156939661801857</v>
      </c>
      <c r="S806">
        <f t="shared" si="229"/>
        <v>-231.01275459792745</v>
      </c>
      <c r="T806">
        <f t="shared" si="230"/>
        <v>83.188176282920139</v>
      </c>
      <c r="U806">
        <f t="shared" si="231"/>
        <v>-3.7316033074394941</v>
      </c>
      <c r="V806">
        <f t="shared" si="232"/>
        <v>-2.193519158760556</v>
      </c>
    </row>
    <row r="807" spans="4:22" x14ac:dyDescent="0.3">
      <c r="D807">
        <f t="shared" si="162"/>
        <v>74.500000000000043</v>
      </c>
      <c r="E807">
        <v>0</v>
      </c>
      <c r="F807">
        <v>50</v>
      </c>
      <c r="H807">
        <f t="shared" si="219"/>
        <v>0.53415165005148002</v>
      </c>
      <c r="I807">
        <f t="shared" si="220"/>
        <v>237.10716020145537</v>
      </c>
      <c r="J807">
        <f t="shared" si="221"/>
        <v>308.65783153671117</v>
      </c>
      <c r="K807">
        <f t="shared" si="222"/>
        <v>245.81315740614508</v>
      </c>
      <c r="L807">
        <f t="shared" si="223"/>
        <v>0.79639371592263819</v>
      </c>
      <c r="M807" cm="1">
        <f t="array" ref="M807">CubicInterpolation($B$4:$B$14,$G$4:$G$14,L807)*H807</f>
        <v>324.81016937848705</v>
      </c>
      <c r="N807">
        <f t="shared" si="224"/>
        <v>-4.300013410335831</v>
      </c>
      <c r="O807">
        <f t="shared" si="225"/>
        <v>-0.43832960350008471</v>
      </c>
      <c r="P807">
        <f t="shared" si="226"/>
        <v>7852.7445843914784</v>
      </c>
      <c r="Q807">
        <f t="shared" si="227"/>
        <v>12038.356462574922</v>
      </c>
      <c r="R807">
        <f t="shared" si="228"/>
        <v>-70.234804988861043</v>
      </c>
      <c r="S807">
        <f t="shared" si="229"/>
        <v>-231.38767199619028</v>
      </c>
      <c r="T807">
        <f t="shared" si="230"/>
        <v>82.968991811168323</v>
      </c>
      <c r="U807">
        <f t="shared" si="231"/>
        <v>-3.6965115635267796</v>
      </c>
      <c r="V807">
        <f t="shared" si="232"/>
        <v>-2.1967971207603094</v>
      </c>
    </row>
    <row r="808" spans="4:22" x14ac:dyDescent="0.3">
      <c r="D808">
        <f t="shared" si="162"/>
        <v>74.600000000000037</v>
      </c>
      <c r="E808">
        <v>0</v>
      </c>
      <c r="F808">
        <v>50</v>
      </c>
      <c r="H808">
        <f t="shared" si="219"/>
        <v>0.53559755316906443</v>
      </c>
      <c r="I808">
        <f t="shared" si="220"/>
        <v>237.25768289511953</v>
      </c>
      <c r="J808">
        <f t="shared" si="221"/>
        <v>308.7557885890709</v>
      </c>
      <c r="K808">
        <f t="shared" si="222"/>
        <v>246.08889835298154</v>
      </c>
      <c r="L808">
        <f t="shared" si="223"/>
        <v>0.79703412032383325</v>
      </c>
      <c r="M808" cm="1">
        <f t="array" ref="M808">CubicInterpolation($B$4:$B$14,$G$4:$G$14,L808)*H808</f>
        <v>326.51342247246015</v>
      </c>
      <c r="N808">
        <f t="shared" si="224"/>
        <v>-4.2715801925575283</v>
      </c>
      <c r="O808">
        <f t="shared" si="225"/>
        <v>-0.43543121228924853</v>
      </c>
      <c r="P808">
        <f t="shared" si="226"/>
        <v>7829.5872469046835</v>
      </c>
      <c r="Q808">
        <f t="shared" si="227"/>
        <v>12046.642385965341</v>
      </c>
      <c r="R808">
        <f t="shared" si="228"/>
        <v>-70.312290428197628</v>
      </c>
      <c r="S808">
        <f t="shared" si="229"/>
        <v>-231.75907773973856</v>
      </c>
      <c r="T808">
        <f t="shared" si="230"/>
        <v>82.749475997192292</v>
      </c>
      <c r="U808">
        <f t="shared" si="231"/>
        <v>-3.6614725443210046</v>
      </c>
      <c r="V808">
        <f t="shared" si="232"/>
        <v>-2.200003670140867</v>
      </c>
    </row>
    <row r="809" spans="4:22" x14ac:dyDescent="0.3">
      <c r="D809">
        <f t="shared" si="162"/>
        <v>74.700000000000031</v>
      </c>
      <c r="E809">
        <v>0</v>
      </c>
      <c r="F809">
        <v>50</v>
      </c>
      <c r="H809">
        <f t="shared" si="219"/>
        <v>0.53704876390842482</v>
      </c>
      <c r="I809">
        <f t="shared" si="220"/>
        <v>237.40844586289211</v>
      </c>
      <c r="J809">
        <f t="shared" si="221"/>
        <v>308.8538708640545</v>
      </c>
      <c r="K809">
        <f t="shared" si="222"/>
        <v>246.36167363651987</v>
      </c>
      <c r="L809">
        <f t="shared" si="223"/>
        <v>0.79766419293141622</v>
      </c>
      <c r="M809" cm="1">
        <f t="array" ref="M809">CubicInterpolation($B$4:$B$14,$G$4:$G$14,L809)*H809</f>
        <v>328.21343129000866</v>
      </c>
      <c r="N809">
        <f t="shared" si="224"/>
        <v>-4.2432585908237916</v>
      </c>
      <c r="O809">
        <f t="shared" si="225"/>
        <v>-0.43254419886073309</v>
      </c>
      <c r="P809">
        <f t="shared" si="226"/>
        <v>7806.3929441704413</v>
      </c>
      <c r="Q809">
        <f t="shared" si="227"/>
        <v>12054.906341563083</v>
      </c>
      <c r="R809">
        <f t="shared" si="228"/>
        <v>-70.389399042487057</v>
      </c>
      <c r="S809">
        <f t="shared" si="229"/>
        <v>-232.12697694513093</v>
      </c>
      <c r="T809">
        <f t="shared" si="230"/>
        <v>82.529635957647244</v>
      </c>
      <c r="U809">
        <f t="shared" si="231"/>
        <v>-3.6264893413320807</v>
      </c>
      <c r="V809">
        <f t="shared" si="232"/>
        <v>-2.2031383356032643</v>
      </c>
    </row>
    <row r="810" spans="4:22" x14ac:dyDescent="0.3">
      <c r="D810">
        <f t="shared" si="162"/>
        <v>74.800000000000026</v>
      </c>
      <c r="E810">
        <v>0</v>
      </c>
      <c r="F810">
        <v>50</v>
      </c>
      <c r="H810">
        <f t="shared" si="219"/>
        <v>0.53850527895081357</v>
      </c>
      <c r="I810">
        <f t="shared" si="220"/>
        <v>237.55944682728708</v>
      </c>
      <c r="J810">
        <f t="shared" si="221"/>
        <v>308.95207676143553</v>
      </c>
      <c r="K810">
        <f t="shared" si="222"/>
        <v>246.63148577885883</v>
      </c>
      <c r="L810">
        <f t="shared" si="223"/>
        <v>0.79828395511741779</v>
      </c>
      <c r="M810" cm="1">
        <f t="array" ref="M810">CubicInterpolation($B$4:$B$14,$G$4:$G$14,L810)*H810</f>
        <v>329.91004456857115</v>
      </c>
      <c r="N810">
        <f t="shared" si="224"/>
        <v>-4.2150516797228645</v>
      </c>
      <c r="O810">
        <f t="shared" si="225"/>
        <v>-0.42966887662822267</v>
      </c>
      <c r="P810">
        <f t="shared" si="226"/>
        <v>7783.1620265712154</v>
      </c>
      <c r="Q810">
        <f t="shared" si="227"/>
        <v>12063.148297303833</v>
      </c>
      <c r="R810">
        <f t="shared" si="228"/>
        <v>-70.466133860922781</v>
      </c>
      <c r="S810">
        <f t="shared" si="229"/>
        <v>-232.49137503941355</v>
      </c>
      <c r="T810">
        <f t="shared" si="230"/>
        <v>82.309478857360048</v>
      </c>
      <c r="U810">
        <f t="shared" si="231"/>
        <v>-3.5915650183404635</v>
      </c>
      <c r="V810">
        <f t="shared" si="232"/>
        <v>-2.2062006667045511</v>
      </c>
    </row>
    <row r="811" spans="4:22" x14ac:dyDescent="0.3">
      <c r="D811">
        <f t="shared" si="162"/>
        <v>74.90000000000002</v>
      </c>
      <c r="E811">
        <v>0</v>
      </c>
      <c r="F811">
        <v>50</v>
      </c>
      <c r="H811">
        <f t="shared" si="219"/>
        <v>0.53996709489760353</v>
      </c>
      <c r="I811">
        <f t="shared" si="220"/>
        <v>237.71068351444603</v>
      </c>
      <c r="J811">
        <f t="shared" si="221"/>
        <v>309.05040468522998</v>
      </c>
      <c r="K811">
        <f t="shared" si="222"/>
        <v>246.89833764672412</v>
      </c>
      <c r="L811">
        <f t="shared" si="223"/>
        <v>0.79889342936855823</v>
      </c>
      <c r="M811" cm="1">
        <f t="array" ref="M811">CubicInterpolation($B$4:$B$14,$G$4:$G$14,L811)*H811</f>
        <v>331.60311266588894</v>
      </c>
      <c r="N811">
        <f t="shared" si="224"/>
        <v>-4.186962496653587</v>
      </c>
      <c r="O811">
        <f t="shared" si="225"/>
        <v>-0.42680555521443292</v>
      </c>
      <c r="P811">
        <f t="shared" si="226"/>
        <v>7759.8948439313763</v>
      </c>
      <c r="Q811">
        <f t="shared" si="227"/>
        <v>12071.368221842062</v>
      </c>
      <c r="R811">
        <f t="shared" si="228"/>
        <v>-70.542497879584445</v>
      </c>
      <c r="S811">
        <f t="shared" si="229"/>
        <v>-232.85227775739716</v>
      </c>
      <c r="T811">
        <f t="shared" si="230"/>
        <v>82.089011907244668</v>
      </c>
      <c r="U811">
        <f t="shared" si="231"/>
        <v>-3.5567026104230957</v>
      </c>
      <c r="V811">
        <f t="shared" si="232"/>
        <v>-2.2091902338624383</v>
      </c>
    </row>
    <row r="812" spans="4:22" x14ac:dyDescent="0.3">
      <c r="D812">
        <f t="shared" si="162"/>
        <v>75.000000000000014</v>
      </c>
      <c r="E812">
        <v>0</v>
      </c>
      <c r="F812">
        <v>50</v>
      </c>
      <c r="H812">
        <f t="shared" si="219"/>
        <v>0.54143420827143118</v>
      </c>
      <c r="I812">
        <f t="shared" si="220"/>
        <v>237.86215365433731</v>
      </c>
      <c r="J812">
        <f t="shared" si="221"/>
        <v>309.14885304382534</v>
      </c>
      <c r="K812">
        <f t="shared" si="222"/>
        <v>247.16223244773778</v>
      </c>
      <c r="L812">
        <f t="shared" si="223"/>
        <v>0.7994926392714119</v>
      </c>
      <c r="M812" cm="1">
        <f t="array" ref="M812">CubicInterpolation($B$4:$B$14,$G$4:$G$14,L812)*H812</f>
        <v>333.29248760388583</v>
      </c>
      <c r="N812">
        <f t="shared" si="224"/>
        <v>-4.158994040708702</v>
      </c>
      <c r="O812">
        <f t="shared" si="225"/>
        <v>-0.42395454033727847</v>
      </c>
      <c r="P812">
        <f t="shared" si="226"/>
        <v>7736.5917454865657</v>
      </c>
      <c r="Q812">
        <f t="shared" si="227"/>
        <v>12079.566084555534</v>
      </c>
      <c r="R812">
        <f t="shared" si="228"/>
        <v>-70.61849406177673</v>
      </c>
      <c r="S812">
        <f t="shared" si="229"/>
        <v>-233.20969113883532</v>
      </c>
      <c r="T812">
        <f t="shared" si="230"/>
        <v>81.868242362216336</v>
      </c>
      <c r="U812">
        <f t="shared" si="231"/>
        <v>-3.5219051230059097</v>
      </c>
      <c r="V812">
        <f t="shared" si="232"/>
        <v>-2.2121066283511803</v>
      </c>
    </row>
    <row r="813" spans="4:22" x14ac:dyDescent="0.3">
      <c r="D813">
        <f t="shared" si="162"/>
        <v>75.100000000000009</v>
      </c>
      <c r="E813">
        <v>0</v>
      </c>
      <c r="F813">
        <v>50</v>
      </c>
      <c r="H813">
        <f t="shared" ref="H813:H876" si="233">$H$20*(1-(P813/44300))^4.256</f>
        <v>0.54290661551734631</v>
      </c>
      <c r="I813">
        <f t="shared" ref="I813:I876" si="234">$I$20 - 6.5*P813/1000</f>
        <v>238.0138549809532</v>
      </c>
      <c r="J813">
        <f t="shared" ref="J813:J876" si="235">(I813*287*1.4)^0.5</f>
        <v>309.24742025010812</v>
      </c>
      <c r="K813">
        <f t="shared" ref="K813:K876" si="236">(S813^2+T813^2)^0.5</f>
        <v>247.42317372660654</v>
      </c>
      <c r="L813">
        <f t="shared" ref="L813:L876" si="237">K813/J813</f>
        <v>0.8000816094973392</v>
      </c>
      <c r="M813" cm="1">
        <f t="array" ref="M813">CubicInterpolation($B$4:$B$14,$G$4:$G$14,L813)*H813</f>
        <v>334.97802311120859</v>
      </c>
      <c r="N813">
        <f t="shared" ref="N813:N876" si="238">-((U813^2+V813^2)^0.5)</f>
        <v>-4.1311492715783595</v>
      </c>
      <c r="O813">
        <f t="shared" ref="O813:O876" si="239">N813/$G$17</f>
        <v>-0.4211161336980998</v>
      </c>
      <c r="P813">
        <f t="shared" ref="P813:P876" si="240">0.5*(S812+S813)*(D812-D811)+P812</f>
        <v>7713.2530798533498</v>
      </c>
      <c r="Q813">
        <f t="shared" ref="Q813:Q876" si="241">0.5*(T812+T813)*(D812-D811)+Q812</f>
        <v>12087.741855549599</v>
      </c>
      <c r="R813">
        <f t="shared" ref="R813:R876" si="242">DEGREES(ATAN((P813-P812)/(Q813-Q812)))</f>
        <v>-70.694125338392865</v>
      </c>
      <c r="S813">
        <f t="shared" ref="S813:S876" si="243">S812+(U811+U812)*0.5*(D812-D811)</f>
        <v>-233.56362152550676</v>
      </c>
      <c r="T813">
        <f t="shared" ref="T813:T876" si="244">T812+(V811+V812)*0.5*(D812-D811)</f>
        <v>81.647177519105668</v>
      </c>
      <c r="U813">
        <f t="shared" ref="U813:U876" si="245">(-$G$17*F813-SIN(RADIANS((R813)))*M813)/F813</f>
        <v>-3.4871755309411343</v>
      </c>
      <c r="V813">
        <f t="shared" ref="V813:V876" si="246">(-COS(RADIANS(R813))*M813)/F813</f>
        <v>-2.2149494622830175</v>
      </c>
    </row>
    <row r="814" spans="4:22" x14ac:dyDescent="0.3">
      <c r="D814">
        <f t="shared" si="162"/>
        <v>75.2</v>
      </c>
      <c r="E814">
        <v>0</v>
      </c>
      <c r="F814">
        <v>50</v>
      </c>
      <c r="H814">
        <f t="shared" si="233"/>
        <v>0.54438431300397627</v>
      </c>
      <c r="I814">
        <f t="shared" si="234"/>
        <v>238.16578523250541</v>
      </c>
      <c r="J814">
        <f t="shared" si="235"/>
        <v>309.3461047215896</v>
      </c>
      <c r="K814">
        <f t="shared" si="236"/>
        <v>247.68116536123156</v>
      </c>
      <c r="L814">
        <f t="shared" si="237"/>
        <v>0.80066036578719402</v>
      </c>
      <c r="M814" cm="1">
        <f t="array" ref="M814">CubicInterpolation($B$4:$B$14,$G$4:$G$14,L814)*H814</f>
        <v>336.65957466441205</v>
      </c>
      <c r="N814">
        <f t="shared" si="238"/>
        <v>-4.1034311084800281</v>
      </c>
      <c r="O814">
        <f t="shared" si="239"/>
        <v>-0.41829063287258184</v>
      </c>
      <c r="P814">
        <f t="shared" si="240"/>
        <v>7689.8791949991655</v>
      </c>
      <c r="Q814">
        <f t="shared" si="241"/>
        <v>12095.895505661283</v>
      </c>
      <c r="R814">
        <f t="shared" si="242"/>
        <v>-70.769394608238699</v>
      </c>
      <c r="S814">
        <f t="shared" si="243"/>
        <v>-233.9140755582041</v>
      </c>
      <c r="T814">
        <f t="shared" si="244"/>
        <v>81.425824714573977</v>
      </c>
      <c r="U814">
        <f t="shared" si="245"/>
        <v>-3.4525167776122578</v>
      </c>
      <c r="V814">
        <f t="shared" si="246"/>
        <v>-2.2177183685823376</v>
      </c>
    </row>
    <row r="815" spans="4:22" x14ac:dyDescent="0.3">
      <c r="D815">
        <f t="shared" si="162"/>
        <v>75.3</v>
      </c>
      <c r="E815">
        <v>0</v>
      </c>
      <c r="F815">
        <v>50</v>
      </c>
      <c r="H815">
        <f t="shared" si="233"/>
        <v>0.54586729702469317</v>
      </c>
      <c r="I815">
        <f t="shared" si="234"/>
        <v>238.31794215161824</v>
      </c>
      <c r="J815">
        <f t="shared" si="235"/>
        <v>309.44490488052992</v>
      </c>
      <c r="K815">
        <f t="shared" si="236"/>
        <v>247.93621155874206</v>
      </c>
      <c r="L815">
        <f t="shared" si="237"/>
        <v>0.80122893493581659</v>
      </c>
      <c r="M815" cm="1">
        <f t="array" ref="M815">CubicInterpolation($B$4:$B$14,$G$4:$G$14,L815)*H815</f>
        <v>338.33699952777113</v>
      </c>
      <c r="N815">
        <f t="shared" si="238"/>
        <v>-4.0758424291074808</v>
      </c>
      <c r="O815">
        <f t="shared" si="239"/>
        <v>-0.41547833120361677</v>
      </c>
      <c r="P815">
        <f t="shared" si="240"/>
        <v>7666.4704382125747</v>
      </c>
      <c r="Q815">
        <f t="shared" si="241"/>
        <v>12104.027006463162</v>
      </c>
      <c r="R815">
        <f t="shared" si="242"/>
        <v>-70.844304738402641</v>
      </c>
      <c r="S815">
        <f t="shared" si="243"/>
        <v>-234.26106017363176</v>
      </c>
      <c r="T815">
        <f t="shared" si="244"/>
        <v>81.204191323030727</v>
      </c>
      <c r="U815">
        <f t="shared" si="245"/>
        <v>-3.4179317740637498</v>
      </c>
      <c r="V815">
        <f t="shared" si="246"/>
        <v>-2.2204130009433367</v>
      </c>
    </row>
    <row r="816" spans="4:22" x14ac:dyDescent="0.3">
      <c r="D816">
        <f t="shared" si="162"/>
        <v>75.399999999999991</v>
      </c>
      <c r="E816">
        <v>0</v>
      </c>
      <c r="F816">
        <v>50</v>
      </c>
      <c r="H816">
        <f t="shared" si="233"/>
        <v>0.54735556379879358</v>
      </c>
      <c r="I816">
        <f t="shared" si="234"/>
        <v>238.47032348552005</v>
      </c>
      <c r="J816">
        <f t="shared" si="235"/>
        <v>309.54381915406088</v>
      </c>
      <c r="K816">
        <f t="shared" si="236"/>
        <v>248.1883168514552</v>
      </c>
      <c r="L816">
        <f t="shared" si="237"/>
        <v>0.80178734477631786</v>
      </c>
      <c r="M816" cm="1">
        <f t="array" ref="M816">CubicInterpolation($B$4:$B$14,$G$4:$G$14,L816)*H816</f>
        <v>340.01015679170587</v>
      </c>
      <c r="N816">
        <f t="shared" si="238"/>
        <v>-4.0483860686101769</v>
      </c>
      <c r="O816">
        <f t="shared" si="239"/>
        <v>-0.41267951769726574</v>
      </c>
      <c r="P816">
        <f t="shared" si="240"/>
        <v>7643.0271560738338</v>
      </c>
      <c r="Q816">
        <f t="shared" si="241"/>
        <v>12112.136330267042</v>
      </c>
      <c r="R816">
        <f t="shared" si="242"/>
        <v>-70.918858564552394</v>
      </c>
      <c r="S816">
        <f t="shared" si="243"/>
        <v>-234.60458260121555</v>
      </c>
      <c r="T816">
        <f t="shared" si="244"/>
        <v>80.982284754554456</v>
      </c>
      <c r="U816">
        <f t="shared" si="245"/>
        <v>-3.3834233981604895</v>
      </c>
      <c r="V816">
        <f t="shared" si="246"/>
        <v>-2.223033033784493</v>
      </c>
    </row>
    <row r="817" spans="4:22" x14ac:dyDescent="0.3">
      <c r="D817">
        <f t="shared" si="162"/>
        <v>75.499999999999986</v>
      </c>
      <c r="E817">
        <v>0</v>
      </c>
      <c r="F817">
        <v>50</v>
      </c>
      <c r="H817">
        <f t="shared" si="233"/>
        <v>0.54884910947268073</v>
      </c>
      <c r="I817">
        <f t="shared" si="234"/>
        <v>238.62292698623239</v>
      </c>
      <c r="J817">
        <f t="shared" si="235"/>
        <v>309.64284597430662</v>
      </c>
      <c r="K817">
        <f t="shared" si="236"/>
        <v>248.43748609276551</v>
      </c>
      <c r="L817">
        <f t="shared" si="237"/>
        <v>0.80233562416417081</v>
      </c>
      <c r="M817" cm="1">
        <f t="array" ref="M817">CubicInterpolation($B$4:$B$14,$G$4:$G$14,L817)*H817</f>
        <v>341.67890740981193</v>
      </c>
      <c r="N817">
        <f t="shared" si="238"/>
        <v>-4.021064818588715</v>
      </c>
      <c r="O817">
        <f t="shared" si="239"/>
        <v>-0.4098944769203583</v>
      </c>
      <c r="P817">
        <f t="shared" si="240"/>
        <v>7619.5496944257829</v>
      </c>
      <c r="Q817">
        <f t="shared" si="241"/>
        <v>12120.223450127411</v>
      </c>
      <c r="R817">
        <f t="shared" si="242"/>
        <v>-70.99305889131702</v>
      </c>
      <c r="S817">
        <f t="shared" si="243"/>
        <v>-234.94465035982674</v>
      </c>
      <c r="T817">
        <f t="shared" si="244"/>
        <v>80.760112452818078</v>
      </c>
      <c r="U817">
        <f t="shared" si="245"/>
        <v>-3.3489944937709866</v>
      </c>
      <c r="V817">
        <f t="shared" si="246"/>
        <v>-2.2255781621824715</v>
      </c>
    </row>
    <row r="818" spans="4:22" x14ac:dyDescent="0.3">
      <c r="D818">
        <f t="shared" si="162"/>
        <v>75.59999999999998</v>
      </c>
      <c r="E818">
        <v>0</v>
      </c>
      <c r="F818">
        <v>50</v>
      </c>
      <c r="H818">
        <f t="shared" si="233"/>
        <v>0.55034793012105776</v>
      </c>
      <c r="I818">
        <f t="shared" si="234"/>
        <v>238.77575041075701</v>
      </c>
      <c r="J818">
        <f t="shared" si="235"/>
        <v>309.74198377850257</v>
      </c>
      <c r="K818">
        <f t="shared" si="236"/>
        <v>248.68372445296606</v>
      </c>
      <c r="L818">
        <f t="shared" si="237"/>
        <v>0.8028738029611141</v>
      </c>
      <c r="M818" cm="1">
        <f t="array" ref="M818">CubicInterpolation($B$4:$B$14,$G$4:$G$14,L818)*H818</f>
        <v>343.34311423448634</v>
      </c>
      <c r="N818">
        <f t="shared" si="238"/>
        <v>-3.9938814261220852</v>
      </c>
      <c r="O818">
        <f t="shared" si="239"/>
        <v>-0.40712348890133382</v>
      </c>
      <c r="P818">
        <f t="shared" si="240"/>
        <v>7596.038398345072</v>
      </c>
      <c r="Q818">
        <f t="shared" si="241"/>
        <v>12128.288339844703</v>
      </c>
      <c r="R818">
        <f t="shared" si="242"/>
        <v>-71.066908492588368</v>
      </c>
      <c r="S818">
        <f t="shared" si="243"/>
        <v>-235.2812712544233</v>
      </c>
      <c r="T818">
        <f t="shared" si="244"/>
        <v>80.537681893019737</v>
      </c>
      <c r="U818">
        <f t="shared" si="245"/>
        <v>-3.3146478699810791</v>
      </c>
      <c r="V818">
        <f t="shared" si="246"/>
        <v>-2.2280481018041054</v>
      </c>
    </row>
    <row r="819" spans="4:22" x14ac:dyDescent="0.3">
      <c r="D819">
        <f t="shared" si="162"/>
        <v>75.699999999999974</v>
      </c>
      <c r="E819">
        <v>0</v>
      </c>
      <c r="F819">
        <v>50</v>
      </c>
      <c r="H819">
        <f t="shared" si="233"/>
        <v>0.55185202174812353</v>
      </c>
      <c r="I819">
        <f t="shared" si="234"/>
        <v>238.92879152126079</v>
      </c>
      <c r="J819">
        <f t="shared" si="235"/>
        <v>309.84123100911307</v>
      </c>
      <c r="K819">
        <f t="shared" si="236"/>
        <v>248.92703741500395</v>
      </c>
      <c r="L819">
        <f t="shared" si="237"/>
        <v>0.80340191201887678</v>
      </c>
      <c r="M819" cm="1">
        <f t="array" ref="M819">CubicInterpolation($B$4:$B$14,$G$4:$G$14,L819)*H819</f>
        <v>345.00264205113143</v>
      </c>
      <c r="N819">
        <f t="shared" si="238"/>
        <v>-3.9668385928156842</v>
      </c>
      <c r="O819">
        <f t="shared" si="239"/>
        <v>-0.4043668290331992</v>
      </c>
      <c r="P819">
        <f t="shared" si="240"/>
        <v>7572.4936121137216</v>
      </c>
      <c r="Q819">
        <f t="shared" si="241"/>
        <v>12136.330973968345</v>
      </c>
      <c r="R819">
        <f t="shared" si="242"/>
        <v>-71.140410111865108</v>
      </c>
      <c r="S819">
        <f t="shared" si="243"/>
        <v>-235.61445337261088</v>
      </c>
      <c r="T819">
        <f t="shared" si="244"/>
        <v>80.315000579820421</v>
      </c>
      <c r="U819">
        <f t="shared" si="245"/>
        <v>-3.2803863003337144</v>
      </c>
      <c r="V819">
        <f t="shared" si="246"/>
        <v>-2.2304425888228558</v>
      </c>
    </row>
    <row r="820" spans="4:22" x14ac:dyDescent="0.3">
      <c r="D820">
        <f t="shared" si="162"/>
        <v>75.799999999999969</v>
      </c>
      <c r="E820">
        <v>0</v>
      </c>
      <c r="F820">
        <v>50</v>
      </c>
      <c r="H820">
        <f t="shared" si="233"/>
        <v>0.55336138028877513</v>
      </c>
      <c r="I820">
        <f t="shared" si="234"/>
        <v>239.08204808525824</v>
      </c>
      <c r="J820">
        <f t="shared" si="235"/>
        <v>309.94058611394661</v>
      </c>
      <c r="K820">
        <f t="shared" si="236"/>
        <v>249.16743077017327</v>
      </c>
      <c r="L820">
        <f t="shared" si="237"/>
        <v>0.80391998316273849</v>
      </c>
      <c r="M820" cm="1">
        <f t="array" ref="M820">CubicInterpolation($B$4:$B$14,$G$4:$G$14,L820)*H820</f>
        <v>346.6573576109426</v>
      </c>
      <c r="N820">
        <f t="shared" si="238"/>
        <v>-3.9399389738765369</v>
      </c>
      <c r="O820">
        <f t="shared" si="239"/>
        <v>-0.40162476797925961</v>
      </c>
      <c r="P820">
        <f t="shared" si="240"/>
        <v>7548.9156791910364</v>
      </c>
      <c r="Q820">
        <f t="shared" si="241"/>
        <v>12144.351327799599</v>
      </c>
      <c r="R820">
        <f t="shared" si="242"/>
        <v>-71.213566462572331</v>
      </c>
      <c r="S820">
        <f t="shared" si="243"/>
        <v>-235.9442050811266</v>
      </c>
      <c r="T820">
        <f t="shared" si="244"/>
        <v>80.09207604528909</v>
      </c>
      <c r="U820">
        <f t="shared" si="245"/>
        <v>-3.2462125220973963</v>
      </c>
      <c r="V820">
        <f t="shared" si="246"/>
        <v>-2.2327613798275352</v>
      </c>
    </row>
    <row r="821" spans="4:22" x14ac:dyDescent="0.3">
      <c r="D821">
        <f t="shared" si="162"/>
        <v>75.899999999999963</v>
      </c>
      <c r="E821">
        <v>0</v>
      </c>
      <c r="F821">
        <v>50</v>
      </c>
      <c r="H821">
        <f t="shared" si="233"/>
        <v>0.55487600160981676</v>
      </c>
      <c r="I821">
        <f t="shared" si="234"/>
        <v>239.23551787579183</v>
      </c>
      <c r="J821">
        <f t="shared" si="235"/>
        <v>310.04004754626965</v>
      </c>
      <c r="K821">
        <f t="shared" si="236"/>
        <v>249.40491061374803</v>
      </c>
      <c r="L821">
        <f t="shared" si="237"/>
        <v>0.80442804917492938</v>
      </c>
      <c r="M821" cm="1">
        <f t="array" ref="M821">CubicInterpolation($B$4:$B$14,$G$4:$G$14,L821)*H821</f>
        <v>348.30712966226577</v>
      </c>
      <c r="N821">
        <f t="shared" si="238"/>
        <v>-3.9131851772128927</v>
      </c>
      <c r="O821">
        <f t="shared" si="239"/>
        <v>-0.3988975715813346</v>
      </c>
      <c r="P821">
        <f t="shared" si="240"/>
        <v>7525.3049421858686</v>
      </c>
      <c r="Q821">
        <f t="shared" si="241"/>
        <v>12152.349377394206</v>
      </c>
      <c r="R821">
        <f t="shared" si="242"/>
        <v>-71.286380228390797</v>
      </c>
      <c r="S821">
        <f t="shared" si="243"/>
        <v>-236.27053502224814</v>
      </c>
      <c r="T821">
        <f t="shared" si="244"/>
        <v>79.868915846856581</v>
      </c>
      <c r="U821">
        <f t="shared" si="245"/>
        <v>-3.2121292355622906</v>
      </c>
      <c r="V821">
        <f t="shared" si="246"/>
        <v>-2.2350042517196052</v>
      </c>
    </row>
    <row r="822" spans="4:22" x14ac:dyDescent="0.3">
      <c r="D822">
        <f t="shared" si="162"/>
        <v>75.999999999999957</v>
      </c>
      <c r="E822">
        <v>0</v>
      </c>
      <c r="F822">
        <v>50</v>
      </c>
      <c r="H822">
        <f t="shared" si="233"/>
        <v>0.55639588151117003</v>
      </c>
      <c r="I822">
        <f t="shared" si="234"/>
        <v>239.38919867160985</v>
      </c>
      <c r="J822">
        <f t="shared" si="235"/>
        <v>310.13961376491852</v>
      </c>
      <c r="K822">
        <f t="shared" si="236"/>
        <v>249.63948334055763</v>
      </c>
      <c r="L822">
        <f t="shared" si="237"/>
        <v>0.80492614377788207</v>
      </c>
      <c r="M822" cm="1">
        <f t="array" ref="M822">CubicInterpolation($B$4:$B$14,$G$4:$G$14,L822)*H822</f>
        <v>349.95182898051854</v>
      </c>
      <c r="N822">
        <f t="shared" si="238"/>
        <v>-3.8865797625590366</v>
      </c>
      <c r="O822">
        <f t="shared" si="239"/>
        <v>-0.39618550077054399</v>
      </c>
      <c r="P822">
        <f t="shared" si="240"/>
        <v>7501.6617428292511</v>
      </c>
      <c r="Q822">
        <f t="shared" si="241"/>
        <v>12160.325099564812</v>
      </c>
      <c r="R822">
        <f t="shared" si="242"/>
        <v>-71.358854063589689</v>
      </c>
      <c r="S822">
        <f t="shared" si="243"/>
        <v>-236.5934521101311</v>
      </c>
      <c r="T822">
        <f t="shared" si="244"/>
        <v>79.645527565279238</v>
      </c>
      <c r="U822">
        <f t="shared" si="245"/>
        <v>-3.1781391033643946</v>
      </c>
      <c r="V822">
        <f t="shared" si="246"/>
        <v>-2.2371710015999269</v>
      </c>
    </row>
    <row r="823" spans="4:22" x14ac:dyDescent="0.3">
      <c r="D823">
        <f t="shared" si="162"/>
        <v>76.099999999999952</v>
      </c>
      <c r="E823">
        <v>0</v>
      </c>
      <c r="F823">
        <v>50</v>
      </c>
      <c r="H823">
        <f t="shared" si="233"/>
        <v>0.55792101572708985</v>
      </c>
      <c r="I823">
        <f t="shared" si="234"/>
        <v>239.54308825734194</v>
      </c>
      <c r="J823">
        <f t="shared" si="235"/>
        <v>310.23928323440919</v>
      </c>
      <c r="K823">
        <f t="shared" si="236"/>
        <v>249.87115564050816</v>
      </c>
      <c r="L823">
        <f t="shared" si="237"/>
        <v>0.80541430161734762</v>
      </c>
      <c r="M823" cm="1">
        <f t="array" ref="M823">CubicInterpolation($B$4:$B$14,$G$4:$G$14,L823)*H823</f>
        <v>351.59132839668331</v>
      </c>
      <c r="N823">
        <f t="shared" si="238"/>
        <v>-3.8601252406296211</v>
      </c>
      <c r="O823">
        <f t="shared" si="239"/>
        <v>-0.39348881148110304</v>
      </c>
      <c r="P823">
        <f t="shared" si="240"/>
        <v>7477.986421947392</v>
      </c>
      <c r="Q823">
        <f t="shared" si="241"/>
        <v>12168.278471883206</v>
      </c>
      <c r="R823">
        <f t="shared" si="242"/>
        <v>-71.430990593320644</v>
      </c>
      <c r="S823">
        <f t="shared" si="243"/>
        <v>-236.9129655270774</v>
      </c>
      <c r="T823">
        <f t="shared" si="244"/>
        <v>79.421918802613277</v>
      </c>
      <c r="U823">
        <f t="shared" si="245"/>
        <v>-3.1442447498393538</v>
      </c>
      <c r="V823">
        <f t="shared" si="246"/>
        <v>-2.2392614466501115</v>
      </c>
    </row>
    <row r="824" spans="4:22" x14ac:dyDescent="0.3">
      <c r="D824">
        <f t="shared" si="162"/>
        <v>76.199999999999946</v>
      </c>
      <c r="E824">
        <v>0</v>
      </c>
      <c r="F824">
        <v>50</v>
      </c>
      <c r="H824">
        <f t="shared" si="233"/>
        <v>0.55945139992738313</v>
      </c>
      <c r="I824">
        <f t="shared" si="234"/>
        <v>239.69718442367213</v>
      </c>
      <c r="J824">
        <f t="shared" si="235"/>
        <v>310.33905442504562</v>
      </c>
      <c r="K824">
        <f t="shared" si="236"/>
        <v>250.09993449405172</v>
      </c>
      <c r="L824">
        <f t="shared" si="237"/>
        <v>0.80589255824537842</v>
      </c>
      <c r="M824" cm="1">
        <f t="array" ref="M824">CubicInterpolation($B$4:$B$14,$G$4:$G$14,L824)*H824</f>
        <v>353.22550282435634</v>
      </c>
      <c r="N824">
        <f t="shared" si="238"/>
        <v>-3.8338240722956418</v>
      </c>
      <c r="O824">
        <f t="shared" si="239"/>
        <v>-0.39080775456632433</v>
      </c>
      <c r="P824">
        <f t="shared" si="240"/>
        <v>7454.2793194350525</v>
      </c>
      <c r="Q824">
        <f t="shared" si="241"/>
        <v>12176.209472682347</v>
      </c>
      <c r="R824">
        <f t="shared" si="242"/>
        <v>-71.502792413957806</v>
      </c>
      <c r="S824">
        <f t="shared" si="243"/>
        <v>-237.22908471973759</v>
      </c>
      <c r="T824">
        <f t="shared" si="244"/>
        <v>79.19809718020079</v>
      </c>
      <c r="U824">
        <f t="shared" si="245"/>
        <v>-3.1104487604029454</v>
      </c>
      <c r="V824">
        <f t="shared" si="246"/>
        <v>-2.2412754239988706</v>
      </c>
    </row>
    <row r="825" spans="4:22" x14ac:dyDescent="0.3">
      <c r="D825">
        <f t="shared" si="162"/>
        <v>76.29999999999994</v>
      </c>
      <c r="E825">
        <v>0</v>
      </c>
      <c r="F825">
        <v>50</v>
      </c>
      <c r="H825">
        <f t="shared" si="233"/>
        <v>0.56098702971863068</v>
      </c>
      <c r="I825">
        <f t="shared" si="234"/>
        <v>239.85148496750949</v>
      </c>
      <c r="J825">
        <f t="shared" si="235"/>
        <v>310.43892581302578</v>
      </c>
      <c r="K825">
        <f t="shared" si="236"/>
        <v>250.32582716760663</v>
      </c>
      <c r="L825">
        <f t="shared" si="237"/>
        <v>0.80636095010319464</v>
      </c>
      <c r="M825" cm="1">
        <f t="array" ref="M825">CubicInterpolation($B$4:$B$14,$G$4:$G$14,L825)*H825</f>
        <v>354.85422928536394</v>
      </c>
      <c r="N825">
        <f t="shared" si="238"/>
        <v>-3.807678667790015</v>
      </c>
      <c r="O825">
        <f t="shared" si="239"/>
        <v>-0.38814257571763655</v>
      </c>
      <c r="P825">
        <f t="shared" si="240"/>
        <v>7430.5407742293046</v>
      </c>
      <c r="Q825">
        <f t="shared" si="241"/>
        <v>12184.11808105819</v>
      </c>
      <c r="R825">
        <f t="shared" si="242"/>
        <v>-71.57426209340359</v>
      </c>
      <c r="S825">
        <f t="shared" si="243"/>
        <v>-237.54181939524969</v>
      </c>
      <c r="T825">
        <f t="shared" si="244"/>
        <v>78.974070336668348</v>
      </c>
      <c r="U825">
        <f t="shared" si="245"/>
        <v>-3.076753680961227</v>
      </c>
      <c r="V825">
        <f t="shared" si="246"/>
        <v>-2.2432127905828914</v>
      </c>
    </row>
    <row r="826" spans="4:22" x14ac:dyDescent="0.3">
      <c r="D826">
        <f t="shared" si="162"/>
        <v>76.399999999999935</v>
      </c>
      <c r="E826">
        <v>0</v>
      </c>
      <c r="F826">
        <v>50</v>
      </c>
      <c r="H826">
        <f t="shared" si="233"/>
        <v>0.56252790064540847</v>
      </c>
      <c r="I826">
        <f t="shared" si="234"/>
        <v>240.00598769215605</v>
      </c>
      <c r="J826">
        <f t="shared" si="235"/>
        <v>310.53889588054551</v>
      </c>
      <c r="K826">
        <f t="shared" si="236"/>
        <v>250.54884120893186</v>
      </c>
      <c r="L826">
        <f t="shared" si="237"/>
        <v>0.80681951450394185</v>
      </c>
      <c r="M826" cm="1">
        <f t="array" ref="M826">CubicInterpolation($B$4:$B$14,$G$4:$G$14,L826)*H826</f>
        <v>356.47738693394427</v>
      </c>
      <c r="N826">
        <f t="shared" si="238"/>
        <v>-3.7816913859397037</v>
      </c>
      <c r="O826">
        <f t="shared" si="239"/>
        <v>-0.38549351538631021</v>
      </c>
      <c r="P826">
        <f t="shared" si="240"/>
        <v>7406.7711242836776</v>
      </c>
      <c r="Q826">
        <f t="shared" si="241"/>
        <v>12192.004276871319</v>
      </c>
      <c r="R826">
        <f t="shared" si="242"/>
        <v>-71.645402171394522</v>
      </c>
      <c r="S826">
        <f t="shared" si="243"/>
        <v>-237.85117951731789</v>
      </c>
      <c r="T826">
        <f t="shared" si="244"/>
        <v>78.749845925939269</v>
      </c>
      <c r="U826">
        <f t="shared" si="245"/>
        <v>-3.0431620173491001</v>
      </c>
      <c r="V826">
        <f t="shared" si="246"/>
        <v>-2.2450734229985243</v>
      </c>
    </row>
    <row r="827" spans="4:22" x14ac:dyDescent="0.3">
      <c r="D827">
        <f t="shared" si="162"/>
        <v>76.499999999999929</v>
      </c>
      <c r="E827">
        <v>0</v>
      </c>
      <c r="F827">
        <v>50</v>
      </c>
      <c r="H827">
        <f t="shared" si="233"/>
        <v>0.5640740081915151</v>
      </c>
      <c r="I827">
        <f t="shared" si="234"/>
        <v>240.16069040747243</v>
      </c>
      <c r="J827">
        <f t="shared" si="235"/>
        <v>310.6389631159015</v>
      </c>
      <c r="K827">
        <f t="shared" si="236"/>
        <v>250.76898444245776</v>
      </c>
      <c r="L827">
        <f t="shared" si="237"/>
        <v>0.80726828961534414</v>
      </c>
      <c r="M827" cm="1">
        <f t="array" ref="M827">CubicInterpolation($B$4:$B$14,$G$4:$G$14,L827)*H827</f>
        <v>358.09485707949165</v>
      </c>
      <c r="N827">
        <f t="shared" si="238"/>
        <v>-3.7558645334241128</v>
      </c>
      <c r="O827">
        <f t="shared" si="239"/>
        <v>-0.3828608087078606</v>
      </c>
      <c r="P827">
        <f t="shared" si="240"/>
        <v>7382.970706542701</v>
      </c>
      <c r="Q827">
        <f t="shared" si="241"/>
        <v>12199.868040748379</v>
      </c>
      <c r="R827">
        <f t="shared" si="242"/>
        <v>-71.716215159812322</v>
      </c>
      <c r="S827">
        <f t="shared" si="243"/>
        <v>-238.15717530223338</v>
      </c>
      <c r="T827">
        <f t="shared" si="244"/>
        <v>78.525431615260217</v>
      </c>
      <c r="U827">
        <f t="shared" si="245"/>
        <v>-3.0096762347971717</v>
      </c>
      <c r="V827">
        <f t="shared" si="246"/>
        <v>-2.2468572173438721</v>
      </c>
    </row>
    <row r="828" spans="4:22" x14ac:dyDescent="0.3">
      <c r="D828">
        <f t="shared" si="162"/>
        <v>76.599999999999923</v>
      </c>
      <c r="E828">
        <v>0</v>
      </c>
      <c r="F828">
        <v>50</v>
      </c>
      <c r="H828">
        <f t="shared" si="233"/>
        <v>0.56562534778119578</v>
      </c>
      <c r="I828">
        <f t="shared" si="234"/>
        <v>240.31559093004046</v>
      </c>
      <c r="J828">
        <f t="shared" si="235"/>
        <v>310.73912601359075</v>
      </c>
      <c r="K828">
        <f t="shared" si="236"/>
        <v>250.98626496457624</v>
      </c>
      <c r="L828">
        <f t="shared" si="237"/>
        <v>0.80770731444227239</v>
      </c>
      <c r="M828" cm="1">
        <f t="array" ref="M828">CubicInterpolation($B$4:$B$14,$G$4:$G$14,L828)*H828</f>
        <v>359.70652320787752</v>
      </c>
      <c r="N828">
        <f t="shared" si="238"/>
        <v>-3.730200364059757</v>
      </c>
      <c r="O828">
        <f t="shared" si="239"/>
        <v>-0.38024468542912915</v>
      </c>
      <c r="P828">
        <f t="shared" si="240"/>
        <v>7359.1398569168487</v>
      </c>
      <c r="Q828">
        <f t="shared" si="241"/>
        <v>12207.709354083303</v>
      </c>
      <c r="R828">
        <f t="shared" si="242"/>
        <v>-71.786703543000854</v>
      </c>
      <c r="S828">
        <f t="shared" si="243"/>
        <v>-238.45981721484068</v>
      </c>
      <c r="T828">
        <f t="shared" si="244"/>
        <v>78.300835083243115</v>
      </c>
      <c r="U828">
        <f t="shared" si="245"/>
        <v>-2.9762987574266981</v>
      </c>
      <c r="V828">
        <f t="shared" si="246"/>
        <v>-2.2485640890514635</v>
      </c>
    </row>
    <row r="829" spans="4:22" x14ac:dyDescent="0.3">
      <c r="D829">
        <f t="shared" si="162"/>
        <v>76.699999999999918</v>
      </c>
      <c r="E829">
        <v>0</v>
      </c>
      <c r="F829">
        <v>50</v>
      </c>
      <c r="H829">
        <f t="shared" si="233"/>
        <v>0.56718191478036928</v>
      </c>
      <c r="I829">
        <f t="shared" si="234"/>
        <v>240.47068708332372</v>
      </c>
      <c r="J829">
        <f t="shared" si="235"/>
        <v>310.83938307440945</v>
      </c>
      <c r="K829">
        <f t="shared" si="236"/>
        <v>251.20069113889286</v>
      </c>
      <c r="L829">
        <f t="shared" si="237"/>
        <v>0.8081366288092261</v>
      </c>
      <c r="M829" cm="1">
        <f t="array" ref="M829">CubicInterpolation($B$4:$B$14,$G$4:$G$14,L829)*H829</f>
        <v>361.31227100134282</v>
      </c>
      <c r="N829">
        <f t="shared" si="238"/>
        <v>-3.7047010781157588</v>
      </c>
      <c r="O829">
        <f t="shared" si="239"/>
        <v>-0.37764536983850749</v>
      </c>
      <c r="P829">
        <f t="shared" si="240"/>
        <v>7335.2789102578854</v>
      </c>
      <c r="Q829">
        <f t="shared" si="241"/>
        <v>12215.528199038361</v>
      </c>
      <c r="R829">
        <f t="shared" si="242"/>
        <v>-71.856869778047582</v>
      </c>
      <c r="S829">
        <f t="shared" si="243"/>
        <v>-238.75911596445187</v>
      </c>
      <c r="T829">
        <f t="shared" si="244"/>
        <v>78.076064017923358</v>
      </c>
      <c r="U829">
        <f t="shared" si="245"/>
        <v>-2.9430319677743602</v>
      </c>
      <c r="V829">
        <f t="shared" si="246"/>
        <v>-2.250193972716628</v>
      </c>
    </row>
    <row r="830" spans="4:22" x14ac:dyDescent="0.3">
      <c r="D830">
        <f t="shared" si="162"/>
        <v>76.799999999999912</v>
      </c>
      <c r="E830">
        <v>0</v>
      </c>
      <c r="F830">
        <v>50</v>
      </c>
      <c r="H830">
        <f t="shared" si="233"/>
        <v>0.56874370449785316</v>
      </c>
      <c r="I830">
        <f t="shared" si="234"/>
        <v>240.62597669782488</v>
      </c>
      <c r="J830">
        <f t="shared" si="235"/>
        <v>310.93973280554872</v>
      </c>
      <c r="K830">
        <f t="shared" si="236"/>
        <v>251.41227159144424</v>
      </c>
      <c r="L830">
        <f t="shared" si="237"/>
        <v>0.80855627334274793</v>
      </c>
      <c r="M830" cm="1">
        <f t="array" ref="M830">CubicInterpolation($B$4:$B$14,$G$4:$G$14,L830)*H830</f>
        <v>362.91198835697821</v>
      </c>
      <c r="N830">
        <f t="shared" si="238"/>
        <v>-3.6793688216523157</v>
      </c>
      <c r="O830">
        <f t="shared" si="239"/>
        <v>-0.37506308069850314</v>
      </c>
      <c r="P830">
        <f t="shared" si="240"/>
        <v>7311.3882003346289</v>
      </c>
      <c r="Q830">
        <f t="shared" si="241"/>
        <v>12223.324558544999</v>
      </c>
      <c r="R830">
        <f t="shared" si="242"/>
        <v>-71.92671629510717</v>
      </c>
      <c r="S830">
        <f t="shared" si="243"/>
        <v>-239.0550825007119</v>
      </c>
      <c r="T830">
        <f t="shared" si="244"/>
        <v>77.851126114834969</v>
      </c>
      <c r="U830">
        <f t="shared" si="245"/>
        <v>-2.909878206343576</v>
      </c>
      <c r="V830">
        <f t="shared" si="246"/>
        <v>-2.2517468219126782</v>
      </c>
    </row>
    <row r="831" spans="4:22" x14ac:dyDescent="0.3">
      <c r="D831">
        <f t="shared" si="162"/>
        <v>76.899999999999906</v>
      </c>
      <c r="E831">
        <v>0</v>
      </c>
      <c r="F831">
        <v>50</v>
      </c>
      <c r="H831">
        <f t="shared" si="233"/>
        <v>0.57031071218659102</v>
      </c>
      <c r="I831">
        <f t="shared" si="234"/>
        <v>240.78145761124068</v>
      </c>
      <c r="J831">
        <f t="shared" si="235"/>
        <v>311.04017372068915</v>
      </c>
      <c r="K831">
        <f t="shared" si="236"/>
        <v>251.62101520588268</v>
      </c>
      <c r="L831">
        <f t="shared" si="237"/>
        <v>0.80896628945377247</v>
      </c>
      <c r="M831" cm="1">
        <f t="array" ref="M831">CubicInterpolation($B$4:$B$14,$G$4:$G$14,L831)*H831</f>
        <v>364.5055654037908</v>
      </c>
      <c r="N831">
        <f t="shared" si="238"/>
        <v>-3.6542056858912795</v>
      </c>
      <c r="O831">
        <f t="shared" si="239"/>
        <v>-0.37249803118157793</v>
      </c>
      <c r="P831">
        <f t="shared" si="240"/>
        <v>7287.4680598091236</v>
      </c>
      <c r="Q831">
        <f t="shared" si="241"/>
        <v>12231.098416304496</v>
      </c>
      <c r="R831">
        <f t="shared" si="242"/>
        <v>-71.996245497680817</v>
      </c>
      <c r="S831">
        <f t="shared" si="243"/>
        <v>-239.34772800941778</v>
      </c>
      <c r="T831">
        <f t="shared" si="244"/>
        <v>77.626029075103517</v>
      </c>
      <c r="U831">
        <f t="shared" si="245"/>
        <v>-2.8768397711857938</v>
      </c>
      <c r="V831">
        <f t="shared" si="246"/>
        <v>-2.253222609003342</v>
      </c>
    </row>
    <row r="832" spans="4:22" x14ac:dyDescent="0.3">
      <c r="D832">
        <f t="shared" si="162"/>
        <v>76.999999999999901</v>
      </c>
      <c r="E832">
        <v>0</v>
      </c>
      <c r="F832">
        <v>50</v>
      </c>
      <c r="H832">
        <f t="shared" si="233"/>
        <v>0.57188293304487581</v>
      </c>
      <c r="I832">
        <f t="shared" si="234"/>
        <v>240.93712766861393</v>
      </c>
      <c r="J832">
        <f t="shared" si="235"/>
        <v>311.14070434009284</v>
      </c>
      <c r="K832">
        <f t="shared" si="236"/>
        <v>251.82693111863151</v>
      </c>
      <c r="L832">
        <f t="shared" si="237"/>
        <v>0.80936671931992443</v>
      </c>
      <c r="M832" cm="1">
        <f t="array" ref="M832">CubicInterpolation($B$4:$B$14,$G$4:$G$14,L832)*H832</f>
        <v>366.09289451837418</v>
      </c>
      <c r="N832">
        <f t="shared" si="238"/>
        <v>-3.6292137066111465</v>
      </c>
      <c r="O832">
        <f t="shared" si="239"/>
        <v>-0.36995042880847567</v>
      </c>
      <c r="P832">
        <f t="shared" si="240"/>
        <v>7263.5188202132395</v>
      </c>
      <c r="Q832">
        <f t="shared" si="241"/>
        <v>12238.849756788428</v>
      </c>
      <c r="R832">
        <f t="shared" si="242"/>
        <v>-72.065459762926693</v>
      </c>
      <c r="S832">
        <f t="shared" si="243"/>
        <v>-239.63706390829424</v>
      </c>
      <c r="T832">
        <f t="shared" si="244"/>
        <v>77.400780603557735</v>
      </c>
      <c r="U832">
        <f t="shared" si="245"/>
        <v>-2.8439189175085438</v>
      </c>
      <c r="V832">
        <f t="shared" si="246"/>
        <v>-2.2546213249437805</v>
      </c>
    </row>
    <row r="833" spans="4:22" x14ac:dyDescent="0.3">
      <c r="D833">
        <f t="shared" si="162"/>
        <v>77.099999999999895</v>
      </c>
      <c r="E833">
        <v>0</v>
      </c>
      <c r="F833">
        <v>50</v>
      </c>
      <c r="H833">
        <f t="shared" si="233"/>
        <v>0.57346036221757346</v>
      </c>
      <c r="I833">
        <f t="shared" si="234"/>
        <v>241.09298472248298</v>
      </c>
      <c r="J833">
        <f t="shared" si="235"/>
        <v>311.24132319069338</v>
      </c>
      <c r="K833">
        <f t="shared" si="236"/>
        <v>252.03002871401304</v>
      </c>
      <c r="L833">
        <f t="shared" si="237"/>
        <v>0.80975760586777101</v>
      </c>
      <c r="M833" cm="1">
        <f t="array" ref="M833">CubicInterpolation($B$4:$B$14,$G$4:$G$14,L833)*H833</f>
        <v>367.6738703391847</v>
      </c>
      <c r="N833">
        <f t="shared" si="238"/>
        <v>-3.6043948635740741</v>
      </c>
      <c r="O833">
        <f t="shared" si="239"/>
        <v>-0.36742047538981387</v>
      </c>
      <c r="P833">
        <f t="shared" si="240"/>
        <v>7239.5408119256899</v>
      </c>
      <c r="Q833">
        <f t="shared" si="241"/>
        <v>12246.578565238948</v>
      </c>
      <c r="R833">
        <f t="shared" si="242"/>
        <v>-72.134361441931176</v>
      </c>
      <c r="S833">
        <f t="shared" si="243"/>
        <v>-239.92310184272893</v>
      </c>
      <c r="T833">
        <f t="shared" si="244"/>
        <v>77.175388406860392</v>
      </c>
      <c r="U833">
        <f t="shared" si="245"/>
        <v>-2.8111178573129929</v>
      </c>
      <c r="V833">
        <f t="shared" si="246"/>
        <v>-2.2559429790788541</v>
      </c>
    </row>
    <row r="834" spans="4:22" x14ac:dyDescent="0.3">
      <c r="D834">
        <f t="shared" si="162"/>
        <v>77.199999999999889</v>
      </c>
      <c r="E834">
        <v>0</v>
      </c>
      <c r="F834">
        <v>50</v>
      </c>
      <c r="H834">
        <f t="shared" si="233"/>
        <v>0.575042994797342</v>
      </c>
      <c r="I834">
        <f t="shared" si="234"/>
        <v>241.24902663302834</v>
      </c>
      <c r="J834">
        <f t="shared" si="235"/>
        <v>311.34202880618409</v>
      </c>
      <c r="K834">
        <f t="shared" si="236"/>
        <v>252.23031761935295</v>
      </c>
      <c r="L834">
        <f t="shared" si="237"/>
        <v>0.81013899275504098</v>
      </c>
      <c r="M834" cm="1">
        <f t="array" ref="M834">CubicInterpolation($B$4:$B$14,$G$4:$G$14,L834)*H834</f>
        <v>369.24838977944125</v>
      </c>
      <c r="N834">
        <f t="shared" si="238"/>
        <v>-3.5797510799762482</v>
      </c>
      <c r="O834">
        <f t="shared" si="239"/>
        <v>-0.36490836697005585</v>
      </c>
      <c r="P834">
        <f t="shared" si="240"/>
        <v>7215.534364149481</v>
      </c>
      <c r="Q834">
        <f t="shared" si="241"/>
        <v>12254.284827668873</v>
      </c>
      <c r="R834">
        <f t="shared" si="242"/>
        <v>-72.202952860023728</v>
      </c>
      <c r="S834">
        <f t="shared" si="243"/>
        <v>-240.20585368146999</v>
      </c>
      <c r="T834">
        <f t="shared" si="244"/>
        <v>76.949860191659269</v>
      </c>
      <c r="U834">
        <f t="shared" si="245"/>
        <v>-2.7784387590574431</v>
      </c>
      <c r="V834">
        <f t="shared" si="246"/>
        <v>-2.2571875989289087</v>
      </c>
    </row>
    <row r="835" spans="4:22" x14ac:dyDescent="0.3">
      <c r="D835">
        <f t="shared" si="162"/>
        <v>77.299999999999883</v>
      </c>
      <c r="E835">
        <v>0</v>
      </c>
      <c r="F835">
        <v>50</v>
      </c>
      <c r="H835">
        <f t="shared" si="233"/>
        <v>0.57663082582585357</v>
      </c>
      <c r="I835">
        <f t="shared" si="234"/>
        <v>241.40525126821632</v>
      </c>
      <c r="J835">
        <f t="shared" si="235"/>
        <v>311.44281972710388</v>
      </c>
      <c r="K835">
        <f t="shared" si="236"/>
        <v>252.42780770006266</v>
      </c>
      <c r="L835">
        <f t="shared" si="237"/>
        <v>0.8105109243528168</v>
      </c>
      <c r="M835" cm="1">
        <f t="array" ref="M835">CubicInterpolation($B$4:$B$14,$G$4:$G$14,L835)*H835</f>
        <v>370.81635203865903</v>
      </c>
      <c r="N835">
        <f t="shared" si="238"/>
        <v>-3.5552842219311973</v>
      </c>
      <c r="O835">
        <f t="shared" si="239"/>
        <v>-0.36241429377484169</v>
      </c>
      <c r="P835">
        <f t="shared" si="240"/>
        <v>7191.4998048897942</v>
      </c>
      <c r="Q835">
        <f t="shared" si="241"/>
        <v>12261.968530861594</v>
      </c>
      <c r="R835">
        <f t="shared" si="242"/>
        <v>-72.271236317046672</v>
      </c>
      <c r="S835">
        <f t="shared" si="243"/>
        <v>-240.4853315122885</v>
      </c>
      <c r="T835">
        <f t="shared" si="244"/>
        <v>76.724203662758896</v>
      </c>
      <c r="U835">
        <f t="shared" si="245"/>
        <v>-2.7458837473501241</v>
      </c>
      <c r="V835">
        <f t="shared" si="246"/>
        <v>-2.2583552299740979</v>
      </c>
    </row>
    <row r="836" spans="4:22" x14ac:dyDescent="0.3">
      <c r="D836">
        <f t="shared" si="162"/>
        <v>77.399999999999878</v>
      </c>
      <c r="E836">
        <v>0</v>
      </c>
      <c r="F836">
        <v>50</v>
      </c>
      <c r="H836">
        <f t="shared" si="233"/>
        <v>0.57822385029500523</v>
      </c>
      <c r="I836">
        <f t="shared" si="234"/>
        <v>241.56165650394001</v>
      </c>
      <c r="J836">
        <f t="shared" si="235"/>
        <v>311.54369450092082</v>
      </c>
      <c r="K836">
        <f t="shared" si="236"/>
        <v>252.62250905470287</v>
      </c>
      <c r="L836">
        <f t="shared" si="237"/>
        <v>0.81087344572771058</v>
      </c>
      <c r="M836" cm="1">
        <f t="array" ref="M836">CubicInterpolation($B$4:$B$14,$G$4:$G$14,L836)*H836</f>
        <v>372.37765861282583</v>
      </c>
      <c r="N836">
        <f t="shared" si="238"/>
        <v>-3.530996097978651</v>
      </c>
      <c r="O836">
        <f t="shared" si="239"/>
        <v>-0.35993844016092263</v>
      </c>
      <c r="P836">
        <f t="shared" si="240"/>
        <v>7167.4374609323004</v>
      </c>
      <c r="Q836">
        <f t="shared" si="241"/>
        <v>12269.629662370797</v>
      </c>
      <c r="R836">
        <f t="shared" si="242"/>
        <v>-72.339214087651115</v>
      </c>
      <c r="S836">
        <f t="shared" si="243"/>
        <v>-240.76154763760886</v>
      </c>
      <c r="T836">
        <f t="shared" si="244"/>
        <v>76.49842652131376</v>
      </c>
      <c r="U836">
        <f t="shared" si="245"/>
        <v>-2.7134549026683157</v>
      </c>
      <c r="V836">
        <f t="shared" si="246"/>
        <v>-2.2594459354288032</v>
      </c>
    </row>
    <row r="837" spans="4:22" x14ac:dyDescent="0.3">
      <c r="D837">
        <f t="shared" si="162"/>
        <v>77.499999999999872</v>
      </c>
      <c r="E837">
        <v>0</v>
      </c>
      <c r="F837">
        <v>50</v>
      </c>
      <c r="H837">
        <f t="shared" si="233"/>
        <v>0.57982206314813367</v>
      </c>
      <c r="I837">
        <f t="shared" si="234"/>
        <v>241.71824022415751</v>
      </c>
      <c r="J837">
        <f t="shared" si="235"/>
        <v>311.6446516821145</v>
      </c>
      <c r="K837">
        <f t="shared" si="236"/>
        <v>252.81443201003137</v>
      </c>
      <c r="L837">
        <f t="shared" si="237"/>
        <v>0.81122660262403135</v>
      </c>
      <c r="M837" cm="1">
        <f t="array" ref="M837">CubicInterpolation($B$4:$B$14,$G$4:$G$14,L837)*H837</f>
        <v>373.93221330324394</v>
      </c>
      <c r="N837">
        <f t="shared" si="238"/>
        <v>-3.5068884586247488</v>
      </c>
      <c r="O837">
        <f t="shared" si="239"/>
        <v>-0.35748098456929139</v>
      </c>
      <c r="P837">
        <f t="shared" si="240"/>
        <v>7143.3476578219161</v>
      </c>
      <c r="Q837">
        <f t="shared" si="241"/>
        <v>12277.268210520015</v>
      </c>
      <c r="R837">
        <f t="shared" si="242"/>
        <v>-72.406888421565853</v>
      </c>
      <c r="S837">
        <f t="shared" si="243"/>
        <v>-241.03451457010976</v>
      </c>
      <c r="T837">
        <f t="shared" si="244"/>
        <v>76.272536463043622</v>
      </c>
      <c r="U837">
        <f t="shared" si="245"/>
        <v>-2.6811542611055232</v>
      </c>
      <c r="V837">
        <f t="shared" si="246"/>
        <v>-2.2604597960130066</v>
      </c>
    </row>
    <row r="838" spans="4:22" x14ac:dyDescent="0.3">
      <c r="D838">
        <f t="shared" ref="D838:D901" si="247">D837+0.1</f>
        <v>77.599999999999866</v>
      </c>
      <c r="E838">
        <v>0</v>
      </c>
      <c r="F838">
        <v>50</v>
      </c>
      <c r="H838">
        <f t="shared" si="233"/>
        <v>0.58142545928122369</v>
      </c>
      <c r="I838">
        <f t="shared" si="234"/>
        <v>241.87500032102702</v>
      </c>
      <c r="J838">
        <f t="shared" si="235"/>
        <v>311.74568983225515</v>
      </c>
      <c r="K838">
        <f t="shared" si="236"/>
        <v>253.00358711603653</v>
      </c>
      <c r="L838">
        <f t="shared" si="237"/>
        <v>0.81157044144595325</v>
      </c>
      <c r="M838" cm="1">
        <f t="array" ref="M838">CubicInterpolation($B$4:$B$14,$G$4:$G$14,L838)*H838</f>
        <v>375.47992222404719</v>
      </c>
      <c r="N838">
        <f t="shared" si="238"/>
        <v>-3.4829629959078967</v>
      </c>
      <c r="O838">
        <f t="shared" si="239"/>
        <v>-0.3550420994809273</v>
      </c>
      <c r="P838">
        <f t="shared" si="240"/>
        <v>7119.2307198419967</v>
      </c>
      <c r="Q838">
        <f t="shared" si="241"/>
        <v>12284.88416440199</v>
      </c>
      <c r="R838">
        <f t="shared" si="242"/>
        <v>-72.47426154389332</v>
      </c>
      <c r="S838">
        <f t="shared" si="243"/>
        <v>-241.30424502829845</v>
      </c>
      <c r="T838">
        <f t="shared" si="244"/>
        <v>76.04654117647155</v>
      </c>
      <c r="U838">
        <f t="shared" si="245"/>
        <v>-2.6489838141443989</v>
      </c>
      <c r="V838">
        <f t="shared" si="246"/>
        <v>-2.2613969097141493</v>
      </c>
    </row>
    <row r="839" spans="4:22" x14ac:dyDescent="0.3">
      <c r="D839">
        <f t="shared" si="247"/>
        <v>77.699999999999861</v>
      </c>
      <c r="E839">
        <v>0</v>
      </c>
      <c r="F839">
        <v>50</v>
      </c>
      <c r="H839">
        <f t="shared" si="233"/>
        <v>0.58303403354410799</v>
      </c>
      <c r="I839">
        <f t="shared" si="234"/>
        <v>242.0319346950391</v>
      </c>
      <c r="J839">
        <f t="shared" si="235"/>
        <v>311.84680752008143</v>
      </c>
      <c r="K839">
        <f t="shared" si="236"/>
        <v>253.18998514096023</v>
      </c>
      <c r="L839">
        <f t="shared" si="237"/>
        <v>0.81190500923969222</v>
      </c>
      <c r="M839" cm="1">
        <f t="array" ref="M839">CubicInterpolation($B$4:$B$14,$G$4:$G$14,L839)*H839</f>
        <v>377.02069380840669</v>
      </c>
      <c r="N839">
        <f t="shared" si="238"/>
        <v>-3.4592213429973255</v>
      </c>
      <c r="O839">
        <f t="shared" si="239"/>
        <v>-0.35262195137587415</v>
      </c>
      <c r="P839">
        <f t="shared" si="240"/>
        <v>7095.0869699939803</v>
      </c>
      <c r="Q839">
        <f t="shared" si="241"/>
        <v>12292.477513877873</v>
      </c>
      <c r="R839">
        <f t="shared" si="242"/>
        <v>-72.541335655369537</v>
      </c>
      <c r="S839">
        <f t="shared" si="243"/>
        <v>-241.57075193206094</v>
      </c>
      <c r="T839">
        <f t="shared" si="244"/>
        <v>75.820448341185198</v>
      </c>
      <c r="U839">
        <f t="shared" si="245"/>
        <v>-2.6169455084576589</v>
      </c>
      <c r="V839">
        <f t="shared" si="246"/>
        <v>-2.2622573915475455</v>
      </c>
    </row>
    <row r="840" spans="4:22" x14ac:dyDescent="0.3">
      <c r="D840">
        <f t="shared" si="247"/>
        <v>77.799999999999855</v>
      </c>
      <c r="E840">
        <v>0</v>
      </c>
      <c r="F840">
        <v>50</v>
      </c>
      <c r="H840">
        <f t="shared" si="233"/>
        <v>0.58464778074167056</v>
      </c>
      <c r="I840">
        <f t="shared" si="234"/>
        <v>242.18904125514644</v>
      </c>
      <c r="J840">
        <f t="shared" si="235"/>
        <v>311.94800332157575</v>
      </c>
      <c r="K840">
        <f t="shared" si="236"/>
        <v>253.37363706631226</v>
      </c>
      <c r="L840">
        <f t="shared" si="237"/>
        <v>0.81223035367570107</v>
      </c>
      <c r="M840" cm="1">
        <f t="array" ref="M840">CubicInterpolation($B$4:$B$14,$G$4:$G$14,L840)*H840</f>
        <v>378.55443881345496</v>
      </c>
      <c r="N840">
        <f t="shared" si="238"/>
        <v>-3.4356650738173036</v>
      </c>
      <c r="O840">
        <f t="shared" si="239"/>
        <v>-0.35022070069493411</v>
      </c>
      <c r="P840">
        <f t="shared" si="240"/>
        <v>7070.916729977469</v>
      </c>
      <c r="Q840">
        <f t="shared" si="241"/>
        <v>12300.048249576239</v>
      </c>
      <c r="R840">
        <f t="shared" si="242"/>
        <v>-72.608112932652602</v>
      </c>
      <c r="S840">
        <f t="shared" si="243"/>
        <v>-241.83404839819104</v>
      </c>
      <c r="T840">
        <f t="shared" si="244"/>
        <v>75.594265626122123</v>
      </c>
      <c r="U840">
        <f t="shared" si="245"/>
        <v>-2.5850412457339518</v>
      </c>
      <c r="V840">
        <f t="shared" si="246"/>
        <v>-2.2630413733076815</v>
      </c>
    </row>
    <row r="841" spans="4:22" x14ac:dyDescent="0.3">
      <c r="D841">
        <f t="shared" si="247"/>
        <v>77.899999999999849</v>
      </c>
      <c r="E841">
        <v>0</v>
      </c>
      <c r="F841">
        <v>50</v>
      </c>
      <c r="H841">
        <f t="shared" si="233"/>
        <v>0.58626669563503586</v>
      </c>
      <c r="I841">
        <f t="shared" si="234"/>
        <v>242.34631791889001</v>
      </c>
      <c r="J841">
        <f t="shared" si="235"/>
        <v>312.04927582003774</v>
      </c>
      <c r="K841">
        <f t="shared" si="236"/>
        <v>253.55455408187851</v>
      </c>
      <c r="L841">
        <f t="shared" si="237"/>
        <v>0.81254652303088892</v>
      </c>
      <c r="M841" cm="1">
        <f t="array" ref="M841">CubicInterpolation($B$4:$B$14,$G$4:$G$14,L841)*H841</f>
        <v>380.08107032392792</v>
      </c>
      <c r="N841">
        <f t="shared" si="238"/>
        <v>-3.4122957027027052</v>
      </c>
      <c r="O841">
        <f t="shared" si="239"/>
        <v>-0.34783850180455711</v>
      </c>
      <c r="P841">
        <f t="shared" si="240"/>
        <v>7046.7203201707662</v>
      </c>
      <c r="Q841">
        <f t="shared" si="241"/>
        <v>12307.596362891938</v>
      </c>
      <c r="R841">
        <f t="shared" si="242"/>
        <v>-72.674595528590373</v>
      </c>
      <c r="S841">
        <f t="shared" si="243"/>
        <v>-242.09414773590061</v>
      </c>
      <c r="T841">
        <f t="shared" si="244"/>
        <v>75.368000687879373</v>
      </c>
      <c r="U841">
        <f t="shared" si="245"/>
        <v>-2.5532728825305959</v>
      </c>
      <c r="V841">
        <f t="shared" si="246"/>
        <v>-2.2637490033166774</v>
      </c>
    </row>
    <row r="842" spans="4:22" x14ac:dyDescent="0.3">
      <c r="D842">
        <f t="shared" si="247"/>
        <v>77.999999999999844</v>
      </c>
      <c r="E842">
        <v>0</v>
      </c>
      <c r="F842">
        <v>50</v>
      </c>
      <c r="H842">
        <f t="shared" si="233"/>
        <v>0.58789077294275949</v>
      </c>
      <c r="I842">
        <f t="shared" si="234"/>
        <v>242.50376261252291</v>
      </c>
      <c r="J842">
        <f t="shared" si="235"/>
        <v>312.15062360615542</v>
      </c>
      <c r="K842">
        <f t="shared" si="236"/>
        <v>253.73274758072608</v>
      </c>
      <c r="L842">
        <f t="shared" si="237"/>
        <v>0.81285356617087545</v>
      </c>
      <c r="M842" cm="1">
        <f t="array" ref="M842">CubicInterpolation($B$4:$B$14,$G$4:$G$14,L842)*H842</f>
        <v>381.60050375456126</v>
      </c>
      <c r="N842">
        <f t="shared" si="238"/>
        <v>-3.3891146840847464</v>
      </c>
      <c r="O842">
        <f t="shared" si="239"/>
        <v>-0.34547550296480595</v>
      </c>
      <c r="P842">
        <f t="shared" si="240"/>
        <v>7022.4980596118567</v>
      </c>
      <c r="Q842">
        <f t="shared" si="241"/>
        <v>12315.121845984784</v>
      </c>
      <c r="R842">
        <f t="shared" si="242"/>
        <v>-72.740785572478657</v>
      </c>
      <c r="S842">
        <f t="shared" si="243"/>
        <v>-242.35106344231383</v>
      </c>
      <c r="T842">
        <f t="shared" si="244"/>
        <v>75.141661169048163</v>
      </c>
      <c r="U842">
        <f t="shared" si="245"/>
        <v>-2.5216422301521346</v>
      </c>
      <c r="V842">
        <f t="shared" si="246"/>
        <v>-2.2643804461689339</v>
      </c>
    </row>
    <row r="843" spans="4:22" x14ac:dyDescent="0.3">
      <c r="D843">
        <f t="shared" si="247"/>
        <v>78.099999999999838</v>
      </c>
      <c r="E843">
        <v>0</v>
      </c>
      <c r="F843">
        <v>50</v>
      </c>
      <c r="H843">
        <f t="shared" si="233"/>
        <v>0.58952000734200938</v>
      </c>
      <c r="I843">
        <f t="shared" si="234"/>
        <v>242.66137327113097</v>
      </c>
      <c r="J843">
        <f t="shared" si="235"/>
        <v>312.25204527807404</v>
      </c>
      <c r="K843">
        <f t="shared" si="236"/>
        <v>253.90822915420696</v>
      </c>
      <c r="L843">
        <f t="shared" si="237"/>
        <v>0.813151532532287</v>
      </c>
      <c r="M843" cm="1">
        <f t="array" ref="M843">CubicInterpolation($B$4:$B$14,$G$4:$G$14,L843)*H843</f>
        <v>383.1126568512517</v>
      </c>
      <c r="N843">
        <f t="shared" si="238"/>
        <v>-3.3661234122023291</v>
      </c>
      <c r="O843">
        <f t="shared" si="239"/>
        <v>-0.3431318462999316</v>
      </c>
      <c r="P843">
        <f t="shared" si="240"/>
        <v>6998.2502659798447</v>
      </c>
      <c r="Q843">
        <f t="shared" si="241"/>
        <v>12322.624691778065</v>
      </c>
      <c r="R843">
        <f t="shared" si="242"/>
        <v>-72.806685170351301</v>
      </c>
      <c r="S843">
        <f t="shared" si="243"/>
        <v>-242.60480919794796</v>
      </c>
      <c r="T843">
        <f t="shared" si="244"/>
        <v>74.915254696573896</v>
      </c>
      <c r="U843">
        <f t="shared" si="245"/>
        <v>-2.4901510545528378</v>
      </c>
      <c r="V843">
        <f t="shared" si="246"/>
        <v>-2.2649358824668839</v>
      </c>
    </row>
    <row r="844" spans="4:22" x14ac:dyDescent="0.3">
      <c r="D844">
        <f t="shared" si="247"/>
        <v>78.199999999999832</v>
      </c>
      <c r="E844">
        <v>0</v>
      </c>
      <c r="F844">
        <v>50</v>
      </c>
      <c r="H844">
        <f t="shared" si="233"/>
        <v>0.59115439346973986</v>
      </c>
      <c r="I844">
        <f t="shared" si="234"/>
        <v>242.81914783875052</v>
      </c>
      <c r="J844">
        <f t="shared" si="235"/>
        <v>312.35353944146362</v>
      </c>
      <c r="K844">
        <f t="shared" si="236"/>
        <v>254.08101058696323</v>
      </c>
      <c r="L844">
        <f t="shared" si="237"/>
        <v>0.81344047210510029</v>
      </c>
      <c r="M844" cm="1">
        <f t="array" ref="M844">CubicInterpolation($B$4:$B$14,$G$4:$G$14,L844)*H844</f>
        <v>384.61744969099942</v>
      </c>
      <c r="N844">
        <f t="shared" si="238"/>
        <v>-3.3433232208481978</v>
      </c>
      <c r="O844">
        <f t="shared" si="239"/>
        <v>-0.34080766777249721</v>
      </c>
      <c r="P844">
        <f t="shared" si="240"/>
        <v>6973.9772555768395</v>
      </c>
      <c r="Q844">
        <f t="shared" si="241"/>
        <v>12330.104893956899</v>
      </c>
      <c r="R844">
        <f t="shared" si="242"/>
        <v>-72.872296405222883</v>
      </c>
      <c r="S844">
        <f t="shared" si="243"/>
        <v>-242.85539886218319</v>
      </c>
      <c r="T844">
        <f t="shared" si="244"/>
        <v>74.688788880142113</v>
      </c>
      <c r="U844">
        <f t="shared" si="245"/>
        <v>-2.4588010762660235</v>
      </c>
      <c r="V844">
        <f t="shared" si="246"/>
        <v>-2.265415508558156</v>
      </c>
    </row>
    <row r="845" spans="4:22" x14ac:dyDescent="0.3">
      <c r="D845">
        <f t="shared" si="247"/>
        <v>78.299999999999827</v>
      </c>
      <c r="E845">
        <v>0</v>
      </c>
      <c r="F845">
        <v>50</v>
      </c>
      <c r="H845">
        <f t="shared" si="233"/>
        <v>0.59279392592386027</v>
      </c>
      <c r="I845">
        <f t="shared" si="234"/>
        <v>242.97708426848305</v>
      </c>
      <c r="J845">
        <f t="shared" si="235"/>
        <v>312.455104709583</v>
      </c>
      <c r="K845">
        <f t="shared" si="236"/>
        <v>254.25110385193631</v>
      </c>
      <c r="L845">
        <f t="shared" si="237"/>
        <v>0.81372043541504802</v>
      </c>
      <c r="M845" cm="1">
        <f t="array" ref="M845">CubicInterpolation($B$4:$B$14,$G$4:$G$14,L845)*H845</f>
        <v>386.11480468066907</v>
      </c>
      <c r="N845">
        <f t="shared" si="238"/>
        <v>-3.3207153831410463</v>
      </c>
      <c r="O845">
        <f t="shared" si="239"/>
        <v>-0.33850309716014743</v>
      </c>
      <c r="P845">
        <f t="shared" si="240"/>
        <v>6949.6793433102957</v>
      </c>
      <c r="Q845">
        <f t="shared" si="241"/>
        <v>12337.562446966434</v>
      </c>
      <c r="R845">
        <f t="shared" si="242"/>
        <v>-72.937621337361492</v>
      </c>
      <c r="S845">
        <f t="shared" si="243"/>
        <v>-243.10284646872412</v>
      </c>
      <c r="T845">
        <f t="shared" si="244"/>
        <v>74.462271310590879</v>
      </c>
      <c r="U845">
        <f t="shared" si="245"/>
        <v>-2.4275939703564267</v>
      </c>
      <c r="V845">
        <f t="shared" si="246"/>
        <v>-2.2658195362646838</v>
      </c>
    </row>
    <row r="846" spans="4:22" x14ac:dyDescent="0.3">
      <c r="D846">
        <f t="shared" si="247"/>
        <v>78.399999999999821</v>
      </c>
      <c r="E846">
        <v>0</v>
      </c>
      <c r="F846">
        <v>50</v>
      </c>
      <c r="H846">
        <f t="shared" si="233"/>
        <v>0.59443859926439735</v>
      </c>
      <c r="I846">
        <f t="shared" si="234"/>
        <v>243.13518052260721</v>
      </c>
      <c r="J846">
        <f t="shared" si="235"/>
        <v>312.5567397033434</v>
      </c>
      <c r="K846">
        <f t="shared" si="236"/>
        <v>254.4185211053817</v>
      </c>
      <c r="L846">
        <f t="shared" si="237"/>
        <v>0.81399147350608292</v>
      </c>
      <c r="M846" cm="1">
        <f t="array" ref="M846">CubicInterpolation($B$4:$B$14,$G$4:$G$14,L846)*H846</f>
        <v>387.60464655457031</v>
      </c>
      <c r="N846">
        <f t="shared" si="238"/>
        <v>-3.2983011113291236</v>
      </c>
      <c r="O846">
        <f t="shared" si="239"/>
        <v>-0.33621825803558852</v>
      </c>
      <c r="P846">
        <f t="shared" si="240"/>
        <v>6925.3568426758084</v>
      </c>
      <c r="Q846">
        <f t="shared" si="241"/>
        <v>12344.997346009881</v>
      </c>
      <c r="R846">
        <f t="shared" si="242"/>
        <v>-73.002662004545897</v>
      </c>
      <c r="S846">
        <f t="shared" si="243"/>
        <v>-243.34716622105523</v>
      </c>
      <c r="T846">
        <f t="shared" si="244"/>
        <v>74.235709558349754</v>
      </c>
      <c r="U846">
        <f t="shared" si="245"/>
        <v>-2.3965313663974301</v>
      </c>
      <c r="V846">
        <f t="shared" si="246"/>
        <v>-2.2661481926096978</v>
      </c>
    </row>
    <row r="847" spans="4:22" x14ac:dyDescent="0.3">
      <c r="D847">
        <f t="shared" si="247"/>
        <v>78.499999999999815</v>
      </c>
      <c r="E847">
        <v>0</v>
      </c>
      <c r="F847">
        <v>50</v>
      </c>
      <c r="H847">
        <f t="shared" si="233"/>
        <v>0.59608840801464835</v>
      </c>
      <c r="I847">
        <f t="shared" si="234"/>
        <v>243.2934345726876</v>
      </c>
      <c r="J847">
        <f t="shared" si="235"/>
        <v>312.65844305136858</v>
      </c>
      <c r="K847">
        <f t="shared" si="236"/>
        <v>254.58327468189268</v>
      </c>
      <c r="L847">
        <f t="shared" si="237"/>
        <v>0.81425363792291905</v>
      </c>
      <c r="M847" cm="1">
        <f t="array" ref="M847">CubicInterpolation($B$4:$B$14,$G$4:$G$14,L847)*H847</f>
        <v>389.08690237089684</v>
      </c>
      <c r="N847">
        <f t="shared" si="238"/>
        <v>-3.2760815566230566</v>
      </c>
      <c r="O847">
        <f t="shared" si="239"/>
        <v>-0.33395326774954703</v>
      </c>
      <c r="P847">
        <f t="shared" si="240"/>
        <v>6901.0100657403627</v>
      </c>
      <c r="Q847">
        <f t="shared" si="241"/>
        <v>12352.409587046393</v>
      </c>
      <c r="R847">
        <f t="shared" si="242"/>
        <v>-73.067420422326151</v>
      </c>
      <c r="S847">
        <f t="shared" si="243"/>
        <v>-243.58837248789291</v>
      </c>
      <c r="T847">
        <f t="shared" si="244"/>
        <v>74.009111171906042</v>
      </c>
      <c r="U847">
        <f t="shared" si="245"/>
        <v>-2.3656148484716528</v>
      </c>
      <c r="V847">
        <f t="shared" si="246"/>
        <v>-2.2664017195405117</v>
      </c>
    </row>
    <row r="848" spans="4:22" x14ac:dyDescent="0.3">
      <c r="D848">
        <f t="shared" si="247"/>
        <v>78.59999999999981</v>
      </c>
      <c r="E848">
        <v>0</v>
      </c>
      <c r="F848">
        <v>50</v>
      </c>
      <c r="H848">
        <f t="shared" si="233"/>
        <v>0.59774334666232531</v>
      </c>
      <c r="I848">
        <f t="shared" si="234"/>
        <v>243.45184439968074</v>
      </c>
      <c r="J848">
        <f t="shared" si="235"/>
        <v>312.76021339005337</v>
      </c>
      <c r="K848">
        <f t="shared" si="236"/>
        <v>254.7453770894343</v>
      </c>
      <c r="L848">
        <f t="shared" si="237"/>
        <v>0.8145069806936508</v>
      </c>
      <c r="M848" cm="1">
        <f t="array" ref="M848">CubicInterpolation($B$4:$B$14,$G$4:$G$14,L848)*H848</f>
        <v>390.56150150703888</v>
      </c>
      <c r="N848">
        <f t="shared" si="238"/>
        <v>-3.2540578090598462</v>
      </c>
      <c r="O848">
        <f t="shared" si="239"/>
        <v>-0.3317082374169058</v>
      </c>
      <c r="P848">
        <f t="shared" si="240"/>
        <v>6876.6393231260381</v>
      </c>
      <c r="Q848">
        <f t="shared" si="241"/>
        <v>12359.799166788804</v>
      </c>
      <c r="R848">
        <f t="shared" si="242"/>
        <v>-73.131898584273017</v>
      </c>
      <c r="S848">
        <f t="shared" si="243"/>
        <v>-243.82647979863634</v>
      </c>
      <c r="T848">
        <f t="shared" si="244"/>
        <v>73.78248367629854</v>
      </c>
      <c r="U848">
        <f t="shared" si="245"/>
        <v>-2.3348459551952225</v>
      </c>
      <c r="V848">
        <f t="shared" si="246"/>
        <v>-2.2665803736492283</v>
      </c>
    </row>
    <row r="849" spans="4:22" x14ac:dyDescent="0.3">
      <c r="D849">
        <f t="shared" si="247"/>
        <v>78.699999999999804</v>
      </c>
      <c r="E849">
        <v>0</v>
      </c>
      <c r="F849">
        <v>50</v>
      </c>
      <c r="H849">
        <f t="shared" si="233"/>
        <v>0.59940340966069439</v>
      </c>
      <c r="I849">
        <f t="shared" si="234"/>
        <v>243.6104079940379</v>
      </c>
      <c r="J849">
        <f t="shared" si="235"/>
        <v>312.86204936362037</v>
      </c>
      <c r="K849">
        <f t="shared" si="236"/>
        <v>254.90484100439033</v>
      </c>
      <c r="L849">
        <f t="shared" si="237"/>
        <v>0.81475155431245694</v>
      </c>
      <c r="M849" cm="1">
        <f t="array" ref="M849">CubicInterpolation($B$4:$B$14,$G$4:$G$14,L849)*H849</f>
        <v>392.02837565379383</v>
      </c>
      <c r="N849">
        <f t="shared" si="238"/>
        <v>-3.2322308973960863</v>
      </c>
      <c r="O849">
        <f t="shared" si="239"/>
        <v>-0.32948327190581916</v>
      </c>
      <c r="P849">
        <f t="shared" si="240"/>
        <v>6852.244923994167</v>
      </c>
      <c r="Q849">
        <f t="shared" si="241"/>
        <v>12367.1660827012</v>
      </c>
      <c r="R849">
        <f t="shared" si="242"/>
        <v>-73.196098462233422</v>
      </c>
      <c r="S849">
        <f t="shared" si="243"/>
        <v>-244.06150283881968</v>
      </c>
      <c r="T849">
        <f t="shared" si="244"/>
        <v>73.555834571639068</v>
      </c>
      <c r="U849">
        <f t="shared" si="245"/>
        <v>-2.30422617976458</v>
      </c>
      <c r="V849">
        <f t="shared" si="246"/>
        <v>-2.2666844258893737</v>
      </c>
    </row>
    <row r="850" spans="4:22" x14ac:dyDescent="0.3">
      <c r="D850">
        <f t="shared" si="247"/>
        <v>78.799999999999798</v>
      </c>
      <c r="E850">
        <v>0</v>
      </c>
      <c r="F850">
        <v>50</v>
      </c>
      <c r="H850">
        <f t="shared" si="233"/>
        <v>0.60106859142970337</v>
      </c>
      <c r="I850">
        <f t="shared" si="234"/>
        <v>243.76912335580531</v>
      </c>
      <c r="J850">
        <f t="shared" si="235"/>
        <v>312.96394962417406</v>
      </c>
      <c r="K850">
        <f t="shared" si="236"/>
        <v>255.06167926662508</v>
      </c>
      <c r="L850">
        <f t="shared" si="237"/>
        <v>0.81498741172239964</v>
      </c>
      <c r="M850" cm="1">
        <f t="array" ref="M850">CubicInterpolation($B$4:$B$14,$G$4:$G$14,L850)*H850</f>
        <v>393.48745880850072</v>
      </c>
      <c r="N850">
        <f t="shared" si="238"/>
        <v>-3.2106017890320939</v>
      </c>
      <c r="O850">
        <f t="shared" si="239"/>
        <v>-0.32727846982997899</v>
      </c>
      <c r="P850">
        <f t="shared" si="240"/>
        <v>6827.8271760299494</v>
      </c>
      <c r="Q850">
        <f t="shared" si="241"/>
        <v>12374.510332996364</v>
      </c>
      <c r="R850">
        <f t="shared" si="242"/>
        <v>-73.260022006578382</v>
      </c>
      <c r="S850">
        <f t="shared" si="243"/>
        <v>-244.29345644556764</v>
      </c>
      <c r="T850">
        <f t="shared" si="244"/>
        <v>73.329171331662153</v>
      </c>
      <c r="U850">
        <f t="shared" si="245"/>
        <v>-2.2737569700258642</v>
      </c>
      <c r="V850">
        <f t="shared" si="246"/>
        <v>-2.2667141612904977</v>
      </c>
    </row>
    <row r="851" spans="4:22" x14ac:dyDescent="0.3">
      <c r="D851">
        <f t="shared" si="247"/>
        <v>78.899999999999793</v>
      </c>
      <c r="E851">
        <v>0</v>
      </c>
      <c r="F851">
        <v>50</v>
      </c>
      <c r="H851">
        <f t="shared" si="233"/>
        <v>0.60273888635710104</v>
      </c>
      <c r="I851">
        <f t="shared" si="234"/>
        <v>243.92798849472109</v>
      </c>
      <c r="J851">
        <f t="shared" si="235"/>
        <v>313.06591283175322</v>
      </c>
      <c r="K851">
        <f t="shared" si="236"/>
        <v>255.21590487456237</v>
      </c>
      <c r="L851">
        <f t="shared" si="237"/>
        <v>0.81521460629832154</v>
      </c>
      <c r="M851" cm="1">
        <f t="array" ref="M851">CubicInterpolation($B$4:$B$14,$G$4:$G$14,L851)*H851</f>
        <v>394.93868726712009</v>
      </c>
      <c r="N851">
        <f t="shared" si="238"/>
        <v>-3.1891713899665821</v>
      </c>
      <c r="O851">
        <f t="shared" si="239"/>
        <v>-0.32509392354399408</v>
      </c>
      <c r="P851">
        <f t="shared" si="240"/>
        <v>6803.3863854275196</v>
      </c>
      <c r="Q851">
        <f t="shared" si="241"/>
        <v>12381.831916633062</v>
      </c>
      <c r="R851">
        <f t="shared" si="242"/>
        <v>-73.32367114644768</v>
      </c>
      <c r="S851">
        <f t="shared" si="243"/>
        <v>-244.52235560305715</v>
      </c>
      <c r="T851">
        <f t="shared" si="244"/>
        <v>73.102501402303176</v>
      </c>
      <c r="U851">
        <f t="shared" si="245"/>
        <v>-2.2434397285663077</v>
      </c>
      <c r="V851">
        <f t="shared" si="246"/>
        <v>-2.2666698786704065</v>
      </c>
    </row>
    <row r="852" spans="4:22" x14ac:dyDescent="0.3">
      <c r="D852">
        <f t="shared" si="247"/>
        <v>78.999999999999787</v>
      </c>
      <c r="E852">
        <v>0</v>
      </c>
      <c r="F852">
        <v>50</v>
      </c>
      <c r="H852">
        <f t="shared" si="233"/>
        <v>0.60441428879954884</v>
      </c>
      <c r="I852">
        <f t="shared" si="234"/>
        <v>244.08700143030944</v>
      </c>
      <c r="J852">
        <f t="shared" si="235"/>
        <v>313.16793765438109</v>
      </c>
      <c r="K852">
        <f t="shared" si="236"/>
        <v>255.36753098028379</v>
      </c>
      <c r="L852">
        <f t="shared" si="237"/>
        <v>0.81543319182985108</v>
      </c>
      <c r="M852" cm="1">
        <f t="array" ref="M852">CubicInterpolation($B$4:$B$14,$G$4:$G$14,L852)*H852</f>
        <v>396.38199961528949</v>
      </c>
      <c r="N852">
        <f t="shared" si="238"/>
        <v>-3.1679405447799285</v>
      </c>
      <c r="O852">
        <f t="shared" si="239"/>
        <v>-0.32292971914168483</v>
      </c>
      <c r="P852">
        <f t="shared" si="240"/>
        <v>6778.9228568754688</v>
      </c>
      <c r="Q852">
        <f t="shared" si="241"/>
        <v>12389.130833313193</v>
      </c>
      <c r="R852">
        <f t="shared" si="242"/>
        <v>-73.387047790007671</v>
      </c>
      <c r="S852">
        <f t="shared" si="243"/>
        <v>-244.74821543798674</v>
      </c>
      <c r="T852">
        <f t="shared" si="244"/>
        <v>72.87583220030514</v>
      </c>
      <c r="U852">
        <f t="shared" si="245"/>
        <v>-2.2132758128264221</v>
      </c>
      <c r="V852">
        <f t="shared" si="246"/>
        <v>-2.2665518903431461</v>
      </c>
    </row>
    <row r="853" spans="4:22" x14ac:dyDescent="0.3">
      <c r="D853">
        <f t="shared" si="247"/>
        <v>79.099999999999781</v>
      </c>
      <c r="E853">
        <v>0</v>
      </c>
      <c r="F853">
        <v>50</v>
      </c>
      <c r="H853">
        <f t="shared" si="233"/>
        <v>0.60609479308372072</v>
      </c>
      <c r="I853">
        <f t="shared" si="234"/>
        <v>244.24616019197165</v>
      </c>
      <c r="J853">
        <f t="shared" si="235"/>
        <v>313.27002276811328</v>
      </c>
      <c r="K853">
        <f t="shared" si="236"/>
        <v>255.51657088464788</v>
      </c>
      <c r="L853">
        <f t="shared" si="237"/>
        <v>0.81564322250451871</v>
      </c>
      <c r="M853" cm="1">
        <f t="array" ref="M853">CubicInterpolation($B$4:$B$14,$G$4:$G$14,L853)*H853</f>
        <v>397.81733671837446</v>
      </c>
      <c r="N853">
        <f t="shared" si="238"/>
        <v>-3.1469100366507026</v>
      </c>
      <c r="O853">
        <f t="shared" si="239"/>
        <v>-0.32078593645776782</v>
      </c>
      <c r="P853">
        <f t="shared" si="240"/>
        <v>6754.4368935428183</v>
      </c>
      <c r="Q853">
        <f t="shared" si="241"/>
        <v>12396.4070834788</v>
      </c>
      <c r="R853">
        <f t="shared" si="242"/>
        <v>-73.450153824684904</v>
      </c>
      <c r="S853">
        <f t="shared" si="243"/>
        <v>-244.97105121505638</v>
      </c>
      <c r="T853">
        <f t="shared" si="244"/>
        <v>72.649171111854471</v>
      </c>
      <c r="U853">
        <f t="shared" si="245"/>
        <v>-2.1832665352340839</v>
      </c>
      <c r="V853">
        <f t="shared" si="246"/>
        <v>-2.2663605218278677</v>
      </c>
    </row>
    <row r="854" spans="4:22" x14ac:dyDescent="0.3">
      <c r="D854">
        <f t="shared" si="247"/>
        <v>79.199999999999775</v>
      </c>
      <c r="E854">
        <v>0</v>
      </c>
      <c r="F854">
        <v>50</v>
      </c>
      <c r="H854">
        <f t="shared" si="233"/>
        <v>0.60778039350739543</v>
      </c>
      <c r="I854">
        <f t="shared" si="234"/>
        <v>244.40546281907459</v>
      </c>
      <c r="J854">
        <f t="shared" si="235"/>
        <v>313.3721668570841</v>
      </c>
      <c r="K854">
        <f t="shared" si="236"/>
        <v>255.66303803243258</v>
      </c>
      <c r="L854">
        <f t="shared" si="237"/>
        <v>0.81584475289099234</v>
      </c>
      <c r="M854" cm="1">
        <f t="array" ref="M854">CubicInterpolation($B$4:$B$14,$G$4:$G$14,L854)*H854</f>
        <v>399.24464171054302</v>
      </c>
      <c r="N854">
        <f t="shared" si="238"/>
        <v>-3.1260805874028867</v>
      </c>
      <c r="O854">
        <f t="shared" si="239"/>
        <v>-0.31866264907266939</v>
      </c>
      <c r="P854">
        <f t="shared" si="240"/>
        <v>6729.9287970654441</v>
      </c>
      <c r="Q854">
        <f t="shared" si="241"/>
        <v>12403.660668308954</v>
      </c>
      <c r="R854">
        <f t="shared" si="242"/>
        <v>-73.512991117397476</v>
      </c>
      <c r="S854">
        <f t="shared" si="243"/>
        <v>-245.19087833245939</v>
      </c>
      <c r="T854">
        <f t="shared" si="244"/>
        <v>72.422525491245935</v>
      </c>
      <c r="U854">
        <f t="shared" si="245"/>
        <v>-2.1534131633590845</v>
      </c>
      <c r="V854">
        <f t="shared" si="246"/>
        <v>-2.2660961115559504</v>
      </c>
    </row>
    <row r="855" spans="4:22" x14ac:dyDescent="0.3">
      <c r="D855">
        <f t="shared" si="247"/>
        <v>79.29999999999977</v>
      </c>
      <c r="E855">
        <v>0</v>
      </c>
      <c r="F855">
        <v>50</v>
      </c>
      <c r="H855">
        <f t="shared" si="233"/>
        <v>0.60947108434053554</v>
      </c>
      <c r="I855">
        <f t="shared" si="234"/>
        <v>244.56490736103578</v>
      </c>
      <c r="J855">
        <f t="shared" si="235"/>
        <v>313.47436861355055</v>
      </c>
      <c r="K855">
        <f t="shared" si="236"/>
        <v>255.8069460075028</v>
      </c>
      <c r="L855">
        <f t="shared" si="237"/>
        <v>0.81603783792243689</v>
      </c>
      <c r="M855" cm="1">
        <f t="array" ref="M855">CubicInterpolation($B$4:$B$14,$G$4:$G$14,L855)*H855</f>
        <v>400.66385998288843</v>
      </c>
      <c r="N855">
        <f t="shared" si="238"/>
        <v>-3.1054528575806928</v>
      </c>
      <c r="O855">
        <f t="shared" si="239"/>
        <v>-0.31655992432015218</v>
      </c>
      <c r="P855">
        <f t="shared" si="240"/>
        <v>6705.3988675329529</v>
      </c>
      <c r="Q855">
        <f t="shared" si="241"/>
        <v>12410.891589716495</v>
      </c>
      <c r="R855">
        <f t="shared" si="242"/>
        <v>-73.575561514809905</v>
      </c>
      <c r="S855">
        <f t="shared" si="243"/>
        <v>-245.40771231738904</v>
      </c>
      <c r="T855">
        <f t="shared" si="244"/>
        <v>72.19590265957676</v>
      </c>
      <c r="U855">
        <f t="shared" si="245"/>
        <v>-2.1237169200866992</v>
      </c>
      <c r="V855">
        <f t="shared" si="246"/>
        <v>-2.2657590105731797</v>
      </c>
    </row>
    <row r="856" spans="4:22" x14ac:dyDescent="0.3">
      <c r="D856">
        <f t="shared" si="247"/>
        <v>79.399999999999764</v>
      </c>
      <c r="E856">
        <v>0</v>
      </c>
      <c r="F856">
        <v>50</v>
      </c>
      <c r="H856">
        <f t="shared" si="233"/>
        <v>0.61116685982635988</v>
      </c>
      <c r="I856">
        <f t="shared" si="234"/>
        <v>244.72449187740594</v>
      </c>
      <c r="J856">
        <f t="shared" si="235"/>
        <v>313.57662673793419</v>
      </c>
      <c r="K856">
        <f t="shared" si="236"/>
        <v>255.94830852800479</v>
      </c>
      <c r="L856">
        <f t="shared" si="237"/>
        <v>0.81622253288000579</v>
      </c>
      <c r="M856" cm="1">
        <f t="array" ref="M856">CubicInterpolation($B$4:$B$14,$G$4:$G$14,L856)*H856</f>
        <v>402.07493917063198</v>
      </c>
      <c r="N856">
        <f t="shared" si="238"/>
        <v>-3.0850274465561438</v>
      </c>
      <c r="O856">
        <f t="shared" si="239"/>
        <v>-0.31447782329828172</v>
      </c>
      <c r="P856">
        <f t="shared" si="240"/>
        <v>6680.8474034760065</v>
      </c>
      <c r="Q856">
        <f t="shared" si="241"/>
        <v>12418.099850344646</v>
      </c>
      <c r="R856">
        <f t="shared" si="242"/>
        <v>-73.637866843569171</v>
      </c>
      <c r="S856">
        <f t="shared" si="243"/>
        <v>-245.62156882156131</v>
      </c>
      <c r="T856">
        <f t="shared" si="244"/>
        <v>71.969309903470318</v>
      </c>
      <c r="U856">
        <f t="shared" si="245"/>
        <v>-2.0941789838113025</v>
      </c>
      <c r="V856">
        <f t="shared" si="246"/>
        <v>-2.2653495822428336</v>
      </c>
    </row>
    <row r="857" spans="4:22" x14ac:dyDescent="0.3">
      <c r="D857">
        <f t="shared" si="247"/>
        <v>79.499999999999758</v>
      </c>
      <c r="E857">
        <v>0</v>
      </c>
      <c r="F857">
        <v>50</v>
      </c>
      <c r="H857">
        <f t="shared" si="233"/>
        <v>0.61286771418240149</v>
      </c>
      <c r="I857">
        <f t="shared" si="234"/>
        <v>244.88421443794837</v>
      </c>
      <c r="J857">
        <f t="shared" si="235"/>
        <v>313.67893993886116</v>
      </c>
      <c r="K857">
        <f t="shared" si="236"/>
        <v>256.08713944158916</v>
      </c>
      <c r="L857">
        <f t="shared" si="237"/>
        <v>0.81639889337646587</v>
      </c>
      <c r="M857" cm="1">
        <f t="array" ref="M857">CubicInterpolation($B$4:$B$14,$G$4:$G$14,L857)*H857</f>
        <v>403.47782913942194</v>
      </c>
      <c r="N857">
        <f t="shared" si="238"/>
        <v>-3.0648048926706681</v>
      </c>
      <c r="O857">
        <f t="shared" si="239"/>
        <v>-0.31241640088386013</v>
      </c>
      <c r="P857">
        <f t="shared" si="240"/>
        <v>6656.2747018540922</v>
      </c>
      <c r="Q857">
        <f t="shared" si="241"/>
        <v>12425.285453563511</v>
      </c>
      <c r="R857">
        <f t="shared" si="242"/>
        <v>-73.69990891051421</v>
      </c>
      <c r="S857">
        <f t="shared" si="243"/>
        <v>-245.8324636167562</v>
      </c>
      <c r="T857">
        <f t="shared" si="244"/>
        <v>71.742754473829535</v>
      </c>
      <c r="U857">
        <f t="shared" si="245"/>
        <v>-2.0648004886500426</v>
      </c>
      <c r="V857">
        <f t="shared" si="246"/>
        <v>-2.2648682019509683</v>
      </c>
    </row>
    <row r="858" spans="4:22" x14ac:dyDescent="0.3">
      <c r="D858">
        <f t="shared" si="247"/>
        <v>79.599999999999753</v>
      </c>
      <c r="E858">
        <v>0</v>
      </c>
      <c r="F858">
        <v>50</v>
      </c>
      <c r="H858">
        <f t="shared" si="233"/>
        <v>0.61457364160155847</v>
      </c>
      <c r="I858">
        <f t="shared" si="234"/>
        <v>245.0440731227157</v>
      </c>
      <c r="J858">
        <f t="shared" si="235"/>
        <v>313.78130693320014</v>
      </c>
      <c r="K858">
        <f t="shared" si="236"/>
        <v>256.22345272066474</v>
      </c>
      <c r="L858">
        <f t="shared" si="237"/>
        <v>0.81656697533996603</v>
      </c>
      <c r="M858" cm="1">
        <f t="array" ref="M858">CubicInterpolation($B$4:$B$14,$G$4:$G$14,L858)*H858</f>
        <v>404.8724819707686</v>
      </c>
      <c r="N858">
        <f t="shared" si="238"/>
        <v>-3.0447856734004515</v>
      </c>
      <c r="O858">
        <f t="shared" si="239"/>
        <v>-0.31037570574928147</v>
      </c>
      <c r="P858">
        <f t="shared" si="240"/>
        <v>6631.6810580437368</v>
      </c>
      <c r="Q858">
        <f t="shared" si="241"/>
        <v>12432.448403466433</v>
      </c>
      <c r="R858">
        <f t="shared" si="242"/>
        <v>-73.761689502939674</v>
      </c>
      <c r="S858">
        <f t="shared" si="243"/>
        <v>-246.04041259037925</v>
      </c>
      <c r="T858">
        <f t="shared" si="244"/>
        <v>71.516243584619858</v>
      </c>
      <c r="U858">
        <f t="shared" si="245"/>
        <v>-2.0355825246726043</v>
      </c>
      <c r="V858">
        <f t="shared" si="246"/>
        <v>-2.2643152568032896</v>
      </c>
    </row>
    <row r="859" spans="4:22" x14ac:dyDescent="0.3">
      <c r="D859">
        <f t="shared" si="247"/>
        <v>79.699999999999747</v>
      </c>
      <c r="E859">
        <v>0</v>
      </c>
      <c r="F859">
        <v>50</v>
      </c>
      <c r="H859">
        <f t="shared" si="233"/>
        <v>0.6162846362531289</v>
      </c>
      <c r="I859">
        <f t="shared" si="234"/>
        <v>245.20406602212338</v>
      </c>
      <c r="J859">
        <f t="shared" si="235"/>
        <v>313.88372644609848</v>
      </c>
      <c r="K859">
        <f t="shared" si="236"/>
        <v>256.35726245768416</v>
      </c>
      <c r="L859">
        <f t="shared" si="237"/>
        <v>0.8167268349979494</v>
      </c>
      <c r="M859" cm="1">
        <f t="array" ref="M859">CubicInterpolation($B$4:$B$14,$G$4:$G$14,L859)*H859</f>
        <v>406.25885194662573</v>
      </c>
      <c r="N859">
        <f t="shared" si="238"/>
        <v>-3.0249702055595629</v>
      </c>
      <c r="O859">
        <f t="shared" si="239"/>
        <v>-0.3083557803832378</v>
      </c>
      <c r="P859">
        <f t="shared" si="240"/>
        <v>6607.0667658271668</v>
      </c>
      <c r="Q859">
        <f t="shared" si="241"/>
        <v>12439.588704866248</v>
      </c>
      <c r="R859">
        <f t="shared" si="242"/>
        <v>-73.823210388803844</v>
      </c>
      <c r="S859">
        <f t="shared" si="243"/>
        <v>-246.24543174104537</v>
      </c>
      <c r="T859">
        <f t="shared" si="244"/>
        <v>71.289784411682163</v>
      </c>
      <c r="U859">
        <f t="shared" si="245"/>
        <v>-2.0065261381512185</v>
      </c>
      <c r="V859">
        <f t="shared" si="246"/>
        <v>-2.2636911453285804</v>
      </c>
    </row>
    <row r="860" spans="4:22" x14ac:dyDescent="0.3">
      <c r="D860">
        <f t="shared" si="247"/>
        <v>79.799999999999741</v>
      </c>
      <c r="E860">
        <v>0</v>
      </c>
      <c r="F860">
        <v>50</v>
      </c>
      <c r="H860">
        <f t="shared" si="233"/>
        <v>0.61800069228384069</v>
      </c>
      <c r="I860">
        <f t="shared" si="234"/>
        <v>245.36419123702083</v>
      </c>
      <c r="J860">
        <f t="shared" si="235"/>
        <v>313.98619721101591</v>
      </c>
      <c r="K860">
        <f t="shared" si="236"/>
        <v>256.48858286046351</v>
      </c>
      <c r="L860">
        <f t="shared" si="237"/>
        <v>0.81687852886121981</v>
      </c>
      <c r="M860" cm="1">
        <f t="array" ref="M860">CubicInterpolation($B$4:$B$14,$G$4:$G$14,L860)*H860</f>
        <v>407.63689553316618</v>
      </c>
      <c r="N860">
        <f t="shared" si="238"/>
        <v>-3.0053588455304441</v>
      </c>
      <c r="O860">
        <f t="shared" si="239"/>
        <v>-0.30635666111421445</v>
      </c>
      <c r="P860">
        <f t="shared" si="240"/>
        <v>6582.4321173814069</v>
      </c>
      <c r="Q860">
        <f t="shared" si="241"/>
        <v>12446.706363291411</v>
      </c>
      <c r="R860">
        <f t="shared" si="242"/>
        <v>-73.884473316962229</v>
      </c>
      <c r="S860">
        <f t="shared" si="243"/>
        <v>-246.44753717418655</v>
      </c>
      <c r="T860">
        <f t="shared" si="244"/>
        <v>71.063384091575585</v>
      </c>
      <c r="U860">
        <f t="shared" si="245"/>
        <v>-1.9776323318267646</v>
      </c>
      <c r="V860">
        <f t="shared" si="246"/>
        <v>-2.2629962771780066</v>
      </c>
    </row>
    <row r="861" spans="4:22" x14ac:dyDescent="0.3">
      <c r="D861">
        <f t="shared" si="247"/>
        <v>79.899999999999736</v>
      </c>
      <c r="E861">
        <v>0</v>
      </c>
      <c r="F861">
        <v>50</v>
      </c>
      <c r="H861">
        <f t="shared" si="233"/>
        <v>0.61972180381886321</v>
      </c>
      <c r="I861">
        <f t="shared" si="234"/>
        <v>245.52444687875919</v>
      </c>
      <c r="J861">
        <f t="shared" si="235"/>
        <v>314.08871796975683</v>
      </c>
      <c r="K861">
        <f t="shared" si="236"/>
        <v>256.6174282475377</v>
      </c>
      <c r="L861">
        <f t="shared" si="237"/>
        <v>0.81702211370816269</v>
      </c>
      <c r="M861" cm="1">
        <f t="array" ref="M861">CubicInterpolation($B$4:$B$14,$G$4:$G$14,L861)*H861</f>
        <v>409.00657136375992</v>
      </c>
      <c r="N861">
        <f t="shared" si="238"/>
        <v>-2.985951889526536</v>
      </c>
      <c r="O861">
        <f t="shared" si="239"/>
        <v>-0.30437837813726154</v>
      </c>
      <c r="P861">
        <f t="shared" si="240"/>
        <v>6557.7774032678144</v>
      </c>
      <c r="Q861">
        <f t="shared" si="241"/>
        <v>12453.801384982011</v>
      </c>
      <c r="R861">
        <f t="shared" si="242"/>
        <v>-73.945480017390437</v>
      </c>
      <c r="S861">
        <f t="shared" si="243"/>
        <v>-246.64674509768543</v>
      </c>
      <c r="T861">
        <f t="shared" si="244"/>
        <v>70.837049720450267</v>
      </c>
      <c r="U861">
        <f t="shared" si="245"/>
        <v>-1.9489020651922386</v>
      </c>
      <c r="V861">
        <f t="shared" si="246"/>
        <v>-2.2622310728253465</v>
      </c>
    </row>
    <row r="862" spans="4:22" x14ac:dyDescent="0.3">
      <c r="D862">
        <f t="shared" si="247"/>
        <v>79.99999999999973</v>
      </c>
      <c r="E862">
        <v>0</v>
      </c>
      <c r="F862">
        <v>50</v>
      </c>
      <c r="H862">
        <f t="shared" si="233"/>
        <v>0.62144796496281074</v>
      </c>
      <c r="I862">
        <f t="shared" si="234"/>
        <v>245.68483106925663</v>
      </c>
      <c r="J862">
        <f t="shared" si="235"/>
        <v>314.19128747250028</v>
      </c>
      <c r="K862">
        <f t="shared" si="236"/>
        <v>256.74381304355228</v>
      </c>
      <c r="L862">
        <f t="shared" si="237"/>
        <v>0.81715764656912671</v>
      </c>
      <c r="M862" cm="1">
        <f t="array" ref="M862">CubicInterpolation($B$4:$B$14,$G$4:$G$14,L862)*H862</f>
        <v>410.36784022118991</v>
      </c>
      <c r="N862">
        <f t="shared" si="238"/>
        <v>-2.9667495738862097</v>
      </c>
      <c r="O862">
        <f t="shared" si="239"/>
        <v>-0.30242095554395615</v>
      </c>
      <c r="P862">
        <f t="shared" si="240"/>
        <v>6533.1029124220549</v>
      </c>
      <c r="Q862">
        <f t="shared" si="241"/>
        <v>12460.873776885681</v>
      </c>
      <c r="R862">
        <f t="shared" si="242"/>
        <v>-74.006232201402398</v>
      </c>
      <c r="S862">
        <f t="shared" si="243"/>
        <v>-246.84307181753636</v>
      </c>
      <c r="T862">
        <f t="shared" si="244"/>
        <v>70.610788352950109</v>
      </c>
      <c r="U862">
        <f t="shared" si="245"/>
        <v>-1.9203362547926803</v>
      </c>
      <c r="V862">
        <f t="shared" si="246"/>
        <v>-2.2613959632675629</v>
      </c>
    </row>
    <row r="863" spans="4:22" x14ac:dyDescent="0.3">
      <c r="D863">
        <f t="shared" si="247"/>
        <v>80.099999999999724</v>
      </c>
      <c r="E863">
        <v>0</v>
      </c>
      <c r="F863">
        <v>50</v>
      </c>
      <c r="H863">
        <f t="shared" si="233"/>
        <v>0.62317916980073373</v>
      </c>
      <c r="I863">
        <f t="shared" si="234"/>
        <v>245.84534194106072</v>
      </c>
      <c r="J863">
        <f t="shared" si="235"/>
        <v>314.29390447782816</v>
      </c>
      <c r="K863">
        <f t="shared" si="236"/>
        <v>256.86775177469428</v>
      </c>
      <c r="L863">
        <f t="shared" si="237"/>
        <v>0.81728518471097167</v>
      </c>
      <c r="M863" cm="1">
        <f t="array" ref="M863">CubicInterpolation($B$4:$B$14,$G$4:$G$14,L863)*H863</f>
        <v>411.72066501913861</v>
      </c>
      <c r="N863">
        <f t="shared" si="238"/>
        <v>-2.9477520753946833</v>
      </c>
      <c r="O863">
        <f t="shared" si="239"/>
        <v>-0.30048441135521747</v>
      </c>
      <c r="P863">
        <f t="shared" si="240"/>
        <v>6508.4089321445026</v>
      </c>
      <c r="Q863">
        <f t="shared" si="241"/>
        <v>12467.923546653385</v>
      </c>
      <c r="R863">
        <f t="shared" si="242"/>
        <v>-74.066731561888759</v>
      </c>
      <c r="S863">
        <f t="shared" si="243"/>
        <v>-247.03653373353558</v>
      </c>
      <c r="T863">
        <f t="shared" si="244"/>
        <v>70.384607001145483</v>
      </c>
      <c r="U863">
        <f t="shared" si="245"/>
        <v>-1.8919357745399066</v>
      </c>
      <c r="V863">
        <f t="shared" si="246"/>
        <v>-2.2604913897225414</v>
      </c>
    </row>
    <row r="864" spans="4:22" x14ac:dyDescent="0.3">
      <c r="D864">
        <f t="shared" si="247"/>
        <v>80.199999999999719</v>
      </c>
      <c r="E864">
        <v>0</v>
      </c>
      <c r="F864">
        <v>50</v>
      </c>
      <c r="H864">
        <f t="shared" si="233"/>
        <v>0.62491541239909809</v>
      </c>
      <c r="I864">
        <f t="shared" si="234"/>
        <v>246.00597763740797</v>
      </c>
      <c r="J864">
        <f t="shared" si="235"/>
        <v>314.39656775275159</v>
      </c>
      <c r="K864">
        <f t="shared" si="236"/>
        <v>256.98925906416264</v>
      </c>
      <c r="L864">
        <f t="shared" si="237"/>
        <v>0.81740478562178409</v>
      </c>
      <c r="M864" cm="1">
        <f t="array" ref="M864">CubicInterpolation($B$4:$B$14,$G$4:$G$14,L864)*H864</f>
        <v>413.06501078295929</v>
      </c>
      <c r="N864">
        <f t="shared" si="238"/>
        <v>-2.9289595116433347</v>
      </c>
      <c r="O864">
        <f t="shared" si="239"/>
        <v>-0.29856875755793422</v>
      </c>
      <c r="P864">
        <f t="shared" si="240"/>
        <v>6483.6957480910769</v>
      </c>
      <c r="Q864">
        <f t="shared" si="241"/>
        <v>12474.950702635117</v>
      </c>
      <c r="R864">
        <f t="shared" si="242"/>
        <v>-74.126979773503862</v>
      </c>
      <c r="S864">
        <f t="shared" si="243"/>
        <v>-247.2271473350022</v>
      </c>
      <c r="T864">
        <f t="shared" si="244"/>
        <v>70.158512633495988</v>
      </c>
      <c r="U864">
        <f t="shared" si="245"/>
        <v>-1.863701456044621</v>
      </c>
      <c r="V864">
        <f t="shared" si="246"/>
        <v>-2.2595178033339591</v>
      </c>
    </row>
    <row r="865" spans="4:22" x14ac:dyDescent="0.3">
      <c r="D865">
        <f t="shared" si="247"/>
        <v>80.299999999999713</v>
      </c>
      <c r="E865">
        <v>0</v>
      </c>
      <c r="F865">
        <v>50</v>
      </c>
      <c r="H865">
        <f t="shared" si="233"/>
        <v>0.62665668680674902</v>
      </c>
      <c r="I865">
        <f t="shared" si="234"/>
        <v>246.1667363122807</v>
      </c>
      <c r="J865">
        <f t="shared" si="235"/>
        <v>314.49927607273497</v>
      </c>
      <c r="K865">
        <f t="shared" si="236"/>
        <v>257.10834962768007</v>
      </c>
      <c r="L865">
        <f t="shared" si="237"/>
        <v>0.81751650699576817</v>
      </c>
      <c r="M865" cm="1">
        <f t="array" ref="M865">CubicInterpolation($B$4:$B$14,$G$4:$G$14,L865)*H865</f>
        <v>414.40084462977131</v>
      </c>
      <c r="N865">
        <f t="shared" si="238"/>
        <v>-2.9103719414114817</v>
      </c>
      <c r="O865">
        <f t="shared" si="239"/>
        <v>-0.2966740001438819</v>
      </c>
      <c r="P865">
        <f t="shared" si="240"/>
        <v>6458.9636442645015</v>
      </c>
      <c r="Q865">
        <f t="shared" si="241"/>
        <v>12481.955253875483</v>
      </c>
      <c r="R865">
        <f t="shared" si="242"/>
        <v>-74.186978492914449</v>
      </c>
      <c r="S865">
        <f t="shared" si="243"/>
        <v>-247.4149291965314</v>
      </c>
      <c r="T865">
        <f t="shared" si="244"/>
        <v>69.932512173843179</v>
      </c>
      <c r="U865">
        <f t="shared" si="245"/>
        <v>-1.8356340889606566</v>
      </c>
      <c r="V865">
        <f t="shared" si="246"/>
        <v>-2.2584756648679694</v>
      </c>
    </row>
    <row r="866" spans="4:22" x14ac:dyDescent="0.3">
      <c r="D866">
        <f t="shared" si="247"/>
        <v>80.399999999999707</v>
      </c>
      <c r="E866">
        <v>0</v>
      </c>
      <c r="F866">
        <v>50</v>
      </c>
      <c r="H866">
        <f t="shared" si="233"/>
        <v>0.62840298705586695</v>
      </c>
      <c r="I866">
        <f t="shared" si="234"/>
        <v>246.32761613046108</v>
      </c>
      <c r="J866">
        <f t="shared" si="235"/>
        <v>314.60202822171897</v>
      </c>
      <c r="K866">
        <f t="shared" si="236"/>
        <v>257.22503826904767</v>
      </c>
      <c r="L866">
        <f t="shared" si="237"/>
        <v>0.81762040671831182</v>
      </c>
      <c r="M866" cm="1">
        <f t="array" ref="M866">CubicInterpolation($B$4:$B$14,$G$4:$G$14,L866)*H866</f>
        <v>415.7281357479003</v>
      </c>
      <c r="N866">
        <f t="shared" si="238"/>
        <v>-2.8919893650867108</v>
      </c>
      <c r="O866">
        <f t="shared" si="239"/>
        <v>-0.29480013915256992</v>
      </c>
      <c r="P866">
        <f t="shared" si="240"/>
        <v>6434.2129030059868</v>
      </c>
      <c r="Q866">
        <f t="shared" si="241"/>
        <v>12488.937210109198</v>
      </c>
      <c r="R866">
        <f t="shared" si="242"/>
        <v>-74.246729358987153</v>
      </c>
      <c r="S866">
        <f t="shared" si="243"/>
        <v>-247.59989597378166</v>
      </c>
      <c r="T866">
        <f t="shared" si="244"/>
        <v>69.706612500433096</v>
      </c>
      <c r="U866">
        <f t="shared" si="245"/>
        <v>-1.8077344213458093</v>
      </c>
      <c r="V866">
        <f t="shared" si="246"/>
        <v>-2.2573654444188183</v>
      </c>
    </row>
    <row r="867" spans="4:22" x14ac:dyDescent="0.3">
      <c r="D867">
        <f t="shared" si="247"/>
        <v>80.499999999999702</v>
      </c>
      <c r="E867">
        <v>0</v>
      </c>
      <c r="F867">
        <v>50</v>
      </c>
      <c r="H867">
        <f t="shared" si="233"/>
        <v>0.63015430716290599</v>
      </c>
      <c r="I867">
        <f t="shared" si="234"/>
        <v>246.4886152675823</v>
      </c>
      <c r="J867">
        <f t="shared" si="235"/>
        <v>314.70482299214063</v>
      </c>
      <c r="K867">
        <f t="shared" si="236"/>
        <v>257.33933987574329</v>
      </c>
      <c r="L867">
        <f t="shared" si="237"/>
        <v>0.81771654285123563</v>
      </c>
      <c r="M867" cm="1">
        <f t="array" ref="M867">CubicInterpolation($B$4:$B$14,$G$4:$G$14,L867)*H867</f>
        <v>417.04685537569173</v>
      </c>
      <c r="N867">
        <f t="shared" si="238"/>
        <v>-2.8738117251099116</v>
      </c>
      <c r="O867">
        <f t="shared" si="239"/>
        <v>-0.29294716871660664</v>
      </c>
      <c r="P867">
        <f t="shared" si="240"/>
        <v>6409.4438049873343</v>
      </c>
      <c r="Q867">
        <f t="shared" si="241"/>
        <v>12495.896581756468</v>
      </c>
      <c r="R867">
        <f t="shared" si="242"/>
        <v>-74.30623399301885</v>
      </c>
      <c r="S867">
        <f t="shared" si="243"/>
        <v>-247.78206439929696</v>
      </c>
      <c r="T867">
        <f t="shared" si="244"/>
        <v>69.480820444968771</v>
      </c>
      <c r="U867">
        <f t="shared" si="245"/>
        <v>-1.7800031600345541</v>
      </c>
      <c r="V867">
        <f t="shared" si="246"/>
        <v>-2.2561876211091594</v>
      </c>
    </row>
    <row r="868" spans="4:22" x14ac:dyDescent="0.3">
      <c r="D868">
        <f t="shared" si="247"/>
        <v>80.599999999999696</v>
      </c>
      <c r="E868">
        <v>0</v>
      </c>
      <c r="F868">
        <v>50</v>
      </c>
      <c r="H868">
        <f t="shared" si="233"/>
        <v>0.63191064112952422</v>
      </c>
      <c r="I868">
        <f t="shared" si="234"/>
        <v>246.64973191017754</v>
      </c>
      <c r="J868">
        <f t="shared" si="235"/>
        <v>314.80765918495268</v>
      </c>
      <c r="K868">
        <f t="shared" si="236"/>
        <v>257.45126941456545</v>
      </c>
      <c r="L868">
        <f t="shared" si="237"/>
        <v>0.81780497361822513</v>
      </c>
      <c r="M868" cm="1">
        <f t="array" ref="M868">CubicInterpolation($B$4:$B$14,$G$4:$G$14,L868)*H868</f>
        <v>418.35697677972854</v>
      </c>
      <c r="N868">
        <f t="shared" si="238"/>
        <v>-2.8558389064553467</v>
      </c>
      <c r="O868">
        <f t="shared" si="239"/>
        <v>-0.29111507711063678</v>
      </c>
      <c r="P868">
        <f t="shared" si="240"/>
        <v>6384.6566292034522</v>
      </c>
      <c r="Q868">
        <f t="shared" si="241"/>
        <v>12502.8333799183</v>
      </c>
      <c r="R868">
        <f t="shared" si="242"/>
        <v>-74.365493998931044</v>
      </c>
      <c r="S868">
        <f t="shared" si="243"/>
        <v>-247.96145127836596</v>
      </c>
      <c r="T868">
        <f t="shared" si="244"/>
        <v>69.255142791692379</v>
      </c>
      <c r="U868">
        <f t="shared" si="245"/>
        <v>-1.7524409710251962</v>
      </c>
      <c r="V868">
        <f t="shared" si="246"/>
        <v>-2.2549426827962473</v>
      </c>
    </row>
    <row r="869" spans="4:22" x14ac:dyDescent="0.3">
      <c r="D869">
        <f t="shared" si="247"/>
        <v>80.69999999999969</v>
      </c>
      <c r="E869">
        <v>0</v>
      </c>
      <c r="F869">
        <v>50</v>
      </c>
      <c r="H869">
        <f t="shared" si="233"/>
        <v>0.6336719829434968</v>
      </c>
      <c r="I869">
        <f t="shared" si="234"/>
        <v>246.81096425572559</v>
      </c>
      <c r="J869">
        <f t="shared" si="235"/>
        <v>314.91053560964031</v>
      </c>
      <c r="K869">
        <f t="shared" si="236"/>
        <v>257.56084192732288</v>
      </c>
      <c r="L869">
        <f t="shared" si="237"/>
        <v>0.81788575739044989</v>
      </c>
      <c r="M869" cm="1">
        <f t="array" ref="M869">CubicInterpolation($B$4:$B$14,$G$4:$G$14,L869)*H869</f>
        <v>419.65847523247038</v>
      </c>
      <c r="N869">
        <f t="shared" si="238"/>
        <v>-2.8380707371382852</v>
      </c>
      <c r="O869">
        <f t="shared" si="239"/>
        <v>-0.28930384680308718</v>
      </c>
      <c r="P869">
        <f t="shared" si="240"/>
        <v>6359.8516529652898</v>
      </c>
      <c r="Q869">
        <f t="shared" si="241"/>
        <v>12509.747616371709</v>
      </c>
      <c r="R869">
        <f t="shared" si="242"/>
        <v>-74.424510963483584</v>
      </c>
      <c r="S869">
        <f t="shared" si="243"/>
        <v>-248.13807348491895</v>
      </c>
      <c r="T869">
        <f t="shared" si="244"/>
        <v>69.029586276497128</v>
      </c>
      <c r="U869">
        <f t="shared" si="245"/>
        <v>-1.7250484798788932</v>
      </c>
      <c r="V869">
        <f t="shared" si="246"/>
        <v>-2.2536311257763928</v>
      </c>
    </row>
    <row r="870" spans="4:22" x14ac:dyDescent="0.3">
      <c r="D870">
        <f t="shared" si="247"/>
        <v>80.799999999999685</v>
      </c>
      <c r="E870">
        <v>0</v>
      </c>
      <c r="F870">
        <v>50</v>
      </c>
      <c r="H870">
        <f t="shared" si="233"/>
        <v>0.63543832657961807</v>
      </c>
      <c r="I870">
        <f t="shared" si="234"/>
        <v>246.97231051269438</v>
      </c>
      <c r="J870">
        <f t="shared" si="235"/>
        <v>315.01345108423641</v>
      </c>
      <c r="K870">
        <f t="shared" si="236"/>
        <v>257.6680725265723</v>
      </c>
      <c r="L870">
        <f t="shared" si="237"/>
        <v>0.81795895267237451</v>
      </c>
      <c r="M870" cm="1">
        <f t="array" ref="M870">CubicInterpolation($B$4:$B$14,$G$4:$G$14,L870)*H870</f>
        <v>420.95132798935185</v>
      </c>
      <c r="N870">
        <f t="shared" si="238"/>
        <v>-2.8205069887531726</v>
      </c>
      <c r="O870">
        <f t="shared" si="239"/>
        <v>-0.28751345451102678</v>
      </c>
      <c r="P870">
        <f t="shared" si="240"/>
        <v>6335.0291518931717</v>
      </c>
      <c r="Q870">
        <f t="shared" si="241"/>
        <v>12516.639303564838</v>
      </c>
      <c r="R870">
        <f t="shared" si="242"/>
        <v>-74.483286456483512</v>
      </c>
      <c r="S870">
        <f t="shared" si="243"/>
        <v>-248.31194795746416</v>
      </c>
      <c r="T870">
        <f t="shared" si="244"/>
        <v>68.804157586068513</v>
      </c>
      <c r="U870">
        <f t="shared" si="245"/>
        <v>-1.6978262721307817</v>
      </c>
      <c r="V870">
        <f t="shared" si="246"/>
        <v>-2.2522534544912971</v>
      </c>
    </row>
    <row r="871" spans="4:22" x14ac:dyDescent="0.3">
      <c r="D871">
        <f t="shared" si="247"/>
        <v>80.899999999999679</v>
      </c>
      <c r="E871">
        <v>0</v>
      </c>
      <c r="F871">
        <v>50</v>
      </c>
      <c r="H871">
        <f t="shared" si="233"/>
        <v>0.63720966600059059</v>
      </c>
      <c r="I871">
        <f t="shared" si="234"/>
        <v>247.13376890058143</v>
      </c>
      <c r="J871">
        <f t="shared" si="235"/>
        <v>315.11640443533497</v>
      </c>
      <c r="K871">
        <f t="shared" si="236"/>
        <v>257.77297639140443</v>
      </c>
      <c r="L871">
        <f t="shared" si="237"/>
        <v>0.8180246180877645</v>
      </c>
      <c r="M871" cm="1">
        <f t="array" ref="M871">CubicInterpolation($B$4:$B$14,$G$4:$G$14,L871)*H871</f>
        <v>422.2355142653642</v>
      </c>
      <c r="N871">
        <f t="shared" si="238"/>
        <v>-2.8031473770426656</v>
      </c>
      <c r="O871">
        <f t="shared" si="239"/>
        <v>-0.2857438712581718</v>
      </c>
      <c r="P871">
        <f t="shared" si="240"/>
        <v>6310.1893999105469</v>
      </c>
      <c r="Q871">
        <f t="shared" si="241"/>
        <v>12523.508454611994</v>
      </c>
      <c r="R871">
        <f t="shared" si="242"/>
        <v>-74.541822030985116</v>
      </c>
      <c r="S871">
        <f t="shared" si="243"/>
        <v>-248.48309169506464</v>
      </c>
      <c r="T871">
        <f t="shared" si="244"/>
        <v>68.578863357055141</v>
      </c>
      <c r="U871">
        <f t="shared" si="245"/>
        <v>-1.6707748937128724</v>
      </c>
      <c r="V871">
        <f t="shared" si="246"/>
        <v>-2.2508101812369508</v>
      </c>
    </row>
    <row r="872" spans="4:22" x14ac:dyDescent="0.3">
      <c r="D872">
        <f t="shared" si="247"/>
        <v>80.999999999999673</v>
      </c>
      <c r="E872">
        <v>0</v>
      </c>
      <c r="F872">
        <v>50</v>
      </c>
      <c r="H872">
        <f t="shared" si="233"/>
        <v>0.63898599515789767</v>
      </c>
      <c r="I872">
        <f t="shared" si="234"/>
        <v>247.29533764995216</v>
      </c>
      <c r="J872">
        <f t="shared" si="235"/>
        <v>315.21939449810316</v>
      </c>
      <c r="K872">
        <f t="shared" si="236"/>
        <v>257.87556876327915</v>
      </c>
      <c r="L872">
        <f t="shared" si="237"/>
        <v>0.81808281236588354</v>
      </c>
      <c r="M872" cm="1">
        <f t="array" ref="M872">CubicInterpolation($B$4:$B$14,$G$4:$G$14,L872)*H872</f>
        <v>423.51101521113384</v>
      </c>
      <c r="N872">
        <f t="shared" si="238"/>
        <v>-2.7859915624968559</v>
      </c>
      <c r="O872">
        <f t="shared" si="239"/>
        <v>-0.283995062435969</v>
      </c>
      <c r="P872">
        <f t="shared" si="240"/>
        <v>6285.332669238127</v>
      </c>
      <c r="Q872">
        <f t="shared" si="241"/>
        <v>12530.35508328861</v>
      </c>
      <c r="R872">
        <f t="shared" si="242"/>
        <v>-74.600119223485478</v>
      </c>
      <c r="S872">
        <f t="shared" si="243"/>
        <v>-248.6515217533568</v>
      </c>
      <c r="T872">
        <f t="shared" si="244"/>
        <v>68.353710175268745</v>
      </c>
      <c r="U872">
        <f t="shared" si="245"/>
        <v>-1.6438948513882554</v>
      </c>
      <c r="V872">
        <f t="shared" si="246"/>
        <v>-2.2493018258746109</v>
      </c>
    </row>
    <row r="873" spans="4:22" x14ac:dyDescent="0.3">
      <c r="D873">
        <f t="shared" si="247"/>
        <v>81.099999999999667</v>
      </c>
      <c r="E873">
        <v>0</v>
      </c>
      <c r="F873">
        <v>50</v>
      </c>
      <c r="H873">
        <f t="shared" si="233"/>
        <v>0.6407673079926689</v>
      </c>
      <c r="I873">
        <f t="shared" si="234"/>
        <v>247.4570150024752</v>
      </c>
      <c r="J873">
        <f t="shared" si="235"/>
        <v>315.32242011629074</v>
      </c>
      <c r="K873">
        <f t="shared" si="236"/>
        <v>257.97586494191194</v>
      </c>
      <c r="L873">
        <f t="shared" si="237"/>
        <v>0.81813359432789645</v>
      </c>
      <c r="M873" cm="1">
        <f t="array" ref="M873">CubicInterpolation($B$4:$B$14,$G$4:$G$14,L873)*H873</f>
        <v>424.77781388855044</v>
      </c>
      <c r="N873">
        <f t="shared" si="238"/>
        <v>-2.769039150980293</v>
      </c>
      <c r="O873">
        <f t="shared" si="239"/>
        <v>-0.28226698786751203</v>
      </c>
      <c r="P873">
        <f t="shared" si="240"/>
        <v>6260.4592303884301</v>
      </c>
      <c r="Q873">
        <f t="shared" si="241"/>
        <v>12537.179204026119</v>
      </c>
      <c r="R873">
        <f t="shared" si="242"/>
        <v>-74.658179554129532</v>
      </c>
      <c r="S873">
        <f t="shared" si="243"/>
        <v>-248.81725524061184</v>
      </c>
      <c r="T873">
        <f t="shared" si="244"/>
        <v>68.128704574913186</v>
      </c>
      <c r="U873">
        <f t="shared" si="245"/>
        <v>-1.6171866131950696</v>
      </c>
      <c r="V873">
        <f t="shared" si="246"/>
        <v>-2.2477289155421571</v>
      </c>
    </row>
    <row r="874" spans="4:22" x14ac:dyDescent="0.3">
      <c r="D874">
        <f t="shared" si="247"/>
        <v>81.199999999999662</v>
      </c>
      <c r="E874">
        <v>0</v>
      </c>
      <c r="F874">
        <v>50</v>
      </c>
      <c r="H874">
        <f t="shared" si="233"/>
        <v>0.6425535984365246</v>
      </c>
      <c r="I874">
        <f t="shared" si="234"/>
        <v>247.61879921095536</v>
      </c>
      <c r="J874">
        <f t="shared" si="235"/>
        <v>315.42548014223877</v>
      </c>
      <c r="K874">
        <f t="shared" si="236"/>
        <v>258.07388028121102</v>
      </c>
      <c r="L874">
        <f t="shared" si="237"/>
        <v>0.81817702287346772</v>
      </c>
      <c r="M874" cm="1">
        <f t="array" ref="M874">CubicInterpolation($B$4:$B$14,$G$4:$G$14,L874)*H874</f>
        <v>426.03589524593906</v>
      </c>
      <c r="N874">
        <f t="shared" si="238"/>
        <v>-2.752289694389483</v>
      </c>
      <c r="O874">
        <f t="shared" si="239"/>
        <v>-0.28055960187456502</v>
      </c>
      <c r="P874">
        <f t="shared" si="240"/>
        <v>6235.5693521607091</v>
      </c>
      <c r="Q874">
        <f t="shared" si="241"/>
        <v>12543.980831906756</v>
      </c>
      <c r="R874">
        <f t="shared" si="242"/>
        <v>-74.7160045269042</v>
      </c>
      <c r="S874">
        <f t="shared" si="243"/>
        <v>-248.98030931384099</v>
      </c>
      <c r="T874">
        <f t="shared" si="244"/>
        <v>67.903853037842367</v>
      </c>
      <c r="U874">
        <f t="shared" si="245"/>
        <v>-1.5906506089010726</v>
      </c>
      <c r="V874">
        <f t="shared" si="246"/>
        <v>-2.2460919843686722</v>
      </c>
    </row>
    <row r="875" spans="4:22" x14ac:dyDescent="0.3">
      <c r="D875">
        <f t="shared" si="247"/>
        <v>81.299999999999656</v>
      </c>
      <c r="E875">
        <v>0</v>
      </c>
      <c r="F875">
        <v>50</v>
      </c>
      <c r="H875">
        <f t="shared" si="233"/>
        <v>0.64434486041241135</v>
      </c>
      <c r="I875">
        <f t="shared" si="234"/>
        <v>247.78068853936421</v>
      </c>
      <c r="J875">
        <f t="shared" si="235"/>
        <v>315.52857343688623</v>
      </c>
      <c r="K875">
        <f t="shared" si="236"/>
        <v>258.16963018526718</v>
      </c>
      <c r="L875">
        <f t="shared" si="237"/>
        <v>0.81821315696756602</v>
      </c>
      <c r="M875" cm="1">
        <f t="array" ref="M875">CubicInterpolation($B$4:$B$14,$G$4:$G$14,L875)*H875</f>
        <v>427.28524609282698</v>
      </c>
      <c r="N875">
        <f t="shared" si="238"/>
        <v>-2.7357426913386256</v>
      </c>
      <c r="O875">
        <f t="shared" si="239"/>
        <v>-0.27887285334746437</v>
      </c>
      <c r="P875">
        <f t="shared" si="240"/>
        <v>6210.6633016362712</v>
      </c>
      <c r="Q875">
        <f t="shared" si="241"/>
        <v>12550.75998265829</v>
      </c>
      <c r="R875">
        <f t="shared" si="242"/>
        <v>-74.773595629834603</v>
      </c>
      <c r="S875">
        <f t="shared" si="243"/>
        <v>-249.14070117494578</v>
      </c>
      <c r="T875">
        <f t="shared" si="244"/>
        <v>67.679161992846844</v>
      </c>
      <c r="U875">
        <f t="shared" si="245"/>
        <v>-1.5642872304673607</v>
      </c>
      <c r="V875">
        <f t="shared" si="246"/>
        <v>-2.2443915731907076</v>
      </c>
    </row>
    <row r="876" spans="4:22" x14ac:dyDescent="0.3">
      <c r="D876">
        <f t="shared" si="247"/>
        <v>81.39999999999965</v>
      </c>
      <c r="E876">
        <v>0</v>
      </c>
      <c r="F876">
        <v>50</v>
      </c>
      <c r="H876">
        <f t="shared" si="233"/>
        <v>0.64614108783542201</v>
      </c>
      <c r="I876">
        <f t="shared" si="234"/>
        <v>247.94268126286781</v>
      </c>
      <c r="J876">
        <f t="shared" si="235"/>
        <v>315.63169886977494</v>
      </c>
      <c r="K876">
        <f t="shared" si="236"/>
        <v>258.26313010439668</v>
      </c>
      <c r="L876">
        <f t="shared" si="237"/>
        <v>0.81824205562747454</v>
      </c>
      <c r="M876" cm="1">
        <f t="array" ref="M876">CubicInterpolation($B$4:$B$14,$G$4:$G$14,L876)*H876</f>
        <v>428.52585507431832</v>
      </c>
      <c r="N876">
        <f t="shared" si="238"/>
        <v>-2.7193975878741377</v>
      </c>
      <c r="O876">
        <f t="shared" si="239"/>
        <v>-0.27720668581795488</v>
      </c>
      <c r="P876">
        <f t="shared" si="240"/>
        <v>6185.7413441741792</v>
      </c>
      <c r="Q876">
        <f t="shared" si="241"/>
        <v>12557.51667264868</v>
      </c>
      <c r="R876">
        <f t="shared" si="242"/>
        <v>-74.83095433517606</v>
      </c>
      <c r="S876">
        <f t="shared" si="243"/>
        <v>-249.29844806691418</v>
      </c>
      <c r="T876">
        <f t="shared" si="244"/>
        <v>67.454637814968891</v>
      </c>
      <c r="U876">
        <f t="shared" si="245"/>
        <v>-1.5380968325211735</v>
      </c>
      <c r="V876">
        <f t="shared" si="246"/>
        <v>-2.2426282292711854</v>
      </c>
    </row>
    <row r="877" spans="4:22" x14ac:dyDescent="0.3">
      <c r="D877">
        <f t="shared" si="247"/>
        <v>81.499999999999645</v>
      </c>
      <c r="E877">
        <v>0</v>
      </c>
      <c r="F877">
        <v>50</v>
      </c>
      <c r="H877">
        <f t="shared" ref="H877:H911" si="248">$H$20*(1-(P877/44300))^4.256</f>
        <v>0.64794227461360221</v>
      </c>
      <c r="I877">
        <f t="shared" ref="I877:I911" si="249">$I$20 - 6.5*P877/1000</f>
        <v>248.10477566785232</v>
      </c>
      <c r="J877">
        <f t="shared" ref="J877:J911" si="250">(I877*287*1.4)^0.5</f>
        <v>315.7348553190526</v>
      </c>
      <c r="K877">
        <f t="shared" ref="K877:K911" si="251">(S877^2+T877^2)^0.5</f>
        <v>258.35439553123763</v>
      </c>
      <c r="L877">
        <f t="shared" ref="L877:L911" si="252">K877/J877</f>
        <v>0.81826377791000759</v>
      </c>
      <c r="M877" cm="1">
        <f t="array" ref="M877">CubicInterpolation($B$4:$B$14,$G$4:$G$14,L877)*H877</f>
        <v>429.7577126451036</v>
      </c>
      <c r="N877">
        <f t="shared" ref="N877:N911" si="253">-((U877^2+V877^2)^0.5)</f>
        <v>-2.7032537782172823</v>
      </c>
      <c r="O877">
        <f t="shared" ref="O877:O911" si="254">N877/$G$17</f>
        <v>-0.27556103753489114</v>
      </c>
      <c r="P877">
        <f t="shared" ref="P877:P911" si="255">0.5*(S876+S877)*(D876-D875)+P876</f>
        <v>6160.8037434073321</v>
      </c>
      <c r="Q877">
        <f t="shared" ref="Q877:Q911" si="256">0.5*(T876+T877)*(D876-D875)+Q876</f>
        <v>12564.250918880671</v>
      </c>
      <c r="R877">
        <f t="shared" ref="R877:R911" si="257">DEGREES(ATAN((P877-P876)/(Q877-Q876)))</f>
        <v>-74.888082099603807</v>
      </c>
      <c r="S877">
        <f t="shared" ref="S877:S911" si="258">S876+(U875+U876)*0.5*(D876-D875)</f>
        <v>-249.45356727006359</v>
      </c>
      <c r="T877">
        <f t="shared" ref="T877:T911" si="259">T876+(V875+V876)*0.5*(D876-D875)</f>
        <v>67.230286824845805</v>
      </c>
      <c r="U877">
        <f t="shared" ref="U877:U911" si="260">(-$G$17*F877-SIN(RADIANS((R877)))*M877)/F877</f>
        <v>-1.5120797328371782</v>
      </c>
      <c r="V877">
        <f t="shared" ref="V877:V911" si="261">(-COS(RADIANS(R877))*M877)/F877</f>
        <v>-2.2408025060207915</v>
      </c>
    </row>
    <row r="878" spans="4:22" x14ac:dyDescent="0.3">
      <c r="D878">
        <f t="shared" si="247"/>
        <v>81.599999999999639</v>
      </c>
      <c r="E878">
        <v>0</v>
      </c>
      <c r="F878">
        <v>50</v>
      </c>
      <c r="H878">
        <f t="shared" si="248"/>
        <v>0.64974841464874389</v>
      </c>
      <c r="I878">
        <f t="shared" si="249"/>
        <v>248.26697005194703</v>
      </c>
      <c r="J878">
        <f t="shared" si="250"/>
        <v>315.83804167147491</v>
      </c>
      <c r="K878">
        <f t="shared" si="251"/>
        <v>258.4434419969013</v>
      </c>
      <c r="L878">
        <f t="shared" si="252"/>
        <v>0.81827838289893617</v>
      </c>
      <c r="M878" cm="1">
        <f t="array" ref="M878">CubicInterpolation($B$4:$B$14,$G$4:$G$14,L878)*H878</f>
        <v>430.9808110431303</v>
      </c>
      <c r="N878">
        <f t="shared" si="253"/>
        <v>-2.6873106055339795</v>
      </c>
      <c r="O878">
        <f t="shared" si="254"/>
        <v>-0.27393584154270939</v>
      </c>
      <c r="P878">
        <f t="shared" si="255"/>
        <v>6135.8507612389139</v>
      </c>
      <c r="Q878">
        <f t="shared" si="256"/>
        <v>12570.962738986316</v>
      </c>
      <c r="R878">
        <f t="shared" si="257"/>
        <v>-74.944980364403889</v>
      </c>
      <c r="S878">
        <f t="shared" si="258"/>
        <v>-249.6060760983315</v>
      </c>
      <c r="T878">
        <f t="shared" si="259"/>
        <v>67.006115288081219</v>
      </c>
      <c r="U878">
        <f t="shared" si="260"/>
        <v>-1.4862362128265874</v>
      </c>
      <c r="V878">
        <f t="shared" si="261"/>
        <v>-2.2389149627215157</v>
      </c>
    </row>
    <row r="879" spans="4:22" x14ac:dyDescent="0.3">
      <c r="D879">
        <f t="shared" si="247"/>
        <v>81.699999999999633</v>
      </c>
      <c r="E879">
        <v>0</v>
      </c>
      <c r="F879">
        <v>50</v>
      </c>
      <c r="H879">
        <f t="shared" si="248"/>
        <v>0.65155950183716238</v>
      </c>
      <c r="I879">
        <f t="shared" si="249"/>
        <v>248.42926272404506</v>
      </c>
      <c r="J879">
        <f t="shared" si="250"/>
        <v>315.94125682240571</v>
      </c>
      <c r="K879">
        <f t="shared" si="251"/>
        <v>258.53028506717857</v>
      </c>
      <c r="L879">
        <f t="shared" si="252"/>
        <v>0.8182859296926247</v>
      </c>
      <c r="M879" cm="1">
        <f t="array" ref="M879">CubicInterpolation($B$4:$B$14,$G$4:$G$14,L879)*H879</f>
        <v>432.19514426295689</v>
      </c>
      <c r="N879">
        <f t="shared" si="253"/>
        <v>-2.6715673627326431</v>
      </c>
      <c r="O879">
        <f t="shared" si="254"/>
        <v>-0.2723310257627567</v>
      </c>
      <c r="P879">
        <f t="shared" si="255"/>
        <v>6110.8826578392182</v>
      </c>
      <c r="Q879">
        <f t="shared" si="256"/>
        <v>12577.652151221451</v>
      </c>
      <c r="R879">
        <f t="shared" si="257"/>
        <v>-75.001650555655814</v>
      </c>
      <c r="S879">
        <f t="shared" si="258"/>
        <v>-249.75599189561467</v>
      </c>
      <c r="T879">
        <f t="shared" si="259"/>
        <v>66.782129414644118</v>
      </c>
      <c r="U879">
        <f t="shared" si="260"/>
        <v>-1.4605665180339964</v>
      </c>
      <c r="V879">
        <f t="shared" si="261"/>
        <v>-2.2369661642537864</v>
      </c>
    </row>
    <row r="880" spans="4:22" x14ac:dyDescent="0.3">
      <c r="D880">
        <f t="shared" si="247"/>
        <v>81.799999999999628</v>
      </c>
      <c r="E880">
        <v>0</v>
      </c>
      <c r="F880">
        <v>50</v>
      </c>
      <c r="H880">
        <f t="shared" si="248"/>
        <v>0.6533755300704619</v>
      </c>
      <c r="I880">
        <f t="shared" si="249"/>
        <v>248.59165200432159</v>
      </c>
      <c r="J880">
        <f t="shared" si="250"/>
        <v>316.0444996758153</v>
      </c>
      <c r="K880">
        <f t="shared" si="251"/>
        <v>258.61494033880211</v>
      </c>
      <c r="L880">
        <f t="shared" si="252"/>
        <v>0.81828647739188021</v>
      </c>
      <c r="M880" cm="1">
        <f t="array" ref="M880">CubicInterpolation($B$4:$B$14,$G$4:$G$14,L880)*H880</f>
        <v>433.4007080288186</v>
      </c>
      <c r="N880">
        <f t="shared" si="253"/>
        <v>-2.6560232932877716</v>
      </c>
      <c r="O880">
        <f t="shared" si="254"/>
        <v>-0.27074651307724479</v>
      </c>
      <c r="P880">
        <f t="shared" si="255"/>
        <v>6085.8996916428314</v>
      </c>
      <c r="Q880">
        <f t="shared" si="256"/>
        <v>12584.319174460097</v>
      </c>
      <c r="R880">
        <f t="shared" si="257"/>
        <v>-75.058094084419253</v>
      </c>
      <c r="S880">
        <f t="shared" si="258"/>
        <v>-249.90333203215769</v>
      </c>
      <c r="T880">
        <f t="shared" si="259"/>
        <v>66.558335358295366</v>
      </c>
      <c r="U880">
        <f t="shared" si="260"/>
        <v>-1.4350708586409133</v>
      </c>
      <c r="V880">
        <f t="shared" si="261"/>
        <v>-2.2349566808255705</v>
      </c>
    </row>
    <row r="881" spans="4:22" x14ac:dyDescent="0.3">
      <c r="D881">
        <f t="shared" si="247"/>
        <v>81.899999999999622</v>
      </c>
      <c r="E881">
        <v>0</v>
      </c>
      <c r="F881">
        <v>50</v>
      </c>
      <c r="H881">
        <f t="shared" si="248"/>
        <v>0.65519649323628637</v>
      </c>
      <c r="I881">
        <f t="shared" si="249"/>
        <v>248.75413622424983</v>
      </c>
      <c r="J881">
        <f t="shared" si="250"/>
        <v>316.14776914427779</v>
      </c>
      <c r="K881">
        <f t="shared" si="251"/>
        <v>258.69742343576485</v>
      </c>
      <c r="L881">
        <f t="shared" si="252"/>
        <v>0.81828008508801209</v>
      </c>
      <c r="M881" cm="1">
        <f t="array" ref="M881">CubicInterpolation($B$4:$B$14,$G$4:$G$14,L881)*H881</f>
        <v>434.59749976742</v>
      </c>
      <c r="N881">
        <f t="shared" si="253"/>
        <v>-2.6406775920892165</v>
      </c>
      <c r="O881">
        <f t="shared" si="254"/>
        <v>-0.26918222141582226</v>
      </c>
      <c r="P881">
        <f t="shared" si="255"/>
        <v>6060.9021193461749</v>
      </c>
      <c r="Q881">
        <f t="shared" si="256"/>
        <v>12590.963828188813</v>
      </c>
      <c r="R881">
        <f t="shared" si="257"/>
        <v>-75.114312346921636</v>
      </c>
      <c r="S881">
        <f t="shared" si="258"/>
        <v>-250.04811390099144</v>
      </c>
      <c r="T881">
        <f t="shared" si="259"/>
        <v>66.334739216041413</v>
      </c>
      <c r="U881">
        <f t="shared" si="260"/>
        <v>-1.4097494099757932</v>
      </c>
      <c r="V881">
        <f t="shared" si="261"/>
        <v>-2.2328870877039453</v>
      </c>
    </row>
    <row r="882" spans="4:22" x14ac:dyDescent="0.3">
      <c r="D882">
        <f t="shared" si="247"/>
        <v>81.999999999999616</v>
      </c>
      <c r="E882">
        <v>0</v>
      </c>
      <c r="F882">
        <v>50</v>
      </c>
      <c r="H882">
        <f t="shared" si="248"/>
        <v>0.65702238521905643</v>
      </c>
      <c r="I882">
        <f t="shared" si="249"/>
        <v>248.91671372661483</v>
      </c>
      <c r="J882">
        <f t="shared" si="250"/>
        <v>316.25106414896669</v>
      </c>
      <c r="K882">
        <f t="shared" si="251"/>
        <v>258.77775000569562</v>
      </c>
      <c r="L882">
        <f t="shared" si="252"/>
        <v>0.81826681185110928</v>
      </c>
      <c r="M882" cm="1">
        <f t="array" ref="M882">CubicInterpolation($B$4:$B$14,$G$4:$G$14,L882)*H882</f>
        <v>435.78551858048962</v>
      </c>
      <c r="N882">
        <f t="shared" si="253"/>
        <v>-2.6255294063193273</v>
      </c>
      <c r="O882">
        <f t="shared" si="254"/>
        <v>-0.26763806384498751</v>
      </c>
      <c r="P882">
        <f t="shared" si="255"/>
        <v>6035.8901959054056</v>
      </c>
      <c r="Q882">
        <f t="shared" si="256"/>
        <v>12597.586132500996</v>
      </c>
      <c r="R882">
        <f t="shared" si="257"/>
        <v>-75.170306724726743</v>
      </c>
      <c r="S882">
        <f t="shared" si="258"/>
        <v>-250.19035491442227</v>
      </c>
      <c r="T882">
        <f t="shared" si="259"/>
        <v>66.111347027614954</v>
      </c>
      <c r="U882">
        <f t="shared" si="260"/>
        <v>-1.3846023130306322</v>
      </c>
      <c r="V882">
        <f t="shared" si="261"/>
        <v>-2.2307579649522138</v>
      </c>
    </row>
    <row r="883" spans="4:22" x14ac:dyDescent="0.3">
      <c r="D883">
        <f t="shared" si="247"/>
        <v>82.099999999999611</v>
      </c>
      <c r="E883">
        <v>0</v>
      </c>
      <c r="F883">
        <v>50</v>
      </c>
      <c r="H883">
        <f t="shared" si="248"/>
        <v>0.65885319990068913</v>
      </c>
      <c r="I883">
        <f t="shared" si="249"/>
        <v>249.07938286552471</v>
      </c>
      <c r="J883">
        <f t="shared" si="250"/>
        <v>316.35438361964867</v>
      </c>
      <c r="K883">
        <f t="shared" si="251"/>
        <v>258.85593571629204</v>
      </c>
      <c r="L883">
        <f t="shared" si="252"/>
        <v>0.81824671671853066</v>
      </c>
      <c r="M883" cm="1">
        <f t="array" ref="M883">CubicInterpolation($B$4:$B$14,$G$4:$G$14,L883)*H883</f>
        <v>436.96476521710747</v>
      </c>
      <c r="N883">
        <f t="shared" si="253"/>
        <v>-2.6105778363507959</v>
      </c>
      <c r="O883">
        <f t="shared" si="254"/>
        <v>-0.26611394865961219</v>
      </c>
      <c r="P883">
        <f t="shared" si="255"/>
        <v>6010.8641745346576</v>
      </c>
      <c r="Q883">
        <f t="shared" si="256"/>
        <v>12604.186108091126</v>
      </c>
      <c r="R883">
        <f t="shared" si="257"/>
        <v>-75.226078584930249</v>
      </c>
      <c r="S883">
        <f t="shared" si="258"/>
        <v>-250.33007250057258</v>
      </c>
      <c r="T883">
        <f t="shared" si="259"/>
        <v>65.888164774982158</v>
      </c>
      <c r="U883">
        <f t="shared" si="260"/>
        <v>-1.3596296749821237</v>
      </c>
      <c r="V883">
        <f t="shared" si="261"/>
        <v>-2.2285698971658947</v>
      </c>
    </row>
    <row r="884" spans="4:22" x14ac:dyDescent="0.3">
      <c r="D884">
        <f t="shared" si="247"/>
        <v>82.199999999999605</v>
      </c>
      <c r="E884">
        <v>0</v>
      </c>
      <c r="F884">
        <v>50</v>
      </c>
      <c r="H884">
        <f t="shared" si="248"/>
        <v>0.66068893116131089</v>
      </c>
      <c r="I884">
        <f t="shared" si="249"/>
        <v>249.24214200641987</v>
      </c>
      <c r="J884">
        <f t="shared" si="250"/>
        <v>316.45772649467654</v>
      </c>
      <c r="K884">
        <f t="shared" si="251"/>
        <v>258.93199625181103</v>
      </c>
      <c r="L884">
        <f t="shared" si="252"/>
        <v>0.81821985868361091</v>
      </c>
      <c r="M884" cm="1">
        <f t="array" ref="M884">CubicInterpolation($B$4:$B$14,$G$4:$G$14,L884)*H884</f>
        <v>438.1352420458374</v>
      </c>
      <c r="N884">
        <f t="shared" si="253"/>
        <v>-2.5958219366726287</v>
      </c>
      <c r="O884">
        <f t="shared" si="254"/>
        <v>-0.26460977947733216</v>
      </c>
      <c r="P884">
        <f t="shared" si="255"/>
        <v>5985.8243067046315</v>
      </c>
      <c r="Q884">
        <f t="shared" si="256"/>
        <v>12610.763776248968</v>
      </c>
      <c r="R884">
        <f t="shared" si="257"/>
        <v>-75.281629280325518</v>
      </c>
      <c r="S884">
        <f t="shared" si="258"/>
        <v>-250.46728409997323</v>
      </c>
      <c r="T884">
        <f t="shared" si="259"/>
        <v>65.665198381876266</v>
      </c>
      <c r="U884">
        <f t="shared" si="260"/>
        <v>-1.3348315697189106</v>
      </c>
      <c r="V884">
        <f t="shared" si="261"/>
        <v>-2.2263234732160075</v>
      </c>
    </row>
    <row r="885" spans="4:22" x14ac:dyDescent="0.3">
      <c r="D885">
        <f t="shared" si="247"/>
        <v>82.299999999999599</v>
      </c>
      <c r="E885">
        <v>0</v>
      </c>
      <c r="F885">
        <v>50</v>
      </c>
      <c r="H885">
        <f t="shared" si="248"/>
        <v>0.66252957287994729</v>
      </c>
      <c r="I885">
        <f t="shared" si="249"/>
        <v>249.40498952608007</v>
      </c>
      <c r="J885">
        <f t="shared" si="250"/>
        <v>316.56109172098041</v>
      </c>
      <c r="K885">
        <f t="shared" si="251"/>
        <v>259.00594730961757</v>
      </c>
      <c r="L885">
        <f t="shared" si="252"/>
        <v>0.81818629668458298</v>
      </c>
      <c r="M885" cm="1">
        <f t="array" ref="M885">CubicInterpolation($B$4:$B$14,$G$4:$G$14,L885)*H885</f>
        <v>439.29695302667704</v>
      </c>
      <c r="N885">
        <f t="shared" si="253"/>
        <v>-2.5812607168388322</v>
      </c>
      <c r="O885">
        <f t="shared" si="254"/>
        <v>-0.263125455335253</v>
      </c>
      <c r="P885">
        <f t="shared" si="255"/>
        <v>5960.7708421415236</v>
      </c>
      <c r="Q885">
        <f t="shared" si="256"/>
        <v>12617.31915885373</v>
      </c>
      <c r="R885">
        <f t="shared" si="257"/>
        <v>-75.336960149572917</v>
      </c>
      <c r="S885">
        <f t="shared" si="258"/>
        <v>-250.60200716220828</v>
      </c>
      <c r="T885">
        <f t="shared" si="259"/>
        <v>65.442453713357182</v>
      </c>
      <c r="U885">
        <f t="shared" si="260"/>
        <v>-1.3102080383734107</v>
      </c>
      <c r="V885">
        <f t="shared" si="261"/>
        <v>-2.2240192859948449</v>
      </c>
    </row>
    <row r="886" spans="4:22" x14ac:dyDescent="0.3">
      <c r="D886">
        <f t="shared" si="247"/>
        <v>82.399999999999594</v>
      </c>
      <c r="E886">
        <v>0</v>
      </c>
      <c r="F886">
        <v>50</v>
      </c>
      <c r="H886">
        <f t="shared" si="248"/>
        <v>0.66437511893520562</v>
      </c>
      <c r="I886">
        <f t="shared" si="249"/>
        <v>249.56792381262915</v>
      </c>
      <c r="J886">
        <f t="shared" si="250"/>
        <v>316.66447825405737</v>
      </c>
      <c r="K886">
        <f t="shared" si="251"/>
        <v>259.07780459679236</v>
      </c>
      <c r="L886">
        <f t="shared" si="252"/>
        <v>0.81814608959371915</v>
      </c>
      <c r="M886" cm="1">
        <f t="array" ref="M886">CubicInterpolation($B$4:$B$14,$G$4:$G$14,L886)*H886</f>
        <v>440.44990368285977</v>
      </c>
      <c r="N886">
        <f t="shared" si="253"/>
        <v>-2.5668931424363595</v>
      </c>
      <c r="O886">
        <f t="shared" si="254"/>
        <v>-0.26166087078861971</v>
      </c>
      <c r="P886">
        <f t="shared" si="255"/>
        <v>5935.7040288262842</v>
      </c>
      <c r="Q886">
        <f t="shared" si="256"/>
        <v>12623.852278368167</v>
      </c>
      <c r="R886">
        <f t="shared" si="257"/>
        <v>-75.392072517390091</v>
      </c>
      <c r="S886">
        <f t="shared" si="258"/>
        <v>-250.7342591426129</v>
      </c>
      <c r="T886">
        <f t="shared" si="259"/>
        <v>65.219936575396645</v>
      </c>
      <c r="U886">
        <f t="shared" si="260"/>
        <v>-1.2857590898568105</v>
      </c>
      <c r="V886">
        <f t="shared" si="261"/>
        <v>-2.2216579321617886</v>
      </c>
    </row>
    <row r="887" spans="4:22" x14ac:dyDescent="0.3">
      <c r="D887">
        <f t="shared" si="247"/>
        <v>82.499999999999588</v>
      </c>
      <c r="E887">
        <v>0</v>
      </c>
      <c r="F887">
        <v>50</v>
      </c>
      <c r="H887">
        <f t="shared" si="248"/>
        <v>0.66622556320594051</v>
      </c>
      <c r="I887">
        <f t="shared" si="249"/>
        <v>249.73094326553763</v>
      </c>
      <c r="J887">
        <f t="shared" si="250"/>
        <v>316.76788505796009</v>
      </c>
      <c r="K887">
        <f t="shared" si="251"/>
        <v>259.14758382679764</v>
      </c>
      <c r="L887">
        <f t="shared" si="252"/>
        <v>0.81809929620668631</v>
      </c>
      <c r="M887" cm="1">
        <f t="array" ref="M887">CubicInterpolation($B$4:$B$14,$G$4:$G$14,L887)*H887</f>
        <v>441.59410107251472</v>
      </c>
      <c r="N887">
        <f t="shared" si="253"/>
        <v>-2.552718136080061</v>
      </c>
      <c r="O887">
        <f t="shared" si="254"/>
        <v>-0.26021591601223865</v>
      </c>
      <c r="P887">
        <f t="shared" si="255"/>
        <v>5910.6241129942036</v>
      </c>
      <c r="Q887">
        <f t="shared" si="256"/>
        <v>12630.363157832662</v>
      </c>
      <c r="R887">
        <f t="shared" si="257"/>
        <v>-75.446967694705734</v>
      </c>
      <c r="S887">
        <f t="shared" si="258"/>
        <v>-250.8640574990244</v>
      </c>
      <c r="T887">
        <f t="shared" si="259"/>
        <v>64.997652714488822</v>
      </c>
      <c r="U887">
        <f t="shared" si="260"/>
        <v>-1.2614847013993438</v>
      </c>
      <c r="V887">
        <f t="shared" si="261"/>
        <v>-2.219240011897647</v>
      </c>
    </row>
    <row r="888" spans="4:22" x14ac:dyDescent="0.3">
      <c r="D888">
        <f t="shared" si="247"/>
        <v>82.599999999999582</v>
      </c>
      <c r="E888">
        <v>0</v>
      </c>
      <c r="F888">
        <v>50</v>
      </c>
      <c r="H888">
        <f t="shared" si="248"/>
        <v>0.66808089957190531</v>
      </c>
      <c r="I888">
        <f t="shared" si="249"/>
        <v>249.89404629562364</v>
      </c>
      <c r="J888">
        <f t="shared" si="250"/>
        <v>316.87131110528384</v>
      </c>
      <c r="K888">
        <f t="shared" si="251"/>
        <v>259.21530071620259</v>
      </c>
      <c r="L888">
        <f t="shared" si="252"/>
        <v>0.81804597523212053</v>
      </c>
      <c r="M888" cm="1">
        <f t="array" ref="M888">CubicInterpolation($B$4:$B$14,$G$4:$G$14,L888)*H888</f>
        <v>442.72955376021719</v>
      </c>
      <c r="N888">
        <f t="shared" si="253"/>
        <v>-2.538734578423238</v>
      </c>
      <c r="O888">
        <f t="shared" si="254"/>
        <v>-0.25879047690349011</v>
      </c>
      <c r="P888">
        <f t="shared" si="255"/>
        <v>5885.5313391348245</v>
      </c>
      <c r="Q888">
        <f t="shared" si="256"/>
        <v>12636.85182085925</v>
      </c>
      <c r="R888">
        <f t="shared" si="257"/>
        <v>-75.501646978848143</v>
      </c>
      <c r="S888">
        <f t="shared" si="258"/>
        <v>-250.9914196885872</v>
      </c>
      <c r="T888">
        <f t="shared" si="259"/>
        <v>64.775607817285859</v>
      </c>
      <c r="U888">
        <f t="shared" si="260"/>
        <v>-1.2373848190924264</v>
      </c>
      <c r="V888">
        <f t="shared" si="261"/>
        <v>-2.2167661286571074</v>
      </c>
    </row>
    <row r="889" spans="4:22" x14ac:dyDescent="0.3">
      <c r="D889">
        <f t="shared" si="247"/>
        <v>82.699999999999577</v>
      </c>
      <c r="E889">
        <v>0</v>
      </c>
      <c r="F889">
        <v>50</v>
      </c>
      <c r="H889">
        <f t="shared" si="248"/>
        <v>0.66994112191438993</v>
      </c>
      <c r="I889">
        <f t="shared" si="249"/>
        <v>250.05723132505091</v>
      </c>
      <c r="J889">
        <f t="shared" si="250"/>
        <v>316.97475537715218</v>
      </c>
      <c r="K889">
        <f t="shared" si="251"/>
        <v>259.28097098146759</v>
      </c>
      <c r="L889">
        <f t="shared" si="252"/>
        <v>0.81798618528141875</v>
      </c>
      <c r="M889" cm="1">
        <f t="array" ref="M889">CubicInterpolation($B$4:$B$14,$G$4:$G$14,L889)*H889</f>
        <v>443.85627178844476</v>
      </c>
      <c r="N889">
        <f t="shared" si="253"/>
        <v>-2.5249413091945545</v>
      </c>
      <c r="O889">
        <f t="shared" si="254"/>
        <v>-0.25738443518802795</v>
      </c>
      <c r="P889">
        <f t="shared" si="255"/>
        <v>5860.4259499921664</v>
      </c>
      <c r="Q889">
        <f t="shared" si="256"/>
        <v>12643.318291625626</v>
      </c>
      <c r="R889">
        <f t="shared" si="257"/>
        <v>-75.556111653690223</v>
      </c>
      <c r="S889">
        <f t="shared" si="258"/>
        <v>-251.11636316461178</v>
      </c>
      <c r="T889">
        <f t="shared" si="259"/>
        <v>64.553807510258139</v>
      </c>
      <c r="U889">
        <f t="shared" si="260"/>
        <v>-1.213459358435373</v>
      </c>
      <c r="V889">
        <f t="shared" si="261"/>
        <v>-2.2142368889309751</v>
      </c>
    </row>
    <row r="890" spans="4:22" x14ac:dyDescent="0.3">
      <c r="D890">
        <f t="shared" si="247"/>
        <v>82.799999999999571</v>
      </c>
      <c r="E890">
        <v>0</v>
      </c>
      <c r="F890">
        <v>50</v>
      </c>
      <c r="H890">
        <f t="shared" si="248"/>
        <v>0.67180622411684554</v>
      </c>
      <c r="I890">
        <f t="shared" si="249"/>
        <v>250.22049678732577</v>
      </c>
      <c r="J890">
        <f t="shared" si="250"/>
        <v>317.07821686320159</v>
      </c>
      <c r="K890">
        <f t="shared" si="251"/>
        <v>259.34461033578833</v>
      </c>
      <c r="L890">
        <f t="shared" si="252"/>
        <v>0.81791998485874695</v>
      </c>
      <c r="M890" cm="1">
        <f t="array" ref="M890">CubicInterpolation($B$4:$B$14,$G$4:$G$14,L890)*H890</f>
        <v>444.97426664895931</v>
      </c>
      <c r="N890">
        <f t="shared" si="253"/>
        <v>-2.5113371282486785</v>
      </c>
      <c r="O890">
        <f t="shared" si="254"/>
        <v>-0.25599766852687855</v>
      </c>
      <c r="P890">
        <f t="shared" si="255"/>
        <v>5835.308186565263</v>
      </c>
      <c r="Q890">
        <f t="shared" si="256"/>
        <v>12649.762594869107</v>
      </c>
      <c r="R890">
        <f t="shared" si="257"/>
        <v>-75.610362989829866</v>
      </c>
      <c r="S890">
        <f t="shared" si="258"/>
        <v>-251.23890537348817</v>
      </c>
      <c r="T890">
        <f t="shared" si="259"/>
        <v>64.332257359378744</v>
      </c>
      <c r="U890">
        <f t="shared" si="260"/>
        <v>-1.1897082048832146</v>
      </c>
      <c r="V890">
        <f t="shared" si="261"/>
        <v>-2.2116529020065236</v>
      </c>
    </row>
    <row r="891" spans="4:22" x14ac:dyDescent="0.3">
      <c r="D891">
        <f t="shared" si="247"/>
        <v>82.899999999999565</v>
      </c>
      <c r="E891">
        <v>0</v>
      </c>
      <c r="F891">
        <v>50</v>
      </c>
      <c r="H891">
        <f t="shared" si="248"/>
        <v>0.67367620006549289</v>
      </c>
      <c r="I891">
        <f t="shared" si="249"/>
        <v>250.38384112729142</v>
      </c>
      <c r="J891">
        <f t="shared" si="250"/>
        <v>317.18169456156465</v>
      </c>
      <c r="K891">
        <f t="shared" si="251"/>
        <v>259.40623448599894</v>
      </c>
      <c r="L891">
        <f t="shared" si="252"/>
        <v>0.81784743235126534</v>
      </c>
      <c r="M891" cm="1">
        <f t="array" ref="M891">CubicInterpolation($B$4:$B$14,$G$4:$G$14,L891)*H891</f>
        <v>446.08355125413203</v>
      </c>
      <c r="N891">
        <f t="shared" si="253"/>
        <v>-2.4979207966373544</v>
      </c>
      <c r="O891">
        <f t="shared" si="254"/>
        <v>-0.25463005062562227</v>
      </c>
      <c r="P891">
        <f t="shared" si="255"/>
        <v>5810.1782881090076</v>
      </c>
      <c r="Q891">
        <f t="shared" si="256"/>
        <v>12656.184755880568</v>
      </c>
      <c r="R891">
        <f t="shared" si="257"/>
        <v>-75.664402244754186</v>
      </c>
      <c r="S891">
        <f t="shared" si="258"/>
        <v>-251.35906375165408</v>
      </c>
      <c r="T891">
        <f t="shared" si="259"/>
        <v>64.11096286983188</v>
      </c>
      <c r="U891">
        <f t="shared" si="260"/>
        <v>-1.1661312143972611</v>
      </c>
      <c r="V891">
        <f t="shared" si="261"/>
        <v>-2.2090147797336632</v>
      </c>
    </row>
    <row r="892" spans="4:22" x14ac:dyDescent="0.3">
      <c r="D892">
        <f t="shared" si="247"/>
        <v>82.999999999999559</v>
      </c>
      <c r="E892">
        <v>0</v>
      </c>
      <c r="F892">
        <v>50</v>
      </c>
      <c r="H892">
        <f t="shared" si="248"/>
        <v>0.67555104364991914</v>
      </c>
      <c r="I892">
        <f t="shared" si="249"/>
        <v>250.54726280112055</v>
      </c>
      <c r="J892">
        <f t="shared" si="250"/>
        <v>317.28518747885198</v>
      </c>
      <c r="K892">
        <f t="shared" si="251"/>
        <v>259.46585912953543</v>
      </c>
      <c r="L892">
        <f t="shared" si="252"/>
        <v>0.81776858601957148</v>
      </c>
      <c r="M892" cm="1">
        <f t="array" ref="M892">CubicInterpolation($B$4:$B$14,$G$4:$G$14,L892)*H892</f>
        <v>447.18413990823808</v>
      </c>
      <c r="N892">
        <f t="shared" si="253"/>
        <v>-2.4846910376984637</v>
      </c>
      <c r="O892">
        <f t="shared" si="254"/>
        <v>-0.25328145134540914</v>
      </c>
      <c r="P892">
        <f t="shared" si="255"/>
        <v>5785.0364921352957</v>
      </c>
      <c r="Q892">
        <f t="shared" si="256"/>
        <v>12662.584800498345</v>
      </c>
      <c r="R892">
        <f t="shared" si="257"/>
        <v>-75.718230662997357</v>
      </c>
      <c r="S892">
        <f t="shared" si="258"/>
        <v>-251.4768557226181</v>
      </c>
      <c r="T892">
        <f t="shared" si="259"/>
        <v>63.889929485744887</v>
      </c>
      <c r="U892">
        <f t="shared" si="260"/>
        <v>-1.1427282139974921</v>
      </c>
      <c r="V892">
        <f t="shared" si="261"/>
        <v>-2.2063231362955813</v>
      </c>
    </row>
    <row r="893" spans="4:22" x14ac:dyDescent="0.3">
      <c r="D893">
        <f t="shared" si="247"/>
        <v>83.099999999999554</v>
      </c>
      <c r="E893">
        <v>0</v>
      </c>
      <c r="F893">
        <v>50</v>
      </c>
      <c r="H893">
        <f t="shared" si="248"/>
        <v>0.67743074876365938</v>
      </c>
      <c r="I893">
        <f t="shared" si="249"/>
        <v>250.71076027630596</v>
      </c>
      <c r="J893">
        <f t="shared" si="250"/>
        <v>317.38869463013287</v>
      </c>
      <c r="K893">
        <f t="shared" si="251"/>
        <v>259.52349995145835</v>
      </c>
      <c r="L893">
        <f t="shared" si="252"/>
        <v>0.81768350398835909</v>
      </c>
      <c r="M893" cm="1">
        <f t="array" ref="M893">CubicInterpolation($B$4:$B$14,$G$4:$G$14,L893)*H893</f>
        <v>448.27604827873051</v>
      </c>
      <c r="N893">
        <f t="shared" si="253"/>
        <v>-2.4716465381614867</v>
      </c>
      <c r="O893">
        <f t="shared" si="254"/>
        <v>-0.25195173681564592</v>
      </c>
      <c r="P893">
        <f t="shared" si="255"/>
        <v>5759.8830344144644</v>
      </c>
      <c r="Q893">
        <f t="shared" si="256"/>
        <v>12668.962755102129</v>
      </c>
      <c r="R893">
        <f t="shared" si="257"/>
        <v>-75.771849476296367</v>
      </c>
      <c r="S893">
        <f t="shared" si="258"/>
        <v>-251.59229869403782</v>
      </c>
      <c r="T893">
        <f t="shared" si="259"/>
        <v>63.66916258994344</v>
      </c>
      <c r="U893">
        <f t="shared" si="260"/>
        <v>-1.1194990023163995</v>
      </c>
      <c r="V893">
        <f t="shared" si="261"/>
        <v>-2.2035785879832486</v>
      </c>
    </row>
    <row r="894" spans="4:22" x14ac:dyDescent="0.3">
      <c r="D894">
        <f t="shared" si="247"/>
        <v>83.199999999999548</v>
      </c>
      <c r="E894">
        <v>0</v>
      </c>
      <c r="F894">
        <v>50</v>
      </c>
      <c r="H894">
        <f t="shared" si="248"/>
        <v>0.67931530930476458</v>
      </c>
      <c r="I894">
        <f t="shared" si="249"/>
        <v>250.87433203164935</v>
      </c>
      <c r="J894">
        <f t="shared" si="250"/>
        <v>317.49221503891511</v>
      </c>
      <c r="K894">
        <f t="shared" si="251"/>
        <v>259.57917262153524</v>
      </c>
      <c r="L894">
        <f t="shared" si="252"/>
        <v>0.81759224423729115</v>
      </c>
      <c r="M894" cm="1">
        <f t="array" ref="M894">CubicInterpolation($B$4:$B$14,$G$4:$G$14,L894)*H894</f>
        <v>449.35929336751212</v>
      </c>
      <c r="N894">
        <f t="shared" si="253"/>
        <v>-2.4587859492657214</v>
      </c>
      <c r="O894">
        <f t="shared" si="254"/>
        <v>-0.25064076954798381</v>
      </c>
      <c r="P894">
        <f t="shared" si="255"/>
        <v>5734.718148977021</v>
      </c>
      <c r="Q894">
        <f t="shared" si="256"/>
        <v>12675.318646606813</v>
      </c>
      <c r="R894">
        <f t="shared" si="257"/>
        <v>-75.825259903761378</v>
      </c>
      <c r="S894">
        <f t="shared" si="258"/>
        <v>-251.7054100548535</v>
      </c>
      <c r="T894">
        <f t="shared" si="259"/>
        <v>63.44866750372951</v>
      </c>
      <c r="U894">
        <f t="shared" si="260"/>
        <v>-1.0964433501532413</v>
      </c>
      <c r="V894">
        <f t="shared" si="261"/>
        <v>-2.2007817529712641</v>
      </c>
    </row>
    <row r="895" spans="4:22" x14ac:dyDescent="0.3">
      <c r="D895">
        <f t="shared" si="247"/>
        <v>83.299999999999542</v>
      </c>
      <c r="E895">
        <v>0</v>
      </c>
      <c r="F895">
        <v>50</v>
      </c>
      <c r="H895">
        <f t="shared" si="248"/>
        <v>0.68120471917635428</v>
      </c>
      <c r="I895">
        <f t="shared" si="249"/>
        <v>251.03797655724821</v>
      </c>
      <c r="J895">
        <f t="shared" si="250"/>
        <v>317.59574773712308</v>
      </c>
      <c r="K895">
        <f t="shared" si="251"/>
        <v>259.63289279138286</v>
      </c>
      <c r="L895">
        <f t="shared" si="252"/>
        <v>0.81749486459208953</v>
      </c>
      <c r="M895" cm="1">
        <f t="array" ref="M895">CubicInterpolation($B$4:$B$14,$G$4:$G$14,L895)*H895</f>
        <v>450.43389348222928</v>
      </c>
      <c r="N895">
        <f t="shared" si="253"/>
        <v>-2.4461078878959883</v>
      </c>
      <c r="O895">
        <f t="shared" si="254"/>
        <v>-0.24934840855208851</v>
      </c>
      <c r="P895">
        <f t="shared" si="255"/>
        <v>5709.5420681156556</v>
      </c>
      <c r="Q895">
        <f t="shared" si="256"/>
        <v>12681.652502456333</v>
      </c>
      <c r="R895">
        <f t="shared" si="257"/>
        <v>-75.87846315202242</v>
      </c>
      <c r="S895">
        <f t="shared" si="258"/>
        <v>-251.81620717247696</v>
      </c>
      <c r="T895">
        <f t="shared" si="259"/>
        <v>63.228449486681797</v>
      </c>
      <c r="U895">
        <f t="shared" si="260"/>
        <v>-1.0735610010297081</v>
      </c>
      <c r="V895">
        <f t="shared" si="261"/>
        <v>-2.1979332511009213</v>
      </c>
    </row>
    <row r="896" spans="4:22" x14ac:dyDescent="0.3">
      <c r="D896">
        <f t="shared" si="247"/>
        <v>83.399999999999537</v>
      </c>
      <c r="E896">
        <v>0</v>
      </c>
      <c r="F896">
        <v>50</v>
      </c>
      <c r="H896">
        <f t="shared" si="248"/>
        <v>0.68309897228715999</v>
      </c>
      <c r="I896">
        <f t="shared" si="249"/>
        <v>251.20169235448103</v>
      </c>
      <c r="J896">
        <f t="shared" si="250"/>
        <v>317.69929176507537</v>
      </c>
      <c r="K896">
        <f t="shared" si="251"/>
        <v>259.68467609166942</v>
      </c>
      <c r="L896">
        <f t="shared" si="252"/>
        <v>0.81739142271583909</v>
      </c>
      <c r="M896" cm="1">
        <f t="array" ref="M896">CubicInterpolation($B$4:$B$14,$G$4:$G$14,L896)*H896</f>
        <v>451.49986820760074</v>
      </c>
      <c r="N896">
        <f t="shared" si="253"/>
        <v>-2.4336109377300601</v>
      </c>
      <c r="O896">
        <f t="shared" si="254"/>
        <v>-0.24807450945260551</v>
      </c>
      <c r="P896">
        <f t="shared" si="255"/>
        <v>5684.3550223875318</v>
      </c>
      <c r="Q896">
        <f t="shared" si="256"/>
        <v>12687.964350617491</v>
      </c>
      <c r="R896">
        <f t="shared" si="257"/>
        <v>-75.931460415383469</v>
      </c>
      <c r="S896">
        <f t="shared" si="258"/>
        <v>-251.9247073900361</v>
      </c>
      <c r="T896">
        <f t="shared" si="259"/>
        <v>63.0085137364782</v>
      </c>
      <c r="U896">
        <f t="shared" si="260"/>
        <v>-1.0508516717455165</v>
      </c>
      <c r="V896">
        <f t="shared" si="261"/>
        <v>-2.1950337036658536</v>
      </c>
    </row>
    <row r="897" spans="4:22" x14ac:dyDescent="0.3">
      <c r="D897">
        <f t="shared" si="247"/>
        <v>83.499999999999531</v>
      </c>
      <c r="E897">
        <v>0</v>
      </c>
      <c r="F897">
        <v>50</v>
      </c>
      <c r="H897">
        <f t="shared" si="248"/>
        <v>0.68499806255204887</v>
      </c>
      <c r="I897">
        <f t="shared" si="249"/>
        <v>251.36547793599047</v>
      </c>
      <c r="J897">
        <f t="shared" si="250"/>
        <v>317.80284617146049</v>
      </c>
      <c r="K897">
        <f t="shared" si="251"/>
        <v>259.73453812937561</v>
      </c>
      <c r="L897">
        <f t="shared" si="252"/>
        <v>0.81728197610050368</v>
      </c>
      <c r="M897" cm="1">
        <f t="array" ref="M897">CubicInterpolation($B$4:$B$14,$G$4:$G$14,L897)*H897</f>
        <v>452.55723837679272</v>
      </c>
      <c r="N897">
        <f t="shared" si="253"/>
        <v>-2.4212936503954889</v>
      </c>
      <c r="O897">
        <f t="shared" si="254"/>
        <v>-0.24681892460708346</v>
      </c>
      <c r="P897">
        <f t="shared" si="255"/>
        <v>5659.157240616848</v>
      </c>
      <c r="Q897">
        <f t="shared" si="256"/>
        <v>12694.254219573751</v>
      </c>
      <c r="R897">
        <f t="shared" si="257"/>
        <v>-75.984252875991118</v>
      </c>
      <c r="S897">
        <f t="shared" si="258"/>
        <v>-252.03092802367485</v>
      </c>
      <c r="T897">
        <f t="shared" si="259"/>
        <v>62.788865388739872</v>
      </c>
      <c r="U897">
        <f t="shared" si="260"/>
        <v>-1.0283150529334273</v>
      </c>
      <c r="V897">
        <f t="shared" si="261"/>
        <v>-2.1920837331990843</v>
      </c>
    </row>
    <row r="898" spans="4:22" x14ac:dyDescent="0.3">
      <c r="D898">
        <f t="shared" si="247"/>
        <v>83.599999999999525</v>
      </c>
      <c r="E898">
        <v>0</v>
      </c>
      <c r="F898">
        <v>50</v>
      </c>
      <c r="H898">
        <f t="shared" si="248"/>
        <v>0.68690198389253809</v>
      </c>
      <c r="I898">
        <f t="shared" si="249"/>
        <v>251.52933182566511</v>
      </c>
      <c r="J898">
        <f t="shared" si="250"/>
        <v>317.90641001331232</v>
      </c>
      <c r="K898">
        <f t="shared" si="251"/>
        <v>259.78249448511565</v>
      </c>
      <c r="L898">
        <f t="shared" si="252"/>
        <v>0.81716658205865456</v>
      </c>
      <c r="M898" cm="1">
        <f t="array" ref="M898">CubicInterpolation($B$4:$B$14,$G$4:$G$14,L898)*H898</f>
        <v>453.6060260428639</v>
      </c>
      <c r="N898">
        <f t="shared" si="253"/>
        <v>-2.4091545466428457</v>
      </c>
      <c r="O898">
        <f t="shared" si="254"/>
        <v>-0.2455815032255704</v>
      </c>
      <c r="P898">
        <f t="shared" si="255"/>
        <v>5633.94894989767</v>
      </c>
      <c r="Q898">
        <f t="shared" si="256"/>
        <v>12700.522138319033</v>
      </c>
      <c r="R898">
        <f t="shared" si="257"/>
        <v>-76.03684170396501</v>
      </c>
      <c r="S898">
        <f t="shared" si="258"/>
        <v>-252.13488635990879</v>
      </c>
      <c r="T898">
        <f t="shared" si="259"/>
        <v>62.569509516896638</v>
      </c>
      <c r="U898">
        <f t="shared" si="260"/>
        <v>-1.0059508096151968</v>
      </c>
      <c r="V898">
        <f t="shared" si="261"/>
        <v>-2.189083963269665</v>
      </c>
    </row>
    <row r="899" spans="4:22" x14ac:dyDescent="0.3">
      <c r="D899">
        <f t="shared" si="247"/>
        <v>83.69999999999952</v>
      </c>
      <c r="E899">
        <v>0</v>
      </c>
      <c r="F899">
        <v>50</v>
      </c>
      <c r="H899">
        <f t="shared" si="248"/>
        <v>0.68881073023729322</v>
      </c>
      <c r="I899">
        <f t="shared" si="249"/>
        <v>251.69325255861932</v>
      </c>
      <c r="J899">
        <f t="shared" si="250"/>
        <v>318.00998235598399</v>
      </c>
      <c r="K899">
        <f t="shared" si="251"/>
        <v>259.82856071051759</v>
      </c>
      <c r="L899">
        <f t="shared" si="252"/>
        <v>0.81704529771541112</v>
      </c>
      <c r="M899" cm="1">
        <f t="array" ref="M899">CubicInterpolation($B$4:$B$14,$G$4:$G$14,L899)*H899</f>
        <v>454.64625445029316</v>
      </c>
      <c r="N899">
        <f t="shared" si="253"/>
        <v>-2.3971921175233422</v>
      </c>
      <c r="O899">
        <f t="shared" si="254"/>
        <v>-0.24436209149065669</v>
      </c>
      <c r="P899">
        <f t="shared" si="255"/>
        <v>5608.7303755970242</v>
      </c>
      <c r="Q899">
        <f t="shared" si="256"/>
        <v>12706.76813635148</v>
      </c>
      <c r="R899">
        <f t="shared" si="257"/>
        <v>-76.089228057560476</v>
      </c>
      <c r="S899">
        <f t="shared" si="258"/>
        <v>-252.23659965303622</v>
      </c>
      <c r="T899">
        <f t="shared" si="259"/>
        <v>62.350451132073211</v>
      </c>
      <c r="U899">
        <f t="shared" si="260"/>
        <v>-0.98375858175554409</v>
      </c>
      <c r="V899">
        <f t="shared" si="261"/>
        <v>-2.1860350182781532</v>
      </c>
    </row>
    <row r="900" spans="4:22" x14ac:dyDescent="0.3">
      <c r="D900">
        <f t="shared" si="247"/>
        <v>83.799999999999514</v>
      </c>
      <c r="E900">
        <v>0</v>
      </c>
      <c r="F900">
        <v>50</v>
      </c>
      <c r="H900">
        <f t="shared" si="248"/>
        <v>0.69072429552261616</v>
      </c>
      <c r="I900">
        <f t="shared" si="249"/>
        <v>251.8572386811714</v>
      </c>
      <c r="J900">
        <f t="shared" si="250"/>
        <v>318.11356227312075</v>
      </c>
      <c r="K900">
        <f t="shared" si="251"/>
        <v>259.87275232566253</v>
      </c>
      <c r="L900">
        <f t="shared" si="252"/>
        <v>0.81691818000059124</v>
      </c>
      <c r="M900" cm="1">
        <f t="array" ref="M900">CubicInterpolation($B$4:$B$14,$G$4:$G$14,L900)*H900</f>
        <v>455.67794800660425</v>
      </c>
      <c r="N900">
        <f t="shared" si="253"/>
        <v>-2.385404825577599</v>
      </c>
      <c r="O900">
        <f t="shared" si="254"/>
        <v>-0.24316053267865431</v>
      </c>
      <c r="P900">
        <f t="shared" si="255"/>
        <v>5583.5017413582436</v>
      </c>
      <c r="Q900">
        <f t="shared" si="256"/>
        <v>12712.992243667233</v>
      </c>
      <c r="R900">
        <f t="shared" si="257"/>
        <v>-76.141413083311619</v>
      </c>
      <c r="S900">
        <f t="shared" si="258"/>
        <v>-252.33608512260474</v>
      </c>
      <c r="T900">
        <f t="shared" si="259"/>
        <v>62.131695182995834</v>
      </c>
      <c r="U900">
        <f t="shared" si="260"/>
        <v>-0.96173798481575323</v>
      </c>
      <c r="V900">
        <f t="shared" si="261"/>
        <v>-2.1829375232588379</v>
      </c>
    </row>
    <row r="901" spans="4:22" x14ac:dyDescent="0.3">
      <c r="D901">
        <f t="shared" si="247"/>
        <v>83.899999999999508</v>
      </c>
      <c r="E901">
        <v>0</v>
      </c>
      <c r="F901">
        <v>50</v>
      </c>
      <c r="H901">
        <f t="shared" si="248"/>
        <v>0.69264267369291477</v>
      </c>
      <c r="I901">
        <f t="shared" si="249"/>
        <v>252.02128875082028</v>
      </c>
      <c r="J901">
        <f t="shared" si="250"/>
        <v>318.21714884663203</v>
      </c>
      <c r="K901">
        <f t="shared" si="251"/>
        <v>259.91508481658286</v>
      </c>
      <c r="L901">
        <f t="shared" si="252"/>
        <v>0.81678528564106889</v>
      </c>
      <c r="M901" cm="1">
        <f t="array" ref="M901">CubicInterpolation($B$4:$B$14,$G$4:$G$14,L901)*H901</f>
        <v>456.70113225409847</v>
      </c>
      <c r="N901">
        <f t="shared" si="253"/>
        <v>-2.3737911060296737</v>
      </c>
      <c r="O901">
        <f t="shared" si="254"/>
        <v>-0.24197666728131229</v>
      </c>
      <c r="P901">
        <f t="shared" si="255"/>
        <v>5558.2632691045683</v>
      </c>
      <c r="Q901">
        <f t="shared" si="256"/>
        <v>12719.194490754178</v>
      </c>
      <c r="R901">
        <f t="shared" si="257"/>
        <v>-76.193397916185177</v>
      </c>
      <c r="S901">
        <f t="shared" si="258"/>
        <v>-252.43335995093329</v>
      </c>
      <c r="T901">
        <f t="shared" si="259"/>
        <v>61.913246555918995</v>
      </c>
      <c r="U901">
        <f t="shared" si="260"/>
        <v>-0.93988861030557469</v>
      </c>
      <c r="V901">
        <f t="shared" si="261"/>
        <v>-2.1797921036840733</v>
      </c>
    </row>
    <row r="902" spans="4:22" x14ac:dyDescent="0.3">
      <c r="D902">
        <f t="shared" ref="D902:D1122" si="262">D901+0.1</f>
        <v>83.999999999999503</v>
      </c>
      <c r="E902">
        <v>0</v>
      </c>
      <c r="F902">
        <v>50</v>
      </c>
      <c r="H902">
        <f t="shared" si="248"/>
        <v>0.69456585870116461</v>
      </c>
      <c r="I902">
        <f t="shared" si="249"/>
        <v>252.18540133622054</v>
      </c>
      <c r="J902">
        <f t="shared" si="250"/>
        <v>318.32074116666257</v>
      </c>
      <c r="K902">
        <f t="shared" si="251"/>
        <v>259.95557363281921</v>
      </c>
      <c r="L902">
        <f t="shared" si="252"/>
        <v>0.81664667115334078</v>
      </c>
      <c r="M902" cm="1">
        <f t="array" ref="M902">CubicInterpolation($B$4:$B$14,$G$4:$G$14,L902)*H902</f>
        <v>457.71583384171743</v>
      </c>
      <c r="N902">
        <f t="shared" si="253"/>
        <v>-2.3623493679894549</v>
      </c>
      <c r="O902">
        <f t="shared" si="254"/>
        <v>-0.24081033312838479</v>
      </c>
      <c r="P902">
        <f t="shared" si="255"/>
        <v>5533.0151790429882</v>
      </c>
      <c r="Q902">
        <f t="shared" si="256"/>
        <v>12725.374908585702</v>
      </c>
      <c r="R902">
        <f t="shared" si="257"/>
        <v>-76.245183679717115</v>
      </c>
      <c r="S902">
        <f t="shared" si="258"/>
        <v>-252.52844128068935</v>
      </c>
      <c r="T902">
        <f t="shared" si="259"/>
        <v>61.695110074571865</v>
      </c>
      <c r="U902">
        <f t="shared" si="260"/>
        <v>-0.91821002633398163</v>
      </c>
      <c r="V902">
        <f t="shared" si="261"/>
        <v>-2.1765993852750962</v>
      </c>
    </row>
    <row r="903" spans="4:22" x14ac:dyDescent="0.3">
      <c r="D903">
        <f t="shared" si="262"/>
        <v>84.099999999999497</v>
      </c>
      <c r="E903">
        <v>0</v>
      </c>
      <c r="F903">
        <v>50</v>
      </c>
      <c r="H903">
        <f t="shared" si="248"/>
        <v>0.69649384450935292</v>
      </c>
      <c r="I903">
        <f t="shared" si="249"/>
        <v>252.34957501715584</v>
      </c>
      <c r="J903">
        <f t="shared" si="250"/>
        <v>318.42433833156224</v>
      </c>
      <c r="K903">
        <f t="shared" si="251"/>
        <v>259.99423418503574</v>
      </c>
      <c r="L903">
        <f t="shared" si="252"/>
        <v>0.81650239283629877</v>
      </c>
      <c r="M903" cm="1">
        <f t="array" ref="M903">CubicInterpolation($B$4:$B$14,$G$4:$G$14,L903)*H903</f>
        <v>458.72208049704301</v>
      </c>
      <c r="N903">
        <f t="shared" si="253"/>
        <v>-2.3510779956591317</v>
      </c>
      <c r="O903">
        <f t="shared" si="254"/>
        <v>-0.23966136551061484</v>
      </c>
      <c r="P903">
        <f t="shared" si="255"/>
        <v>5507.7576896683295</v>
      </c>
      <c r="Q903">
        <f t="shared" si="256"/>
        <v>12731.533528614436</v>
      </c>
      <c r="R903">
        <f t="shared" si="257"/>
        <v>-76.296771486151911</v>
      </c>
      <c r="S903">
        <f t="shared" si="258"/>
        <v>-252.62134621252133</v>
      </c>
      <c r="T903">
        <f t="shared" si="259"/>
        <v>61.477290500123921</v>
      </c>
      <c r="U903">
        <f t="shared" si="260"/>
        <v>-0.89670177815791707</v>
      </c>
      <c r="V903">
        <f t="shared" si="261"/>
        <v>-2.1733599938162542</v>
      </c>
    </row>
    <row r="904" spans="4:22" x14ac:dyDescent="0.3">
      <c r="D904">
        <f t="shared" si="262"/>
        <v>84.199999999999491</v>
      </c>
      <c r="E904">
        <v>0</v>
      </c>
      <c r="F904">
        <v>50</v>
      </c>
      <c r="H904">
        <f t="shared" si="248"/>
        <v>0.69842662508891318</v>
      </c>
      <c r="I904">
        <f t="shared" si="249"/>
        <v>252.51380838451078</v>
      </c>
      <c r="J904">
        <f t="shared" si="250"/>
        <v>318.52793944785503</v>
      </c>
      <c r="K904">
        <f t="shared" si="251"/>
        <v>260.0310818426932</v>
      </c>
      <c r="L904">
        <f t="shared" si="252"/>
        <v>0.81635250676420446</v>
      </c>
      <c r="M904" cm="1">
        <f t="array" ref="M904">CubicInterpolation($B$4:$B$14,$G$4:$G$14,L904)*H904</f>
        <v>459.71990099844561</v>
      </c>
      <c r="N904">
        <f t="shared" si="253"/>
        <v>-2.3399753495390199</v>
      </c>
      <c r="O904">
        <f t="shared" si="254"/>
        <v>-0.23852959730265236</v>
      </c>
      <c r="P904">
        <f t="shared" si="255"/>
        <v>5482.4910177675674</v>
      </c>
      <c r="Q904">
        <f t="shared" si="256"/>
        <v>12737.670382766</v>
      </c>
      <c r="R904">
        <f t="shared" si="257"/>
        <v>-76.348162436605989</v>
      </c>
      <c r="S904">
        <f t="shared" si="258"/>
        <v>-252.71209180274593</v>
      </c>
      <c r="T904">
        <f t="shared" si="259"/>
        <v>61.259792531169367</v>
      </c>
      <c r="U904">
        <f t="shared" si="260"/>
        <v>-0.87536338872793062</v>
      </c>
      <c r="V904">
        <f t="shared" si="261"/>
        <v>-2.1700745549692555</v>
      </c>
    </row>
    <row r="905" spans="4:22" x14ac:dyDescent="0.3">
      <c r="D905">
        <f t="shared" si="262"/>
        <v>84.299999999999486</v>
      </c>
      <c r="E905">
        <v>0</v>
      </c>
      <c r="F905">
        <v>50</v>
      </c>
      <c r="H905">
        <f t="shared" si="248"/>
        <v>0.70036419442114339</v>
      </c>
      <c r="I905">
        <f t="shared" si="249"/>
        <v>252.67810004024153</v>
      </c>
      <c r="J905">
        <f t="shared" si="250"/>
        <v>318.63154363020783</v>
      </c>
      <c r="K905">
        <f t="shared" si="251"/>
        <v>260.06613193178055</v>
      </c>
      <c r="L905">
        <f t="shared" si="252"/>
        <v>0.81619706877986897</v>
      </c>
      <c r="M905" cm="1">
        <f t="array" ref="M905">CubicInterpolation($B$4:$B$14,$G$4:$G$14,L905)*H905</f>
        <v>460.7093251474015</v>
      </c>
      <c r="N905">
        <f t="shared" si="253"/>
        <v>-2.3290397676444057</v>
      </c>
      <c r="O905">
        <f t="shared" si="254"/>
        <v>-0.23741485908709536</v>
      </c>
      <c r="P905">
        <f t="shared" si="255"/>
        <v>5457.2153784243774</v>
      </c>
      <c r="Q905">
        <f t="shared" si="256"/>
        <v>12743.785503432746</v>
      </c>
      <c r="R905">
        <f t="shared" si="257"/>
        <v>-76.399357621173834</v>
      </c>
      <c r="S905">
        <f t="shared" si="258"/>
        <v>-252.80069506109021</v>
      </c>
      <c r="T905">
        <f t="shared" si="259"/>
        <v>61.042620803730102</v>
      </c>
      <c r="U905">
        <f t="shared" si="260"/>
        <v>-0.85419435923340759</v>
      </c>
      <c r="V905">
        <f t="shared" si="261"/>
        <v>-2.1667436941001896</v>
      </c>
    </row>
    <row r="906" spans="4:22" x14ac:dyDescent="0.3">
      <c r="D906">
        <f t="shared" si="262"/>
        <v>84.39999999999948</v>
      </c>
      <c r="E906">
        <v>0</v>
      </c>
      <c r="F906">
        <v>50</v>
      </c>
      <c r="H906">
        <f t="shared" si="248"/>
        <v>0.70230654649761448</v>
      </c>
      <c r="I906">
        <f t="shared" si="249"/>
        <v>252.84244859734463</v>
      </c>
      <c r="J906">
        <f t="shared" si="250"/>
        <v>318.73515000139707</v>
      </c>
      <c r="K906">
        <f t="shared" si="251"/>
        <v>260.0993997326035</v>
      </c>
      <c r="L906">
        <f t="shared" si="252"/>
        <v>0.81603613448803325</v>
      </c>
      <c r="M906" cm="1">
        <f t="array" ref="M906">CubicInterpolation($B$4:$B$14,$G$4:$G$14,L906)*H906</f>
        <v>461.69038374098517</v>
      </c>
      <c r="N906">
        <f t="shared" si="253"/>
        <v>-2.3182695667118565</v>
      </c>
      <c r="O906">
        <f t="shared" si="254"/>
        <v>-0.23631697927745732</v>
      </c>
      <c r="P906">
        <f t="shared" si="255"/>
        <v>5431.9309850238997</v>
      </c>
      <c r="Q906">
        <f t="shared" si="256"/>
        <v>12749.878923467495</v>
      </c>
      <c r="R906">
        <f t="shared" si="257"/>
        <v>-76.450358119104806</v>
      </c>
      <c r="S906">
        <f t="shared" si="258"/>
        <v>-252.88717294848828</v>
      </c>
      <c r="T906">
        <f t="shared" si="259"/>
        <v>60.825779891276639</v>
      </c>
      <c r="U906">
        <f t="shared" si="260"/>
        <v>-0.83319416964236093</v>
      </c>
      <c r="V906">
        <f t="shared" si="261"/>
        <v>-2.163368036099349</v>
      </c>
    </row>
    <row r="907" spans="4:22" x14ac:dyDescent="0.3">
      <c r="D907">
        <f t="shared" si="262"/>
        <v>84.499999999999474</v>
      </c>
      <c r="E907">
        <v>0</v>
      </c>
      <c r="F907">
        <v>50</v>
      </c>
      <c r="H907">
        <f t="shared" si="248"/>
        <v>0.70425367532056271</v>
      </c>
      <c r="I907">
        <f t="shared" si="249"/>
        <v>253.00685267982473</v>
      </c>
      <c r="J907">
        <f t="shared" si="250"/>
        <v>318.83875769227552</v>
      </c>
      <c r="K907">
        <f t="shared" si="251"/>
        <v>260.13090047762972</v>
      </c>
      <c r="L907">
        <f t="shared" si="252"/>
        <v>0.81586975924894556</v>
      </c>
      <c r="M907" cm="1">
        <f t="array" ref="M907">CubicInterpolation($B$4:$B$14,$G$4:$G$14,L907)*H907</f>
        <v>462.66310854454429</v>
      </c>
      <c r="N907">
        <f t="shared" si="253"/>
        <v>-2.3076630434184415</v>
      </c>
      <c r="O907">
        <f t="shared" si="254"/>
        <v>-0.2352357842424507</v>
      </c>
      <c r="P907">
        <f t="shared" si="255"/>
        <v>5406.63804925773</v>
      </c>
      <c r="Q907">
        <f t="shared" si="256"/>
        <v>12755.950676177297</v>
      </c>
      <c r="R907">
        <f t="shared" si="257"/>
        <v>-76.501164998895206</v>
      </c>
      <c r="S907">
        <f t="shared" si="258"/>
        <v>-252.97154237493206</v>
      </c>
      <c r="T907">
        <f t="shared" si="259"/>
        <v>60.609274304766672</v>
      </c>
      <c r="U907">
        <f t="shared" si="260"/>
        <v>-0.81236227924153692</v>
      </c>
      <c r="V907">
        <f t="shared" si="261"/>
        <v>-2.1599482052180692</v>
      </c>
    </row>
    <row r="908" spans="4:22" x14ac:dyDescent="0.3">
      <c r="D908">
        <f t="shared" si="262"/>
        <v>84.599999999999469</v>
      </c>
      <c r="E908">
        <v>0</v>
      </c>
      <c r="F908">
        <v>50</v>
      </c>
      <c r="H908">
        <f t="shared" si="248"/>
        <v>0.70620557490327274</v>
      </c>
      <c r="I908">
        <f t="shared" si="249"/>
        <v>253.17131092266072</v>
      </c>
      <c r="J908">
        <f t="shared" si="250"/>
        <v>318.94236584173808</v>
      </c>
      <c r="K908">
        <f t="shared" si="251"/>
        <v>260.16064934939175</v>
      </c>
      <c r="L908">
        <f t="shared" si="252"/>
        <v>0.81569799817213895</v>
      </c>
      <c r="M908" cm="1">
        <f t="array" ref="M908">CubicInterpolation($B$4:$B$14,$G$4:$G$14,L908)*H908</f>
        <v>463.62753226458022</v>
      </c>
      <c r="N908">
        <f t="shared" si="253"/>
        <v>-2.297218475584581</v>
      </c>
      <c r="O908">
        <f t="shared" si="254"/>
        <v>-0.23417109842860151</v>
      </c>
      <c r="P908">
        <f t="shared" si="255"/>
        <v>5381.3367811291164</v>
      </c>
      <c r="Q908">
        <f t="shared" si="256"/>
        <v>12762.00079531717</v>
      </c>
      <c r="R908">
        <f t="shared" si="257"/>
        <v>-76.551779318471475</v>
      </c>
      <c r="S908">
        <f t="shared" si="258"/>
        <v>-253.05382019737624</v>
      </c>
      <c r="T908">
        <f t="shared" si="259"/>
        <v>60.393108492700811</v>
      </c>
      <c r="U908">
        <f t="shared" si="260"/>
        <v>-0.79169812716969323</v>
      </c>
      <c r="V908">
        <f t="shared" si="261"/>
        <v>-2.1564848248951689</v>
      </c>
    </row>
    <row r="909" spans="4:22" x14ac:dyDescent="0.3">
      <c r="D909">
        <f t="shared" si="262"/>
        <v>84.699999999999463</v>
      </c>
      <c r="E909">
        <v>0</v>
      </c>
      <c r="F909">
        <v>50</v>
      </c>
      <c r="H909">
        <f t="shared" si="248"/>
        <v>0.70816223927044419</v>
      </c>
      <c r="I909">
        <f t="shared" si="249"/>
        <v>253.3358219717706</v>
      </c>
      <c r="J909">
        <f t="shared" si="250"/>
        <v>319.04597359668622</v>
      </c>
      <c r="K909">
        <f t="shared" si="251"/>
        <v>260.18866147844517</v>
      </c>
      <c r="L909">
        <f t="shared" si="252"/>
        <v>0.81552090611040273</v>
      </c>
      <c r="M909" cm="1">
        <f t="array" ref="M909">CubicInterpolation($B$4:$B$14,$G$4:$G$14,L909)*H909</f>
        <v>464.5836885218323</v>
      </c>
      <c r="N909">
        <f t="shared" si="253"/>
        <v>-2.2869341233883991</v>
      </c>
      <c r="O909">
        <f t="shared" si="254"/>
        <v>-0.23312274448403658</v>
      </c>
      <c r="P909">
        <f t="shared" si="255"/>
        <v>5356.0273889583641</v>
      </c>
      <c r="Q909">
        <f t="shared" si="256"/>
        <v>12768.029315083864</v>
      </c>
      <c r="R909">
        <f t="shared" si="257"/>
        <v>-76.602202125282119</v>
      </c>
      <c r="S909">
        <f t="shared" si="258"/>
        <v>-253.13402321769681</v>
      </c>
      <c r="T909">
        <f t="shared" si="259"/>
        <v>60.177286841195162</v>
      </c>
      <c r="U909">
        <f t="shared" si="260"/>
        <v>-0.77120113295096304</v>
      </c>
      <c r="V909">
        <f t="shared" si="261"/>
        <v>-2.1529785176014684</v>
      </c>
    </row>
    <row r="910" spans="4:22" x14ac:dyDescent="0.3">
      <c r="D910">
        <f t="shared" si="262"/>
        <v>84.799999999999457</v>
      </c>
      <c r="E910">
        <v>0</v>
      </c>
      <c r="F910">
        <v>50</v>
      </c>
      <c r="H910">
        <f t="shared" si="248"/>
        <v>0.71012366245855152</v>
      </c>
      <c r="I910">
        <f t="shared" si="249"/>
        <v>253.5003844839751</v>
      </c>
      <c r="J910">
        <f t="shared" si="250"/>
        <v>319.14958011199263</v>
      </c>
      <c r="K910">
        <f t="shared" si="251"/>
        <v>260.21495194138339</v>
      </c>
      <c r="L910">
        <f t="shared" si="252"/>
        <v>0.81533853765394737</v>
      </c>
      <c r="M910" cm="1">
        <f t="array" ref="M910">CubicInterpolation($B$4:$B$14,$G$4:$G$14,L910)*H910</f>
        <v>465.53161182458393</v>
      </c>
      <c r="N910">
        <f t="shared" si="253"/>
        <v>-2.2768082305649529</v>
      </c>
      <c r="O910">
        <f t="shared" si="254"/>
        <v>-0.23209054338072913</v>
      </c>
      <c r="P910">
        <f t="shared" si="255"/>
        <v>5330.7100793884456</v>
      </c>
      <c r="Q910">
        <f t="shared" si="256"/>
        <v>12774.036270109627</v>
      </c>
      <c r="R910">
        <f t="shared" si="257"/>
        <v>-76.652434456456959</v>
      </c>
      <c r="S910">
        <f t="shared" si="258"/>
        <v>-253.21216818070283</v>
      </c>
      <c r="T910">
        <f t="shared" si="259"/>
        <v>59.961813674070342</v>
      </c>
      <c r="U910">
        <f t="shared" si="260"/>
        <v>-0.75087069702193043</v>
      </c>
      <c r="V910">
        <f t="shared" si="261"/>
        <v>-2.1494299046775431</v>
      </c>
    </row>
    <row r="911" spans="4:22" x14ac:dyDescent="0.3">
      <c r="D911">
        <f t="shared" si="262"/>
        <v>84.899999999999451</v>
      </c>
      <c r="E911">
        <v>0</v>
      </c>
      <c r="F911">
        <v>50</v>
      </c>
      <c r="H911">
        <f t="shared" si="248"/>
        <v>0.71208983851618368</v>
      </c>
      <c r="I911">
        <f t="shared" si="249"/>
        <v>253.66499712695978</v>
      </c>
      <c r="J911">
        <f t="shared" si="250"/>
        <v>319.25318455046369</v>
      </c>
      <c r="K911">
        <f t="shared" si="251"/>
        <v>260.23953575890704</v>
      </c>
      <c r="L911">
        <f t="shared" si="252"/>
        <v>0.81515094712476244</v>
      </c>
      <c r="M911" cm="1">
        <f t="array" ref="M911">CubicInterpolation($B$4:$B$14,$G$4:$G$14,L911)*H911</f>
        <v>466.47133754219743</v>
      </c>
      <c r="N911">
        <f t="shared" si="253"/>
        <v>-2.266839025606497</v>
      </c>
      <c r="O911">
        <f t="shared" si="254"/>
        <v>-0.23107431453684985</v>
      </c>
      <c r="P911">
        <f t="shared" si="255"/>
        <v>5305.3850573908021</v>
      </c>
      <c r="Q911">
        <f t="shared" si="256"/>
        <v>12780.021695455978</v>
      </c>
      <c r="R911">
        <f t="shared" si="257"/>
        <v>-76.702477338925306</v>
      </c>
      <c r="S911">
        <f t="shared" si="258"/>
        <v>-253.28827177220148</v>
      </c>
      <c r="T911">
        <f t="shared" si="259"/>
        <v>59.746693252956405</v>
      </c>
      <c r="U911">
        <f t="shared" si="260"/>
        <v>-0.73070620125636765</v>
      </c>
      <c r="V911">
        <f t="shared" si="261"/>
        <v>-2.1458396061817155</v>
      </c>
    </row>
    <row r="912" spans="4:22" x14ac:dyDescent="0.3">
      <c r="D912">
        <f t="shared" si="262"/>
        <v>84.999999999999446</v>
      </c>
      <c r="E912">
        <v>0</v>
      </c>
      <c r="F912">
        <v>50</v>
      </c>
      <c r="H912">
        <f t="shared" ref="H912:H957" si="263">$H$20*(1-(P912/44300))^4.256</f>
        <v>0.71406076150437892</v>
      </c>
      <c r="I912">
        <f t="shared" ref="I912:I957" si="264">$I$20 - 6.5*P912/1000</f>
        <v>253.82965857923628</v>
      </c>
      <c r="J912">
        <f t="shared" ref="J912:J957" si="265">(I912*287*1.4)^0.5</f>
        <v>319.3567860828029</v>
      </c>
      <c r="K912">
        <f t="shared" ref="K912:K957" si="266">(S912^2+T912^2)^0.5</f>
        <v>260.262427893949</v>
      </c>
      <c r="L912">
        <f t="shared" ref="L912:L957" si="267">K912/J912</f>
        <v>0.81495818857116153</v>
      </c>
      <c r="M912" cm="1">
        <f t="array" ref="M912">CubicInterpolation($B$4:$B$14,$G$4:$G$14,L912)*H912</f>
        <v>467.40290187888331</v>
      </c>
      <c r="N912">
        <f t="shared" ref="N912:N957" si="268">-((U912^2+V912^2)^0.5)</f>
        <v>-2.2570247229543017</v>
      </c>
      <c r="O912">
        <f t="shared" ref="O912:O957" si="269">N912/$G$17</f>
        <v>-0.23007387593825704</v>
      </c>
      <c r="P912">
        <f t="shared" ref="P912:P957" si="270">0.5*(S911+S912)*(D911-D910)+P911</f>
        <v>5280.0525262713381</v>
      </c>
      <c r="Q912">
        <f t="shared" ref="Q912:Q957" si="271">0.5*(T911+T912)*(D911-D910)+Q911</f>
        <v>12785.985626607497</v>
      </c>
      <c r="R912">
        <f t="shared" ref="R912:R957" si="272">DEGREES(ATAN((P912-P911)/(Q912-Q911)))</f>
        <v>-76.752331789544641</v>
      </c>
      <c r="S912">
        <f t="shared" ref="S912:S957" si="273">S911+(U910+U911)*0.5*(D911-D910)</f>
        <v>-253.3623506171154</v>
      </c>
      <c r="T912">
        <f t="shared" ref="T912:T957" si="274">T911+(V910+V911)*0.5*(D911-D910)</f>
        <v>59.531929777413453</v>
      </c>
      <c r="U912">
        <f t="shared" ref="U912:U957" si="275">(-$G$17*F912-SIN(RADIANS((R912)))*M912)/F912</f>
        <v>-0.7107070094855521</v>
      </c>
      <c r="V912">
        <f t="shared" ref="V912:V957" si="276">(-COS(RADIANS(R912))*M912)/F912</f>
        <v>-2.1422082407401586</v>
      </c>
    </row>
    <row r="913" spans="4:22" x14ac:dyDescent="0.3">
      <c r="D913">
        <f t="shared" si="262"/>
        <v>85.09999999999944</v>
      </c>
      <c r="E913">
        <v>0</v>
      </c>
      <c r="F913">
        <v>50</v>
      </c>
      <c r="H913">
        <f t="shared" si="263"/>
        <v>0.71603642549694391</v>
      </c>
      <c r="I913">
        <f t="shared" si="264"/>
        <v>253.99436753010207</v>
      </c>
      <c r="J913">
        <f t="shared" si="265"/>
        <v>319.46038388757222</v>
      </c>
      <c r="K913">
        <f t="shared" si="266"/>
        <v>260.28364324985318</v>
      </c>
      <c r="L913">
        <f t="shared" si="267"/>
        <v>0.81476031576251684</v>
      </c>
      <c r="M913" cm="1">
        <f t="array" ref="M913">CubicInterpolation($B$4:$B$14,$G$4:$G$14,L913)*H913</f>
        <v>468.32634184772189</v>
      </c>
      <c r="N913">
        <f t="shared" si="268"/>
        <v>-2.2473635241813836</v>
      </c>
      <c r="O913">
        <f t="shared" si="269"/>
        <v>-0.22908904425906051</v>
      </c>
      <c r="P913">
        <f t="shared" si="270"/>
        <v>5254.7126876766015</v>
      </c>
      <c r="Q913">
        <f t="shared" si="271"/>
        <v>12791.92809946562</v>
      </c>
      <c r="R913">
        <f t="shared" si="272"/>
        <v>-76.801998815235891</v>
      </c>
      <c r="S913">
        <f t="shared" si="273"/>
        <v>-253.43442127765249</v>
      </c>
      <c r="T913">
        <f t="shared" si="274"/>
        <v>59.317527385067372</v>
      </c>
      <c r="U913">
        <f t="shared" si="275"/>
        <v>-0.69087246801392777</v>
      </c>
      <c r="V913">
        <f t="shared" si="276"/>
        <v>-2.1385364253996966</v>
      </c>
    </row>
    <row r="914" spans="4:22" x14ac:dyDescent="0.3">
      <c r="D914">
        <f t="shared" si="262"/>
        <v>85.199999999999434</v>
      </c>
      <c r="E914">
        <v>0</v>
      </c>
      <c r="F914">
        <v>50</v>
      </c>
      <c r="H914">
        <f t="shared" si="263"/>
        <v>0.71801682458075977</v>
      </c>
      <c r="I914">
        <f t="shared" si="264"/>
        <v>254.15912267959905</v>
      </c>
      <c r="J914">
        <f t="shared" si="265"/>
        <v>319.56397715115344</v>
      </c>
      <c r="K914">
        <f t="shared" si="266"/>
        <v>260.30319666860782</v>
      </c>
      <c r="L914">
        <f t="shared" si="267"/>
        <v>0.81455738218417739</v>
      </c>
      <c r="M914" cm="1">
        <f t="array" ref="M914">CubicInterpolation($B$4:$B$14,$G$4:$G$14,L914)*H914</f>
        <v>469.24169524493465</v>
      </c>
      <c r="N914">
        <f t="shared" si="268"/>
        <v>-2.2378536191696821</v>
      </c>
      <c r="O914">
        <f t="shared" si="269"/>
        <v>-0.22811963498161897</v>
      </c>
      <c r="P914">
        <f t="shared" si="270"/>
        <v>5229.3657416001442</v>
      </c>
      <c r="Q914">
        <f t="shared" si="271"/>
        <v>12797.849150342461</v>
      </c>
      <c r="R914">
        <f t="shared" si="272"/>
        <v>-76.851479413096712</v>
      </c>
      <c r="S914">
        <f t="shared" si="273"/>
        <v>-253.50450025152745</v>
      </c>
      <c r="T914">
        <f t="shared" si="274"/>
        <v>59.10349015176039</v>
      </c>
      <c r="U914">
        <f t="shared" si="275"/>
        <v>-0.67120190613123332</v>
      </c>
      <c r="V914">
        <f t="shared" si="276"/>
        <v>-2.1348247754878251</v>
      </c>
    </row>
    <row r="915" spans="4:22" x14ac:dyDescent="0.3">
      <c r="D915">
        <f t="shared" si="262"/>
        <v>85.299999999999429</v>
      </c>
      <c r="E915">
        <v>0</v>
      </c>
      <c r="F915">
        <v>50</v>
      </c>
      <c r="H915">
        <f t="shared" si="263"/>
        <v>0.72000195285608048</v>
      </c>
      <c r="I915">
        <f t="shared" si="264"/>
        <v>254.32392273847111</v>
      </c>
      <c r="J915">
        <f t="shared" si="265"/>
        <v>319.66756506770855</v>
      </c>
      <c r="K915">
        <f t="shared" si="266"/>
        <v>260.32110292913143</v>
      </c>
      <c r="L915">
        <f t="shared" si="267"/>
        <v>0.81434944103257079</v>
      </c>
      <c r="M915" cm="1">
        <f t="array" ref="M915">CubicInterpolation($B$4:$B$14,$G$4:$G$14,L915)*H915</f>
        <v>470.1490006244203</v>
      </c>
      <c r="N915">
        <f t="shared" si="268"/>
        <v>-2.2284931872726439</v>
      </c>
      <c r="O915">
        <f t="shared" si="269"/>
        <v>-0.22716546251505035</v>
      </c>
      <c r="P915">
        <f t="shared" si="270"/>
        <v>5204.0118863890575</v>
      </c>
      <c r="Q915">
        <f t="shared" si="271"/>
        <v>12803.748815954634</v>
      </c>
      <c r="R915">
        <f t="shared" si="272"/>
        <v>-76.900774570540946</v>
      </c>
      <c r="S915">
        <f t="shared" si="273"/>
        <v>-253.5726039702347</v>
      </c>
      <c r="T915">
        <f t="shared" si="274"/>
        <v>58.889822091716027</v>
      </c>
      <c r="U915">
        <f t="shared" si="275"/>
        <v>-0.65169463661896654</v>
      </c>
      <c r="V915">
        <f t="shared" si="276"/>
        <v>-2.131073904472264</v>
      </c>
    </row>
    <row r="916" spans="4:22" x14ac:dyDescent="0.3">
      <c r="D916">
        <f t="shared" si="262"/>
        <v>85.399999999999423</v>
      </c>
      <c r="E916">
        <v>0</v>
      </c>
      <c r="F916">
        <v>50</v>
      </c>
      <c r="H916">
        <f t="shared" si="263"/>
        <v>0.72199180443681366</v>
      </c>
      <c r="I916">
        <f t="shared" si="264"/>
        <v>254.48876642812056</v>
      </c>
      <c r="J916">
        <f t="shared" si="265"/>
        <v>319.77114683913999</v>
      </c>
      <c r="K916">
        <f t="shared" si="266"/>
        <v>260.33737674561235</v>
      </c>
      <c r="L916">
        <f t="shared" si="267"/>
        <v>0.81413654521048573</v>
      </c>
      <c r="M916" cm="1">
        <f t="array" ref="M916">CubicInterpolation($B$4:$B$14,$G$4:$G$14,L916)*H916</f>
        <v>471.04829727256191</v>
      </c>
      <c r="N916">
        <f t="shared" si="268"/>
        <v>-2.2192803984721916</v>
      </c>
      <c r="O916">
        <f t="shared" si="269"/>
        <v>-0.22622634031316938</v>
      </c>
      <c r="P916">
        <f t="shared" si="270"/>
        <v>5178.6513187506789</v>
      </c>
      <c r="Q916">
        <f t="shared" si="271"/>
        <v>12809.627133417105</v>
      </c>
      <c r="R916">
        <f t="shared" si="272"/>
        <v>-76.949885265402315</v>
      </c>
      <c r="S916">
        <f t="shared" si="273"/>
        <v>-253.63874879737219</v>
      </c>
      <c r="T916">
        <f t="shared" si="274"/>
        <v>58.676527157718034</v>
      </c>
      <c r="U916">
        <f t="shared" si="275"/>
        <v>-0.63234995625336188</v>
      </c>
      <c r="V916">
        <f t="shared" si="276"/>
        <v>-2.1272844238298885</v>
      </c>
    </row>
    <row r="917" spans="4:22" x14ac:dyDescent="0.3">
      <c r="D917">
        <f t="shared" si="262"/>
        <v>85.499999999999417</v>
      </c>
      <c r="E917">
        <v>0</v>
      </c>
      <c r="F917">
        <v>50</v>
      </c>
      <c r="H917">
        <f t="shared" si="263"/>
        <v>0.72398637345079708</v>
      </c>
      <c r="I917">
        <f t="shared" si="264"/>
        <v>254.65365248056349</v>
      </c>
      <c r="J917">
        <f t="shared" si="265"/>
        <v>319.87472167504956</v>
      </c>
      <c r="K917">
        <f t="shared" si="266"/>
        <v>260.35203276589976</v>
      </c>
      <c r="L917">
        <f t="shared" si="267"/>
        <v>0.81391874732253155</v>
      </c>
      <c r="M917" cm="1">
        <f t="array" ref="M917">CubicInterpolation($B$4:$B$14,$G$4:$G$14,L917)*H917</f>
        <v>471.93962518330846</v>
      </c>
      <c r="N917">
        <f t="shared" si="268"/>
        <v>-2.2102134145166046</v>
      </c>
      <c r="O917">
        <f t="shared" si="269"/>
        <v>-0.22530208099047955</v>
      </c>
      <c r="P917">
        <f t="shared" si="270"/>
        <v>5153.2842337594611</v>
      </c>
      <c r="Q917">
        <f t="shared" si="271"/>
        <v>12815.484140237057</v>
      </c>
      <c r="R917">
        <f t="shared" si="272"/>
        <v>-76.998812466078149</v>
      </c>
      <c r="S917">
        <f t="shared" si="273"/>
        <v>-253.70295102701581</v>
      </c>
      <c r="T917">
        <f t="shared" si="274"/>
        <v>58.46360924130294</v>
      </c>
      <c r="U917">
        <f t="shared" si="275"/>
        <v>-0.6131671463019609</v>
      </c>
      <c r="V917">
        <f t="shared" si="276"/>
        <v>-2.123456942912914</v>
      </c>
    </row>
    <row r="918" spans="4:22" x14ac:dyDescent="0.3">
      <c r="D918">
        <f t="shared" si="262"/>
        <v>85.599999999999412</v>
      </c>
      <c r="E918">
        <v>0</v>
      </c>
      <c r="F918">
        <v>50</v>
      </c>
      <c r="H918">
        <f t="shared" si="263"/>
        <v>0.72598565404005633</v>
      </c>
      <c r="I918">
        <f t="shared" si="264"/>
        <v>254.81857963838394</v>
      </c>
      <c r="J918">
        <f t="shared" si="265"/>
        <v>319.97828879269707</v>
      </c>
      <c r="K918">
        <f t="shared" si="266"/>
        <v>260.3650855699471</v>
      </c>
      <c r="L918">
        <f t="shared" si="267"/>
        <v>0.81369609967077694</v>
      </c>
      <c r="M918" cm="1">
        <f t="array" ref="M918">CubicInterpolation($B$4:$B$14,$G$4:$G$14,L918)*H918</f>
        <v>472.82302503354458</v>
      </c>
      <c r="N918">
        <f t="shared" si="268"/>
        <v>-2.2012903900509802</v>
      </c>
      <c r="O918">
        <f t="shared" si="269"/>
        <v>-0.22439249643740877</v>
      </c>
      <c r="P918">
        <f t="shared" si="270"/>
        <v>5127.910824864005</v>
      </c>
      <c r="Q918">
        <f t="shared" si="271"/>
        <v>12821.31987430777</v>
      </c>
      <c r="R918">
        <f t="shared" si="272"/>
        <v>-77.047557131635173</v>
      </c>
      <c r="S918">
        <f t="shared" si="273"/>
        <v>-253.76522688214357</v>
      </c>
      <c r="T918">
        <f t="shared" si="274"/>
        <v>58.251072172965813</v>
      </c>
      <c r="U918">
        <f t="shared" si="275"/>
        <v>-0.59414547301641274</v>
      </c>
      <c r="V918">
        <f t="shared" si="276"/>
        <v>-2.1195920688247774</v>
      </c>
    </row>
    <row r="919" spans="4:22" x14ac:dyDescent="0.3">
      <c r="D919">
        <f t="shared" si="262"/>
        <v>85.699999999999406</v>
      </c>
      <c r="E919">
        <v>0</v>
      </c>
      <c r="F919">
        <v>50</v>
      </c>
      <c r="H919">
        <f t="shared" si="263"/>
        <v>0.72798964036105573</v>
      </c>
      <c r="I919">
        <f t="shared" si="264"/>
        <v>254.98354665468739</v>
      </c>
      <c r="J919">
        <f t="shared" si="265"/>
        <v>320.08184741695896</v>
      </c>
      <c r="K919">
        <f t="shared" si="266"/>
        <v>260.37654966830604</v>
      </c>
      <c r="L919">
        <f t="shared" si="267"/>
        <v>0.81346865425055792</v>
      </c>
      <c r="M919" cm="1">
        <f t="array" ref="M919">CubicInterpolation($B$4:$B$14,$G$4:$G$14,L919)*H919</f>
        <v>473.69853815874336</v>
      </c>
      <c r="N919">
        <f t="shared" si="268"/>
        <v>-2.1925094737314907</v>
      </c>
      <c r="O919">
        <f t="shared" si="269"/>
        <v>-0.22349739793389303</v>
      </c>
      <c r="P919">
        <f t="shared" si="270"/>
        <v>5102.5312838942436</v>
      </c>
      <c r="Q919">
        <f t="shared" si="271"/>
        <v>12827.134373902538</v>
      </c>
      <c r="R919">
        <f t="shared" si="272"/>
        <v>-77.096120211924699</v>
      </c>
      <c r="S919">
        <f t="shared" si="273"/>
        <v>-253.82559251310948</v>
      </c>
      <c r="T919">
        <f t="shared" si="274"/>
        <v>58.038919722378942</v>
      </c>
      <c r="U919">
        <f t="shared" si="275"/>
        <v>-0.57528418811978321</v>
      </c>
      <c r="V919">
        <f t="shared" si="276"/>
        <v>-2.1156904062980719</v>
      </c>
    </row>
    <row r="920" spans="4:22" x14ac:dyDescent="0.3">
      <c r="D920">
        <f t="shared" si="262"/>
        <v>85.7999999999994</v>
      </c>
      <c r="E920">
        <v>0</v>
      </c>
      <c r="F920">
        <v>50</v>
      </c>
      <c r="H920">
        <f t="shared" si="263"/>
        <v>0.72999832658493768</v>
      </c>
      <c r="I920">
        <f t="shared" si="264"/>
        <v>255.14855229305289</v>
      </c>
      <c r="J920">
        <f t="shared" si="265"/>
        <v>320.18539678028515</v>
      </c>
      <c r="K920">
        <f t="shared" si="266"/>
        <v>260.38643950067137</v>
      </c>
      <c r="L920">
        <f t="shared" si="267"/>
        <v>0.81323646274646155</v>
      </c>
      <c r="M920" cm="1">
        <f t="array" ref="M920">CubicInterpolation($B$4:$B$14,$G$4:$G$14,L920)*H920</f>
        <v>474.56620652892337</v>
      </c>
      <c r="N920">
        <f t="shared" si="268"/>
        <v>-2.1838688093212362</v>
      </c>
      <c r="O920">
        <f t="shared" si="269"/>
        <v>-0.22261659626108421</v>
      </c>
      <c r="P920">
        <f t="shared" si="270"/>
        <v>5077.1458010687811</v>
      </c>
      <c r="Q920">
        <f t="shared" si="271"/>
        <v>12832.927677668587</v>
      </c>
      <c r="R920">
        <f t="shared" si="272"/>
        <v>-77.144502647714518</v>
      </c>
      <c r="S920">
        <f t="shared" si="273"/>
        <v>-253.8840639961663</v>
      </c>
      <c r="T920">
        <f t="shared" si="274"/>
        <v>57.827155598622809</v>
      </c>
      <c r="U920">
        <f t="shared" si="275"/>
        <v>-0.55658252928771956</v>
      </c>
      <c r="V920">
        <f t="shared" si="276"/>
        <v>-2.1117525575734102</v>
      </c>
    </row>
    <row r="921" spans="4:22" x14ac:dyDescent="0.3">
      <c r="D921">
        <f t="shared" si="262"/>
        <v>85.899999999999395</v>
      </c>
      <c r="E921">
        <v>0</v>
      </c>
      <c r="F921">
        <v>50</v>
      </c>
      <c r="H921">
        <f t="shared" si="263"/>
        <v>0.7320117068977493</v>
      </c>
      <c r="I921">
        <f t="shared" si="264"/>
        <v>255.31359532748456</v>
      </c>
      <c r="J921">
        <f t="shared" si="265"/>
        <v>320.28893612265671</v>
      </c>
      <c r="K921">
        <f t="shared" si="266"/>
        <v>260.39476943447545</v>
      </c>
      <c r="L921">
        <f t="shared" si="267"/>
        <v>0.81299957652847432</v>
      </c>
      <c r="M921" cm="1">
        <f t="array" ref="M921">CubicInterpolation($B$4:$B$14,$G$4:$G$14,L921)*H921</f>
        <v>475.42607272489772</v>
      </c>
      <c r="N921">
        <f t="shared" si="268"/>
        <v>-2.1753665367756114</v>
      </c>
      <c r="O921">
        <f t="shared" si="269"/>
        <v>-0.22174990181198892</v>
      </c>
      <c r="P921">
        <f t="shared" si="270"/>
        <v>5051.7545650023721</v>
      </c>
      <c r="Q921">
        <f t="shared" si="271"/>
        <v>12838.699824621041</v>
      </c>
      <c r="R921">
        <f t="shared" si="272"/>
        <v>-77.192705370783358</v>
      </c>
      <c r="S921">
        <f t="shared" si="273"/>
        <v>-253.94065733203666</v>
      </c>
      <c r="T921">
        <f t="shared" si="274"/>
        <v>57.615783450429248</v>
      </c>
      <c r="U921">
        <f t="shared" si="275"/>
        <v>-0.53803972062564864</v>
      </c>
      <c r="V921">
        <f t="shared" si="276"/>
        <v>-2.1077791222877678</v>
      </c>
    </row>
    <row r="922" spans="4:22" x14ac:dyDescent="0.3">
      <c r="D922">
        <f t="shared" si="262"/>
        <v>85.999999999999389</v>
      </c>
      <c r="E922">
        <v>0</v>
      </c>
      <c r="F922">
        <v>50</v>
      </c>
      <c r="H922">
        <f t="shared" si="263"/>
        <v>0.73402977550065873</v>
      </c>
      <c r="I922">
        <f t="shared" si="264"/>
        <v>255.47867454236194</v>
      </c>
      <c r="J922">
        <f t="shared" si="265"/>
        <v>320.39246469154205</v>
      </c>
      <c r="K922">
        <f t="shared" si="266"/>
        <v>260.40155376353215</v>
      </c>
      <c r="L922">
        <f t="shared" si="267"/>
        <v>0.81275804664829998</v>
      </c>
      <c r="M922" cm="1">
        <f t="array" ref="M922">CubicInterpolation($B$4:$B$14,$G$4:$G$14,L922)*H922</f>
        <v>476.27817991483585</v>
      </c>
      <c r="N922">
        <f t="shared" si="268"/>
        <v>-2.1670007933021536</v>
      </c>
      <c r="O922">
        <f t="shared" si="269"/>
        <v>-0.22089712469950595</v>
      </c>
      <c r="P922">
        <f t="shared" si="270"/>
        <v>5026.3577627135455</v>
      </c>
      <c r="Q922">
        <f t="shared" si="271"/>
        <v>12844.450854136883</v>
      </c>
      <c r="R922">
        <f t="shared" si="272"/>
        <v>-77.240729304063535</v>
      </c>
      <c r="S922">
        <f t="shared" si="273"/>
        <v>-253.99538844453232</v>
      </c>
      <c r="T922">
        <f t="shared" si="274"/>
        <v>57.404806866436203</v>
      </c>
      <c r="U922">
        <f t="shared" si="275"/>
        <v>-0.51965497313846409</v>
      </c>
      <c r="V922">
        <f t="shared" si="276"/>
        <v>-2.1037706973585846</v>
      </c>
    </row>
    <row r="923" spans="4:22" x14ac:dyDescent="0.3">
      <c r="D923">
        <f t="shared" si="262"/>
        <v>86.099999999999383</v>
      </c>
      <c r="E923">
        <v>0</v>
      </c>
      <c r="F923">
        <v>50</v>
      </c>
      <c r="H923">
        <f t="shared" si="263"/>
        <v>0.73605252661016296</v>
      </c>
      <c r="I923">
        <f t="shared" si="264"/>
        <v>255.64378873238965</v>
      </c>
      <c r="J923">
        <f t="shared" si="265"/>
        <v>320.49598174185297</v>
      </c>
      <c r="K923">
        <f t="shared" si="266"/>
        <v>260.40680670672936</v>
      </c>
      <c r="L923">
        <f t="shared" si="267"/>
        <v>0.81251192383584048</v>
      </c>
      <c r="M923" cm="1">
        <f t="array" ref="M923">CubicInterpolation($B$4:$B$14,$G$4:$G$14,L923)*H923</f>
        <v>477.12257183113536</v>
      </c>
      <c r="N923">
        <f t="shared" si="268"/>
        <v>-2.1587697144121765</v>
      </c>
      <c r="O923">
        <f t="shared" si="269"/>
        <v>-0.22005807486362655</v>
      </c>
      <c r="P923">
        <f t="shared" si="270"/>
        <v>5000.9555796323593</v>
      </c>
      <c r="Q923">
        <f t="shared" si="271"/>
        <v>12850.180805948978</v>
      </c>
      <c r="R923">
        <f t="shared" si="272"/>
        <v>-77.288575361721669</v>
      </c>
      <c r="S923">
        <f t="shared" si="273"/>
        <v>-254.04827317922053</v>
      </c>
      <c r="T923">
        <f t="shared" si="274"/>
        <v>57.194229375453901</v>
      </c>
      <c r="U923">
        <f t="shared" si="275"/>
        <v>-0.50142748519676161</v>
      </c>
      <c r="V923">
        <f t="shared" si="276"/>
        <v>-2.0997278768813072</v>
      </c>
    </row>
    <row r="924" spans="4:22" x14ac:dyDescent="0.3">
      <c r="D924">
        <f t="shared" si="262"/>
        <v>86.199999999999378</v>
      </c>
      <c r="E924">
        <v>0</v>
      </c>
      <c r="F924">
        <v>50</v>
      </c>
      <c r="H924">
        <f t="shared" si="263"/>
        <v>0.73807995445828101</v>
      </c>
      <c r="I924">
        <f t="shared" si="264"/>
        <v>255.80893670254608</v>
      </c>
      <c r="J924">
        <f t="shared" si="265"/>
        <v>320.59948653590044</v>
      </c>
      <c r="K924">
        <f t="shared" si="266"/>
        <v>260.41054240676959</v>
      </c>
      <c r="L924">
        <f t="shared" si="267"/>
        <v>0.81226125849583686</v>
      </c>
      <c r="M924" cm="1">
        <f t="array" ref="M924">CubicInterpolation($B$4:$B$14,$G$4:$G$14,L924)*H924</f>
        <v>477.95929274760414</v>
      </c>
      <c r="N924">
        <f t="shared" si="268"/>
        <v>-2.1506714349432952</v>
      </c>
      <c r="O924">
        <f t="shared" si="269"/>
        <v>-0.21923256217566719</v>
      </c>
      <c r="P924">
        <f t="shared" si="270"/>
        <v>4975.5481996082926</v>
      </c>
      <c r="Q924">
        <f t="shared" si="271"/>
        <v>12855.889720140087</v>
      </c>
      <c r="R924">
        <f t="shared" si="272"/>
        <v>-77.336244449298619</v>
      </c>
      <c r="S924">
        <f t="shared" si="273"/>
        <v>-254.09932730213728</v>
      </c>
      <c r="T924">
        <f t="shared" si="274"/>
        <v>56.984054446741915</v>
      </c>
      <c r="U924">
        <f t="shared" si="275"/>
        <v>-0.48335644299516162</v>
      </c>
      <c r="V924">
        <f t="shared" si="276"/>
        <v>-2.0956512520207453</v>
      </c>
    </row>
    <row r="925" spans="4:22" x14ac:dyDescent="0.3">
      <c r="D925">
        <f t="shared" si="262"/>
        <v>86.299999999999372</v>
      </c>
      <c r="E925">
        <v>0</v>
      </c>
      <c r="F925">
        <v>50</v>
      </c>
      <c r="H925">
        <f t="shared" si="263"/>
        <v>0.74011205329273955</v>
      </c>
      <c r="I925">
        <f t="shared" si="264"/>
        <v>255.97411726803128</v>
      </c>
      <c r="J925">
        <f t="shared" si="265"/>
        <v>320.70297834334957</v>
      </c>
      <c r="K925">
        <f t="shared" si="266"/>
        <v>260.41277492895779</v>
      </c>
      <c r="L925">
        <f t="shared" si="267"/>
        <v>0.81200610070467083</v>
      </c>
      <c r="M925" cm="1">
        <f t="array" ref="M925">CubicInterpolation($B$4:$B$14,$G$4:$G$14,L925)*H925</f>
        <v>478.78838745696663</v>
      </c>
      <c r="N925">
        <f t="shared" si="268"/>
        <v>-2.142704090070723</v>
      </c>
      <c r="O925">
        <f t="shared" si="269"/>
        <v>-0.21842039654135809</v>
      </c>
      <c r="P925">
        <f t="shared" si="270"/>
        <v>4950.13580491826</v>
      </c>
      <c r="Q925">
        <f t="shared" si="271"/>
        <v>12861.577637136939</v>
      </c>
      <c r="R925">
        <f t="shared" si="272"/>
        <v>-77.383737463795839</v>
      </c>
      <c r="S925">
        <f t="shared" si="273"/>
        <v>-254.14856649854687</v>
      </c>
      <c r="T925">
        <f t="shared" si="274"/>
        <v>56.774285490296826</v>
      </c>
      <c r="U925">
        <f t="shared" si="275"/>
        <v>-0.46544102100656687</v>
      </c>
      <c r="V925">
        <f t="shared" si="276"/>
        <v>-2.0915414109144885</v>
      </c>
    </row>
    <row r="926" spans="4:22" x14ac:dyDescent="0.3">
      <c r="D926">
        <f t="shared" si="262"/>
        <v>86.399999999999366</v>
      </c>
      <c r="E926">
        <v>0</v>
      </c>
      <c r="F926">
        <v>50</v>
      </c>
      <c r="H926">
        <f t="shared" si="263"/>
        <v>0.742148817377148</v>
      </c>
      <c r="I926">
        <f t="shared" si="264"/>
        <v>256.13932925421415</v>
      </c>
      <c r="J926">
        <f t="shared" si="265"/>
        <v>320.80645644117459</v>
      </c>
      <c r="K926">
        <f t="shared" si="266"/>
        <v>260.41351826003603</v>
      </c>
      <c r="L926">
        <f t="shared" si="267"/>
        <v>0.81174650020732153</v>
      </c>
      <c r="M926" cm="1">
        <f t="array" ref="M926">CubicInterpolation($B$4:$B$14,$G$4:$G$14,L926)*H926</f>
        <v>479.60990124869005</v>
      </c>
      <c r="N926">
        <f t="shared" si="268"/>
        <v>-2.1348658162899485</v>
      </c>
      <c r="O926">
        <f t="shared" si="269"/>
        <v>-0.2176213880010141</v>
      </c>
      <c r="P926">
        <f t="shared" si="270"/>
        <v>4924.7185762747467</v>
      </c>
      <c r="Q926">
        <f t="shared" si="271"/>
        <v>12867.244597704312</v>
      </c>
      <c r="R926">
        <f t="shared" si="272"/>
        <v>-77.431055293808427</v>
      </c>
      <c r="S926">
        <f t="shared" si="273"/>
        <v>-254.19600637174696</v>
      </c>
      <c r="T926">
        <f t="shared" si="274"/>
        <v>56.564925857150079</v>
      </c>
      <c r="U926">
        <f t="shared" si="275"/>
        <v>-0.44768038242874925</v>
      </c>
      <c r="V926">
        <f t="shared" si="276"/>
        <v>-2.0873989385720684</v>
      </c>
    </row>
    <row r="927" spans="4:22" x14ac:dyDescent="0.3">
      <c r="D927">
        <f t="shared" si="262"/>
        <v>86.499999999999361</v>
      </c>
      <c r="E927">
        <v>0</v>
      </c>
      <c r="F927">
        <v>50</v>
      </c>
      <c r="H927">
        <f t="shared" si="263"/>
        <v>0.74419024099116271</v>
      </c>
      <c r="I927">
        <f t="shared" si="264"/>
        <v>256.30457149657855</v>
      </c>
      <c r="J927">
        <f t="shared" si="265"/>
        <v>320.90992011361266</v>
      </c>
      <c r="K927">
        <f t="shared" si="266"/>
        <v>260.41278630706387</v>
      </c>
      <c r="L927">
        <f t="shared" si="267"/>
        <v>0.81148250641447661</v>
      </c>
      <c r="M927" cm="1">
        <f t="array" ref="M927">CubicInterpolation($B$4:$B$14,$G$4:$G$14,L927)*H927</f>
        <v>480.42387988713807</v>
      </c>
      <c r="N927">
        <f t="shared" si="268"/>
        <v>-2.1271547523858123</v>
      </c>
      <c r="O927">
        <f t="shared" si="269"/>
        <v>-0.21683534682831929</v>
      </c>
      <c r="P927">
        <f t="shared" si="270"/>
        <v>4899.2966928340647</v>
      </c>
      <c r="Q927">
        <f t="shared" si="271"/>
        <v>12872.890642939152</v>
      </c>
      <c r="R927">
        <f t="shared" si="272"/>
        <v>-77.478198819610242</v>
      </c>
      <c r="S927">
        <f t="shared" si="273"/>
        <v>-254.24166244191872</v>
      </c>
      <c r="T927">
        <f t="shared" si="274"/>
        <v>56.355978839675764</v>
      </c>
      <c r="U927">
        <f t="shared" si="275"/>
        <v>-0.43007367962655624</v>
      </c>
      <c r="V927">
        <f t="shared" si="276"/>
        <v>-2.0832244167851961</v>
      </c>
    </row>
    <row r="928" spans="4:22" x14ac:dyDescent="0.3">
      <c r="D928">
        <f t="shared" si="262"/>
        <v>86.599999999999355</v>
      </c>
      <c r="E928">
        <v>0</v>
      </c>
      <c r="F928">
        <v>50</v>
      </c>
      <c r="H928">
        <f t="shared" si="263"/>
        <v>0.74623631843064087</v>
      </c>
      <c r="I928">
        <f t="shared" si="264"/>
        <v>256.46984284066929</v>
      </c>
      <c r="J928">
        <f t="shared" si="265"/>
        <v>321.01336865211846</v>
      </c>
      <c r="K928">
        <f t="shared" si="266"/>
        <v>260.41059289634489</v>
      </c>
      <c r="L928">
        <f t="shared" si="267"/>
        <v>0.81121416839979432</v>
      </c>
      <c r="M928" cm="1">
        <f t="array" ref="M928">CubicInterpolation($B$4:$B$14,$G$4:$G$14,L928)*H928</f>
        <v>481.23036959005037</v>
      </c>
      <c r="N928">
        <f t="shared" si="268"/>
        <v>-2.1195690403750262</v>
      </c>
      <c r="O928">
        <f t="shared" si="269"/>
        <v>-0.21606208362640431</v>
      </c>
      <c r="P928">
        <f t="shared" si="270"/>
        <v>4873.8703322047195</v>
      </c>
      <c r="Q928">
        <f t="shared" si="271"/>
        <v>12878.515814264731</v>
      </c>
      <c r="R928">
        <f t="shared" si="272"/>
        <v>-77.525168913264963</v>
      </c>
      <c r="S928">
        <f t="shared" si="273"/>
        <v>-254.28555014502149</v>
      </c>
      <c r="T928">
        <f t="shared" si="274"/>
        <v>56.147447671907912</v>
      </c>
      <c r="U928">
        <f t="shared" si="275"/>
        <v>-0.41262005456705991</v>
      </c>
      <c r="V928">
        <f t="shared" si="276"/>
        <v>-2.0790184240370229</v>
      </c>
    </row>
    <row r="929" spans="4:22" x14ac:dyDescent="0.3">
      <c r="D929">
        <f t="shared" si="262"/>
        <v>86.699999999999349</v>
      </c>
      <c r="E929">
        <v>0</v>
      </c>
      <c r="F929">
        <v>50</v>
      </c>
      <c r="H929">
        <f t="shared" si="263"/>
        <v>0.74828704400778512</v>
      </c>
      <c r="I929">
        <f t="shared" si="264"/>
        <v>256.63514214203673</v>
      </c>
      <c r="J929">
        <f t="shared" si="265"/>
        <v>321.11680135531736</v>
      </c>
      <c r="K929">
        <f t="shared" si="266"/>
        <v>260.40695177239684</v>
      </c>
      <c r="L929">
        <f t="shared" si="267"/>
        <v>0.81094153489731369</v>
      </c>
      <c r="M929" cm="1">
        <f t="array" ref="M929">CubicInterpolation($B$4:$B$14,$G$4:$G$14,L929)*H929</f>
        <v>482.02941700735585</v>
      </c>
      <c r="N929">
        <f t="shared" si="268"/>
        <v>-2.1121068264242115</v>
      </c>
      <c r="O929">
        <f t="shared" si="269"/>
        <v>-0.21530140942142828</v>
      </c>
      <c r="P929">
        <f t="shared" si="270"/>
        <v>4848.4396704558831</v>
      </c>
      <c r="Q929">
        <f t="shared" si="271"/>
        <v>12884.120153424819</v>
      </c>
      <c r="R929">
        <f t="shared" si="272"/>
        <v>-77.571966438746699</v>
      </c>
      <c r="S929">
        <f t="shared" si="273"/>
        <v>-254.32768483173118</v>
      </c>
      <c r="T929">
        <f t="shared" si="274"/>
        <v>55.93933552986681</v>
      </c>
      <c r="U929">
        <f t="shared" si="275"/>
        <v>-0.39531863924807453</v>
      </c>
      <c r="V929">
        <f t="shared" si="276"/>
        <v>-2.074781535413019</v>
      </c>
    </row>
    <row r="930" spans="4:22" x14ac:dyDescent="0.3">
      <c r="D930">
        <f t="shared" si="262"/>
        <v>86.799999999999343</v>
      </c>
      <c r="E930">
        <v>0</v>
      </c>
      <c r="F930">
        <v>50</v>
      </c>
      <c r="H930">
        <f t="shared" si="263"/>
        <v>0.75034241205127883</v>
      </c>
      <c r="I930">
        <f t="shared" si="264"/>
        <v>256.80046826618116</v>
      </c>
      <c r="J930">
        <f t="shared" si="265"/>
        <v>321.22021752895876</v>
      </c>
      <c r="K930">
        <f t="shared" si="266"/>
        <v>260.40187659696664</v>
      </c>
      <c r="L930">
        <f t="shared" si="267"/>
        <v>0.81066465429901158</v>
      </c>
      <c r="M930" cm="1">
        <f t="array" ref="M930">CubicInterpolation($B$4:$B$14,$G$4:$G$14,L930)*H930</f>
        <v>482.82106920031913</v>
      </c>
      <c r="N930">
        <f t="shared" si="268"/>
        <v>-2.1047662617503513</v>
      </c>
      <c r="O930">
        <f t="shared" si="269"/>
        <v>-0.2145531357543681</v>
      </c>
      <c r="P930">
        <f t="shared" si="270"/>
        <v>4823.004882125977</v>
      </c>
      <c r="Q930">
        <f t="shared" si="271"/>
        <v>12889.703702477907</v>
      </c>
      <c r="R930">
        <f t="shared" si="272"/>
        <v>-77.618592252025664</v>
      </c>
      <c r="S930">
        <f t="shared" si="273"/>
        <v>-254.36808176642194</v>
      </c>
      <c r="T930">
        <f t="shared" si="274"/>
        <v>55.731645531894323</v>
      </c>
      <c r="U930">
        <f t="shared" si="275"/>
        <v>-0.37816855612165229</v>
      </c>
      <c r="V930">
        <f t="shared" si="276"/>
        <v>-2.0705143225207143</v>
      </c>
    </row>
    <row r="931" spans="4:22" x14ac:dyDescent="0.3">
      <c r="D931">
        <f t="shared" si="262"/>
        <v>86.899999999999338</v>
      </c>
      <c r="E931">
        <v>0</v>
      </c>
      <c r="F931">
        <v>50</v>
      </c>
      <c r="H931">
        <f t="shared" si="263"/>
        <v>0.75240241690641163</v>
      </c>
      <c r="I931">
        <f t="shared" si="264"/>
        <v>256.96582008849623</v>
      </c>
      <c r="J931">
        <f t="shared" si="265"/>
        <v>321.32361648586891</v>
      </c>
      <c r="K931">
        <f t="shared" si="266"/>
        <v>260.39538094808847</v>
      </c>
      <c r="L931">
        <f t="shared" si="267"/>
        <v>0.81038357465250321</v>
      </c>
      <c r="M931" cm="1">
        <f t="array" ref="M931">CubicInterpolation($B$4:$B$14,$G$4:$G$14,L931)*H931</f>
        <v>483.60537362102281</v>
      </c>
      <c r="N931">
        <f t="shared" si="268"/>
        <v>-2.0975455034935577</v>
      </c>
      <c r="O931">
        <f t="shared" si="269"/>
        <v>-0.21381707476998549</v>
      </c>
      <c r="P931">
        <f t="shared" si="270"/>
        <v>4797.5661402313481</v>
      </c>
      <c r="Q931">
        <f t="shared" si="271"/>
        <v>12895.266503791452</v>
      </c>
      <c r="R931">
        <f t="shared" si="272"/>
        <v>-77.665047201176236</v>
      </c>
      <c r="S931">
        <f t="shared" si="273"/>
        <v>-254.40675612619043</v>
      </c>
      <c r="T931">
        <f t="shared" si="274"/>
        <v>55.52438073899765</v>
      </c>
      <c r="U931">
        <f t="shared" si="275"/>
        <v>-0.36116891851041827</v>
      </c>
      <c r="V931">
        <f t="shared" si="276"/>
        <v>-2.0662173534088946</v>
      </c>
    </row>
    <row r="932" spans="4:22" x14ac:dyDescent="0.3">
      <c r="D932">
        <f t="shared" si="262"/>
        <v>86.999999999999332</v>
      </c>
      <c r="E932">
        <v>0</v>
      </c>
      <c r="F932">
        <v>50</v>
      </c>
      <c r="H932">
        <f t="shared" si="263"/>
        <v>0.75446705293519389</v>
      </c>
      <c r="I932">
        <f t="shared" si="264"/>
        <v>257.13119649421219</v>
      </c>
      <c r="J932">
        <f t="shared" si="265"/>
        <v>321.42699754590382</v>
      </c>
      <c r="K932">
        <f t="shared" si="266"/>
        <v>260.38747831918437</v>
      </c>
      <c r="L932">
        <f t="shared" si="267"/>
        <v>0.81009834365888245</v>
      </c>
      <c r="M932" cm="1">
        <f t="array" ref="M932">CubicInterpolation($B$4:$B$14,$G$4:$G$14,L932)*H932</f>
        <v>484.38237809218526</v>
      </c>
      <c r="N932">
        <f t="shared" si="268"/>
        <v>-2.0904427155662204</v>
      </c>
      <c r="O932">
        <f t="shared" si="269"/>
        <v>-0.21309303930338638</v>
      </c>
      <c r="P932">
        <f t="shared" si="270"/>
        <v>4772.1236162750438</v>
      </c>
      <c r="Q932">
        <f t="shared" si="271"/>
        <v>12900.808600036162</v>
      </c>
      <c r="R932">
        <f t="shared" si="272"/>
        <v>-77.711332126480087</v>
      </c>
      <c r="S932">
        <f t="shared" si="273"/>
        <v>-254.44372299992204</v>
      </c>
      <c r="T932">
        <f t="shared" si="274"/>
        <v>55.317544155201183</v>
      </c>
      <c r="U932">
        <f t="shared" si="275"/>
        <v>-0.34431883101771632</v>
      </c>
      <c r="V932">
        <f t="shared" si="276"/>
        <v>-2.0618911924906387</v>
      </c>
    </row>
    <row r="933" spans="4:22" x14ac:dyDescent="0.3">
      <c r="D933">
        <f t="shared" si="262"/>
        <v>87.099999999999326</v>
      </c>
      <c r="E933">
        <v>0</v>
      </c>
      <c r="F933">
        <v>50</v>
      </c>
      <c r="H933">
        <f t="shared" si="263"/>
        <v>0.75653631451646441</v>
      </c>
      <c r="I933">
        <f t="shared" si="264"/>
        <v>257.29659637833805</v>
      </c>
      <c r="J933">
        <f t="shared" si="265"/>
        <v>321.53036003590114</v>
      </c>
      <c r="K933">
        <f t="shared" si="266"/>
        <v>260.37818211820678</v>
      </c>
      <c r="L933">
        <f t="shared" si="267"/>
        <v>0.80980900867070127</v>
      </c>
      <c r="M933" cm="1">
        <f t="array" ref="M933">CubicInterpolation($B$4:$B$14,$G$4:$G$14,L933)*H933</f>
        <v>485.15213078731887</v>
      </c>
      <c r="N933">
        <f t="shared" si="268"/>
        <v>-2.0834560694788062</v>
      </c>
      <c r="O933">
        <f t="shared" si="269"/>
        <v>-0.21238084296420043</v>
      </c>
      <c r="P933">
        <f t="shared" si="270"/>
        <v>4746.6774802556793</v>
      </c>
      <c r="Q933">
        <f t="shared" si="271"/>
        <v>12906.330034180317</v>
      </c>
      <c r="R933">
        <f t="shared" si="272"/>
        <v>-77.757447860520401</v>
      </c>
      <c r="S933">
        <f t="shared" si="273"/>
        <v>-254.47899738739844</v>
      </c>
      <c r="T933">
        <f t="shared" si="274"/>
        <v>55.111138727906216</v>
      </c>
      <c r="U933">
        <f t="shared" si="275"/>
        <v>-0.32761738993158818</v>
      </c>
      <c r="V933">
        <f t="shared" si="276"/>
        <v>-2.0575364004708372</v>
      </c>
    </row>
    <row r="934" spans="4:22" x14ac:dyDescent="0.3">
      <c r="D934">
        <f t="shared" si="262"/>
        <v>87.199999999999321</v>
      </c>
      <c r="E934">
        <v>0</v>
      </c>
      <c r="F934">
        <v>50</v>
      </c>
      <c r="H934">
        <f t="shared" si="263"/>
        <v>0.75861019604598856</v>
      </c>
      <c r="I934">
        <f t="shared" si="264"/>
        <v>257.46201864560345</v>
      </c>
      <c r="J934">
        <f t="shared" si="265"/>
        <v>321.63370328963265</v>
      </c>
      <c r="K934">
        <f t="shared" si="266"/>
        <v>260.36750566682286</v>
      </c>
      <c r="L934">
        <f t="shared" si="267"/>
        <v>0.8095156166900852</v>
      </c>
      <c r="M934" cm="1">
        <f t="array" ref="M934">CubicInterpolation($B$4:$B$14,$G$4:$G$14,L934)*H934</f>
        <v>485.91468021122893</v>
      </c>
      <c r="N934">
        <f t="shared" si="268"/>
        <v>-2.0765837451382199</v>
      </c>
      <c r="O934">
        <f t="shared" si="269"/>
        <v>-0.21168030021796327</v>
      </c>
      <c r="P934">
        <f t="shared" si="270"/>
        <v>4721.2279006763883</v>
      </c>
      <c r="Q934">
        <f t="shared" si="271"/>
        <v>12911.830849484124</v>
      </c>
      <c r="R934">
        <f t="shared" si="272"/>
        <v>-77.80339522828919</v>
      </c>
      <c r="S934">
        <f t="shared" si="273"/>
        <v>-254.5125941984459</v>
      </c>
      <c r="T934">
        <f t="shared" si="274"/>
        <v>54.905167348258153</v>
      </c>
      <c r="U934">
        <f t="shared" si="275"/>
        <v>-0.31106368362181003</v>
      </c>
      <c r="V934">
        <f t="shared" si="276"/>
        <v>-2.0531535342745086</v>
      </c>
    </row>
    <row r="935" spans="4:22" x14ac:dyDescent="0.3">
      <c r="D935">
        <f t="shared" si="262"/>
        <v>87.299999999999315</v>
      </c>
      <c r="E935">
        <v>0</v>
      </c>
      <c r="F935">
        <v>50</v>
      </c>
      <c r="H935">
        <f t="shared" si="263"/>
        <v>0.76068869193654443</v>
      </c>
      <c r="I935">
        <f t="shared" si="264"/>
        <v>257.62746221039987</v>
      </c>
      <c r="J935">
        <f t="shared" si="265"/>
        <v>321.73702664775573</v>
      </c>
      <c r="K935">
        <f t="shared" si="266"/>
        <v>260.3554621996384</v>
      </c>
      <c r="L935">
        <f t="shared" si="267"/>
        <v>0.80921821436698016</v>
      </c>
      <c r="M935" cm="1">
        <f t="array" ref="M935">CubicInterpolation($B$4:$B$14,$G$4:$G$14,L935)*H935</f>
        <v>486.67007518084876</v>
      </c>
      <c r="N935">
        <f t="shared" si="268"/>
        <v>-2.0698239316249669</v>
      </c>
      <c r="O935">
        <f t="shared" si="269"/>
        <v>-0.21099122646533811</v>
      </c>
      <c r="P935">
        <f t="shared" si="270"/>
        <v>4695.7750445538613</v>
      </c>
      <c r="Q935">
        <f t="shared" si="271"/>
        <v>12917.311089494113</v>
      </c>
      <c r="R935">
        <f t="shared" si="272"/>
        <v>-77.849175047268901</v>
      </c>
      <c r="S935">
        <f t="shared" si="273"/>
        <v>-254.54452825212357</v>
      </c>
      <c r="T935">
        <f t="shared" si="274"/>
        <v>54.699632851520896</v>
      </c>
      <c r="U935">
        <f t="shared" si="275"/>
        <v>-0.29465679293140851</v>
      </c>
      <c r="V935">
        <f t="shared" si="276"/>
        <v>-2.0487431469822694</v>
      </c>
    </row>
    <row r="936" spans="4:22" x14ac:dyDescent="0.3">
      <c r="D936">
        <f t="shared" si="262"/>
        <v>87.399999999999309</v>
      </c>
      <c r="E936">
        <v>0</v>
      </c>
      <c r="F936">
        <v>50</v>
      </c>
      <c r="H936">
        <f t="shared" si="263"/>
        <v>0.76277179661800432</v>
      </c>
      <c r="I936">
        <f t="shared" si="264"/>
        <v>257.79292599672152</v>
      </c>
      <c r="J936">
        <f t="shared" si="265"/>
        <v>321.84032945776499</v>
      </c>
      <c r="K936">
        <f t="shared" si="266"/>
        <v>260.34206486346238</v>
      </c>
      <c r="L936">
        <f t="shared" si="267"/>
        <v>0.80891684799753161</v>
      </c>
      <c r="M936" cm="1">
        <f t="array" ref="M936">CubicInterpolation($B$4:$B$14,$G$4:$G$14,L936)*H936</f>
        <v>487.41836480642093</v>
      </c>
      <c r="N936">
        <f t="shared" si="268"/>
        <v>-2.0631748279379996</v>
      </c>
      <c r="O936">
        <f t="shared" si="269"/>
        <v>-0.21031343811804276</v>
      </c>
      <c r="P936">
        <f t="shared" si="270"/>
        <v>4670.319077427459</v>
      </c>
      <c r="Q936">
        <f t="shared" si="271"/>
        <v>12922.770798037562</v>
      </c>
      <c r="R936">
        <f t="shared" si="272"/>
        <v>-77.894788127552218</v>
      </c>
      <c r="S936">
        <f t="shared" si="273"/>
        <v>-254.57481427595124</v>
      </c>
      <c r="T936">
        <f t="shared" si="274"/>
        <v>54.494538017458069</v>
      </c>
      <c r="U936">
        <f t="shared" si="275"/>
        <v>-0.27839579156018884</v>
      </c>
      <c r="V936">
        <f t="shared" si="276"/>
        <v>-2.0443057877623323</v>
      </c>
    </row>
    <row r="937" spans="4:22" x14ac:dyDescent="0.3">
      <c r="D937">
        <f t="shared" si="262"/>
        <v>87.499999999999304</v>
      </c>
      <c r="E937">
        <v>0</v>
      </c>
      <c r="F937">
        <v>50</v>
      </c>
      <c r="H937">
        <f t="shared" si="263"/>
        <v>0.7648595045374057</v>
      </c>
      <c r="I937">
        <f t="shared" si="264"/>
        <v>257.95840893810532</v>
      </c>
      <c r="J937">
        <f t="shared" si="265"/>
        <v>321.94361107394371</v>
      </c>
      <c r="K937">
        <f t="shared" si="266"/>
        <v>260.32732671661063</v>
      </c>
      <c r="L937">
        <f t="shared" si="267"/>
        <v>0.80861156352259123</v>
      </c>
      <c r="M937" cm="1">
        <f t="array" ref="M937">CubicInterpolation($B$4:$B$14,$G$4:$G$14,L937)*H937</f>
        <v>488.15959847301906</v>
      </c>
      <c r="N937">
        <f t="shared" si="268"/>
        <v>-2.0566346437218157</v>
      </c>
      <c r="O937">
        <f t="shared" si="269"/>
        <v>-0.20964675267296795</v>
      </c>
      <c r="P937">
        <f t="shared" si="270"/>
        <v>4644.8601633684038</v>
      </c>
      <c r="Q937">
        <f t="shared" si="271"/>
        <v>12928.210019216971</v>
      </c>
      <c r="R937">
        <f t="shared" si="272"/>
        <v>-77.940235271912826</v>
      </c>
      <c r="S937">
        <f t="shared" si="273"/>
        <v>-254.60346690517582</v>
      </c>
      <c r="T937">
        <f t="shared" si="274"/>
        <v>54.289885570720848</v>
      </c>
      <c r="U937">
        <f t="shared" si="275"/>
        <v>-0.26227974644348023</v>
      </c>
      <c r="V937">
        <f t="shared" si="276"/>
        <v>-2.03984200181345</v>
      </c>
    </row>
    <row r="938" spans="4:22" x14ac:dyDescent="0.3">
      <c r="D938">
        <f t="shared" si="262"/>
        <v>87.599999999999298</v>
      </c>
      <c r="E938">
        <v>0</v>
      </c>
      <c r="F938">
        <v>50</v>
      </c>
      <c r="H938">
        <f t="shared" si="263"/>
        <v>0.76695181015901337</v>
      </c>
      <c r="I938">
        <f t="shared" si="264"/>
        <v>258.1239099775712</v>
      </c>
      <c r="J938">
        <f t="shared" si="265"/>
        <v>322.04687085731496</v>
      </c>
      <c r="K938">
        <f t="shared" si="266"/>
        <v>260.31126072824736</v>
      </c>
      <c r="L938">
        <f t="shared" si="267"/>
        <v>0.80830240652634699</v>
      </c>
      <c r="M938" cm="1">
        <f t="array" ref="M938">CubicInterpolation($B$4:$B$14,$G$4:$G$14,L938)*H938</f>
        <v>488.89382582240802</v>
      </c>
      <c r="N938">
        <f t="shared" si="268"/>
        <v>-2.0502015999604049</v>
      </c>
      <c r="O938">
        <f t="shared" si="269"/>
        <v>-0.20899098878291589</v>
      </c>
      <c r="P938">
        <f t="shared" si="270"/>
        <v>4619.3984649890426</v>
      </c>
      <c r="Q938">
        <f t="shared" si="271"/>
        <v>12933.628797404568</v>
      </c>
      <c r="R938">
        <f t="shared" si="272"/>
        <v>-77.985517275916933</v>
      </c>
      <c r="S938">
        <f t="shared" si="273"/>
        <v>-254.63050068207599</v>
      </c>
      <c r="T938">
        <f t="shared" si="274"/>
        <v>54.085678181242073</v>
      </c>
      <c r="U938">
        <f t="shared" si="275"/>
        <v>-0.24630771812292551</v>
      </c>
      <c r="V938">
        <f t="shared" si="276"/>
        <v>-2.0353523303038425</v>
      </c>
    </row>
    <row r="939" spans="4:22" x14ac:dyDescent="0.3">
      <c r="D939">
        <f t="shared" si="262"/>
        <v>87.699999999999292</v>
      </c>
      <c r="E939">
        <v>0</v>
      </c>
      <c r="F939">
        <v>50</v>
      </c>
      <c r="H939">
        <f t="shared" si="263"/>
        <v>0.76904870796437286</v>
      </c>
      <c r="I939">
        <f t="shared" si="264"/>
        <v>258.28942806756083</v>
      </c>
      <c r="J939">
        <f t="shared" si="265"/>
        <v>322.15010817559244</v>
      </c>
      <c r="K939">
        <f t="shared" si="266"/>
        <v>260.29387977776531</v>
      </c>
      <c r="L939">
        <f t="shared" si="267"/>
        <v>0.80798942223507952</v>
      </c>
      <c r="M939" cm="1">
        <f t="array" ref="M939">CubicInterpolation($B$4:$B$14,$G$4:$G$14,L939)*H939</f>
        <v>489.621096735251</v>
      </c>
      <c r="N939">
        <f t="shared" si="268"/>
        <v>-2.0438739296514146</v>
      </c>
      <c r="O939">
        <f t="shared" si="269"/>
        <v>-0.20834596632532257</v>
      </c>
      <c r="P939">
        <f t="shared" si="270"/>
        <v>4593.9341434521748</v>
      </c>
      <c r="Q939">
        <f t="shared" si="271"/>
        <v>12939.027177236861</v>
      </c>
      <c r="R939">
        <f t="shared" si="272"/>
        <v>-78.030634927995834</v>
      </c>
      <c r="S939">
        <f t="shared" si="273"/>
        <v>-254.65593005530431</v>
      </c>
      <c r="T939">
        <f t="shared" si="274"/>
        <v>53.881918464636222</v>
      </c>
      <c r="U939">
        <f t="shared" si="275"/>
        <v>-0.23047876111196275</v>
      </c>
      <c r="V939">
        <f t="shared" si="276"/>
        <v>-2.03083731031932</v>
      </c>
    </row>
    <row r="940" spans="4:22" x14ac:dyDescent="0.3">
      <c r="D940">
        <f t="shared" si="262"/>
        <v>87.799999999999287</v>
      </c>
      <c r="E940">
        <v>0</v>
      </c>
      <c r="F940">
        <v>50</v>
      </c>
      <c r="H940">
        <f t="shared" si="263"/>
        <v>0.77115019245235772</v>
      </c>
      <c r="I940">
        <f t="shared" si="264"/>
        <v>258.45496216987709</v>
      </c>
      <c r="J940">
        <f t="shared" si="265"/>
        <v>322.25332240313145</v>
      </c>
      <c r="K940">
        <f t="shared" si="266"/>
        <v>260.27519665420203</v>
      </c>
      <c r="L940">
        <f t="shared" si="267"/>
        <v>0.80767265551603462</v>
      </c>
      <c r="M940" cm="1">
        <f t="array" ref="M940">CubicInterpolation($B$4:$B$14,$G$4:$G$14,L940)*H940</f>
        <v>490.34146131365213</v>
      </c>
      <c r="N940">
        <f t="shared" si="268"/>
        <v>-2.0376498784467705</v>
      </c>
      <c r="O940">
        <f t="shared" si="269"/>
        <v>-0.2077115064675607</v>
      </c>
      <c r="P940">
        <f t="shared" si="270"/>
        <v>4568.4673584804477</v>
      </c>
      <c r="Q940">
        <f t="shared" si="271"/>
        <v>12944.405203609223</v>
      </c>
      <c r="R940">
        <f t="shared" si="272"/>
        <v>-78.075589009560062</v>
      </c>
      <c r="S940">
        <f t="shared" si="273"/>
        <v>-254.67976937926605</v>
      </c>
      <c r="T940">
        <f t="shared" si="274"/>
        <v>53.678608982605077</v>
      </c>
      <c r="U940">
        <f t="shared" si="275"/>
        <v>-0.21479192425336463</v>
      </c>
      <c r="V940">
        <f t="shared" si="276"/>
        <v>-2.0262974748071114</v>
      </c>
    </row>
    <row r="941" spans="4:22" x14ac:dyDescent="0.3">
      <c r="D941">
        <f t="shared" si="262"/>
        <v>87.899999999999281</v>
      </c>
      <c r="E941">
        <v>0</v>
      </c>
      <c r="F941">
        <v>50</v>
      </c>
      <c r="H941">
        <f t="shared" si="263"/>
        <v>0.77325625813920618</v>
      </c>
      <c r="I941">
        <f t="shared" si="264"/>
        <v>258.6205112556222</v>
      </c>
      <c r="J941">
        <f t="shared" si="265"/>
        <v>322.35651292087925</v>
      </c>
      <c r="K941">
        <f t="shared" si="266"/>
        <v>260.25522405569336</v>
      </c>
      <c r="L941">
        <f t="shared" si="267"/>
        <v>0.80735215087641699</v>
      </c>
      <c r="M941" cm="1">
        <f t="array" ref="M941">CubicInterpolation($B$4:$B$14,$G$4:$G$14,L941)*H941</f>
        <v>491.05496986404518</v>
      </c>
      <c r="N941">
        <f t="shared" si="268"/>
        <v>-2.0315277052730005</v>
      </c>
      <c r="O941">
        <f t="shared" si="269"/>
        <v>-0.20708743173017333</v>
      </c>
      <c r="P941">
        <f t="shared" si="270"/>
        <v>4542.9982683658091</v>
      </c>
      <c r="Q941">
        <f t="shared" si="271"/>
        <v>12949.762921670521</v>
      </c>
      <c r="R941">
        <f t="shared" si="272"/>
        <v>-78.120380295076941</v>
      </c>
      <c r="S941">
        <f t="shared" si="273"/>
        <v>-254.70203291353431</v>
      </c>
      <c r="T941">
        <f t="shared" si="274"/>
        <v>53.475752243348765</v>
      </c>
      <c r="U941">
        <f t="shared" si="275"/>
        <v>-0.199246251071379</v>
      </c>
      <c r="V941">
        <f t="shared" si="276"/>
        <v>-2.0217333525284151</v>
      </c>
    </row>
    <row r="942" spans="4:22" x14ac:dyDescent="0.3">
      <c r="D942">
        <f t="shared" si="262"/>
        <v>87.999999999999275</v>
      </c>
      <c r="E942">
        <v>0</v>
      </c>
      <c r="F942">
        <v>50</v>
      </c>
      <c r="H942">
        <f t="shared" si="263"/>
        <v>0.77536689955855154</v>
      </c>
      <c r="I942">
        <f t="shared" si="264"/>
        <v>258.78607430513637</v>
      </c>
      <c r="J942">
        <f t="shared" si="265"/>
        <v>322.45967911632579</v>
      </c>
      <c r="K942">
        <f t="shared" si="266"/>
        <v>260.23397458896176</v>
      </c>
      <c r="L942">
        <f t="shared" si="267"/>
        <v>0.80702795246249559</v>
      </c>
      <c r="M942" cm="1">
        <f t="array" ref="M942">CubicInterpolation($B$4:$B$14,$G$4:$G$14,L942)*H942</f>
        <v>491.76167288041654</v>
      </c>
      <c r="N942">
        <f t="shared" si="268"/>
        <v>-2.0255056829235376</v>
      </c>
      <c r="O942">
        <f t="shared" si="269"/>
        <v>-0.20647356604725153</v>
      </c>
      <c r="P942">
        <f t="shared" si="270"/>
        <v>4517.5270299790191</v>
      </c>
      <c r="Q942">
        <f t="shared" si="271"/>
        <v>12955.100376817787</v>
      </c>
      <c r="R942">
        <f t="shared" si="272"/>
        <v>-78.165009552156874</v>
      </c>
      <c r="S942">
        <f t="shared" si="273"/>
        <v>-254.72273482230054</v>
      </c>
      <c r="T942">
        <f t="shared" si="274"/>
        <v>53.273350701981997</v>
      </c>
      <c r="U942">
        <f t="shared" si="275"/>
        <v>-0.18384078011708538</v>
      </c>
      <c r="V942">
        <f t="shared" si="276"/>
        <v>-2.0171454680120342</v>
      </c>
    </row>
    <row r="943" spans="4:22" x14ac:dyDescent="0.3">
      <c r="D943">
        <f t="shared" si="262"/>
        <v>88.09999999999927</v>
      </c>
      <c r="E943">
        <v>0</v>
      </c>
      <c r="F943">
        <v>50</v>
      </c>
      <c r="H943">
        <f t="shared" si="263"/>
        <v>0.77748211126144462</v>
      </c>
      <c r="I943">
        <f t="shared" si="264"/>
        <v>258.9516503079351</v>
      </c>
      <c r="J943">
        <f t="shared" si="265"/>
        <v>322.56282038345387</v>
      </c>
      <c r="K943">
        <f t="shared" si="266"/>
        <v>260.21146076884065</v>
      </c>
      <c r="L943">
        <f t="shared" si="267"/>
        <v>0.80670010405882608</v>
      </c>
      <c r="M943" cm="1">
        <f t="array" ref="M943">CubicInterpolation($B$4:$B$14,$G$4:$G$14,L943)*H943</f>
        <v>492.4616210278744</v>
      </c>
      <c r="N943">
        <f t="shared" si="268"/>
        <v>-2.0195820986233097</v>
      </c>
      <c r="O943">
        <f t="shared" si="269"/>
        <v>-0.20586973482398671</v>
      </c>
      <c r="P943">
        <f t="shared" si="270"/>
        <v>4492.0537987792122</v>
      </c>
      <c r="Q943">
        <f t="shared" si="271"/>
        <v>12960.417614690934</v>
      </c>
      <c r="R943">
        <f t="shared" si="272"/>
        <v>-78.20947754164682</v>
      </c>
      <c r="S943">
        <f t="shared" si="273"/>
        <v>-254.74188917385996</v>
      </c>
      <c r="T943">
        <f t="shared" si="274"/>
        <v>53.071406760954986</v>
      </c>
      <c r="U943">
        <f t="shared" si="275"/>
        <v>-0.16857454530677957</v>
      </c>
      <c r="V943">
        <f t="shared" si="276"/>
        <v>-2.0125343415093182</v>
      </c>
    </row>
    <row r="944" spans="4:22" x14ac:dyDescent="0.3">
      <c r="D944">
        <f t="shared" si="262"/>
        <v>88.199999999999264</v>
      </c>
      <c r="E944">
        <v>0</v>
      </c>
      <c r="F944">
        <v>50</v>
      </c>
      <c r="H944">
        <f t="shared" si="263"/>
        <v>0.77960188781636797</v>
      </c>
      <c r="I944">
        <f t="shared" si="264"/>
        <v>259.11723826264711</v>
      </c>
      <c r="J944">
        <f t="shared" si="265"/>
        <v>322.66593612268957</v>
      </c>
      <c r="K944">
        <f t="shared" si="266"/>
        <v>260.18769501783169</v>
      </c>
      <c r="L944">
        <f t="shared" si="267"/>
        <v>0.80636864908757722</v>
      </c>
      <c r="M944" cm="1">
        <f t="array" ref="M944">CubicInterpolation($B$4:$B$14,$G$4:$G$14,L944)*H944</f>
        <v>493.1548651265465</v>
      </c>
      <c r="N944">
        <f t="shared" si="268"/>
        <v>-2.0137552545676467</v>
      </c>
      <c r="O944">
        <f t="shared" si="269"/>
        <v>-0.20527576499160516</v>
      </c>
      <c r="P944">
        <f t="shared" si="270"/>
        <v>4466.5787288235142</v>
      </c>
      <c r="Q944">
        <f t="shared" si="271"/>
        <v>12965.714681167505</v>
      </c>
      <c r="R944">
        <f t="shared" si="272"/>
        <v>-78.253785017719466</v>
      </c>
      <c r="S944">
        <f t="shared" si="273"/>
        <v>-254.75950994013115</v>
      </c>
      <c r="T944">
        <f t="shared" si="274"/>
        <v>52.869922770478929</v>
      </c>
      <c r="U944">
        <f t="shared" si="275"/>
        <v>-0.15344657625412311</v>
      </c>
      <c r="V944">
        <f t="shared" si="276"/>
        <v>-2.0079004889522527</v>
      </c>
    </row>
    <row r="945" spans="4:22" x14ac:dyDescent="0.3">
      <c r="D945">
        <f t="shared" si="262"/>
        <v>88.299999999999258</v>
      </c>
      <c r="E945">
        <v>0</v>
      </c>
      <c r="F945">
        <v>50</v>
      </c>
      <c r="H945">
        <f t="shared" si="263"/>
        <v>0.78172622380924239</v>
      </c>
      <c r="I945">
        <f t="shared" si="264"/>
        <v>259.28283717695143</v>
      </c>
      <c r="J945">
        <f t="shared" si="265"/>
        <v>322.76902574085244</v>
      </c>
      <c r="K945">
        <f t="shared" si="266"/>
        <v>260.1626896656968</v>
      </c>
      <c r="L945">
        <f t="shared" si="267"/>
        <v>0.80603363060797062</v>
      </c>
      <c r="M945" cm="1">
        <f t="array" ref="M945">CubicInterpolation($B$4:$B$14,$G$4:$G$14,L945)*H945</f>
        <v>493.84145613582109</v>
      </c>
      <c r="N945">
        <f t="shared" si="268"/>
        <v>-2.008023468438056</v>
      </c>
      <c r="O945">
        <f t="shared" si="269"/>
        <v>-0.20469148505994453</v>
      </c>
      <c r="P945">
        <f t="shared" si="270"/>
        <v>4441.1019727766989</v>
      </c>
      <c r="Q945">
        <f t="shared" si="271"/>
        <v>12970.991622357476</v>
      </c>
      <c r="R945">
        <f t="shared" si="272"/>
        <v>-78.297932727943788</v>
      </c>
      <c r="S945">
        <f t="shared" si="273"/>
        <v>-254.7756109962092</v>
      </c>
      <c r="T945">
        <f t="shared" si="274"/>
        <v>52.668901028955865</v>
      </c>
      <c r="U945">
        <f t="shared" si="275"/>
        <v>-0.13845589859626783</v>
      </c>
      <c r="V945">
        <f t="shared" si="276"/>
        <v>-2.0032444219170809</v>
      </c>
    </row>
    <row r="946" spans="4:22" x14ac:dyDescent="0.3">
      <c r="D946">
        <f t="shared" si="262"/>
        <v>88.399999999999253</v>
      </c>
      <c r="E946">
        <v>0</v>
      </c>
      <c r="F946">
        <v>50</v>
      </c>
      <c r="H946">
        <f t="shared" si="263"/>
        <v>0.78385511384342665</v>
      </c>
      <c r="I946">
        <f t="shared" si="264"/>
        <v>259.44844606751417</v>
      </c>
      <c r="J946">
        <f t="shared" si="265"/>
        <v>322.87208865110529</v>
      </c>
      <c r="K946">
        <f t="shared" si="266"/>
        <v>260.13645694908246</v>
      </c>
      <c r="L946">
        <f t="shared" si="267"/>
        <v>0.80569509131582207</v>
      </c>
      <c r="M946" cm="1">
        <f t="array" ref="M946">CubicInterpolation($B$4:$B$14,$G$4:$G$14,L946)*H946</f>
        <v>494.52144513892097</v>
      </c>
      <c r="N946">
        <f t="shared" si="268"/>
        <v>-2.0023850738853088</v>
      </c>
      <c r="O946">
        <f t="shared" si="269"/>
        <v>-0.20411672516669813</v>
      </c>
      <c r="P946">
        <f t="shared" si="270"/>
        <v>4415.6236819208925</v>
      </c>
      <c r="Q946">
        <f t="shared" si="271"/>
        <v>12976.248484598094</v>
      </c>
      <c r="R946">
        <f t="shared" si="272"/>
        <v>-78.341921413394047</v>
      </c>
      <c r="S946">
        <f t="shared" si="273"/>
        <v>-254.7902061199517</v>
      </c>
      <c r="T946">
        <f t="shared" si="274"/>
        <v>52.468343783412408</v>
      </c>
      <c r="U946">
        <f t="shared" si="275"/>
        <v>-0.12360153431212779</v>
      </c>
      <c r="V946">
        <f t="shared" si="276"/>
        <v>-1.9985666475838031</v>
      </c>
    </row>
    <row r="947" spans="4:22" x14ac:dyDescent="0.3">
      <c r="D947">
        <f t="shared" si="262"/>
        <v>88.499999999999247</v>
      </c>
      <c r="E947">
        <v>0</v>
      </c>
      <c r="F947">
        <v>50</v>
      </c>
      <c r="H947">
        <f t="shared" si="263"/>
        <v>0.78598855253971156</v>
      </c>
      <c r="I947">
        <f t="shared" si="264"/>
        <v>259.61406395992543</v>
      </c>
      <c r="J947">
        <f t="shared" si="265"/>
        <v>322.9751242729044</v>
      </c>
      <c r="K947">
        <f t="shared" si="266"/>
        <v>260.10900901117628</v>
      </c>
      <c r="L947">
        <f t="shared" si="267"/>
        <v>0.80535307354318686</v>
      </c>
      <c r="M947" cm="1">
        <f t="array" ref="M947">CubicInterpolation($B$4:$B$14,$G$4:$G$14,L947)*H947</f>
        <v>495.19488332780975</v>
      </c>
      <c r="N947">
        <f t="shared" si="268"/>
        <v>-1.996838420995557</v>
      </c>
      <c r="O947">
        <f t="shared" si="269"/>
        <v>-0.20355131712492935</v>
      </c>
      <c r="P947">
        <f t="shared" si="270"/>
        <v>4390.1440061653166</v>
      </c>
      <c r="Q947">
        <f t="shared" si="271"/>
        <v>12981.485314448762</v>
      </c>
      <c r="R947">
        <f t="shared" si="272"/>
        <v>-78.385751808706175</v>
      </c>
      <c r="S947">
        <f t="shared" si="273"/>
        <v>-254.80330899159713</v>
      </c>
      <c r="T947">
        <f t="shared" si="274"/>
        <v>52.268253229937372</v>
      </c>
      <c r="U947">
        <f t="shared" si="275"/>
        <v>-0.10888250203602297</v>
      </c>
      <c r="V947">
        <f t="shared" si="276"/>
        <v>-1.9938676687068289</v>
      </c>
    </row>
    <row r="948" spans="4:22" x14ac:dyDescent="0.3">
      <c r="D948">
        <f t="shared" si="262"/>
        <v>88.599999999999241</v>
      </c>
      <c r="E948">
        <v>0</v>
      </c>
      <c r="F948">
        <v>50</v>
      </c>
      <c r="H948">
        <f t="shared" si="263"/>
        <v>0.78812653453630432</v>
      </c>
      <c r="I948">
        <f t="shared" si="264"/>
        <v>259.77968988863552</v>
      </c>
      <c r="J948">
        <f t="shared" si="265"/>
        <v>323.07813203194945</v>
      </c>
      <c r="K948">
        <f t="shared" si="266"/>
        <v>260.08035790139519</v>
      </c>
      <c r="L948">
        <f t="shared" si="267"/>
        <v>0.80500761925810449</v>
      </c>
      <c r="M948" cm="1">
        <f t="array" ref="M948">CubicInterpolation($B$4:$B$14,$G$4:$G$14,L948)*H948</f>
        <v>495.86182198843017</v>
      </c>
      <c r="N948">
        <f t="shared" si="268"/>
        <v>-1.991381876721567</v>
      </c>
      <c r="O948">
        <f t="shared" si="269"/>
        <v>-0.20299509446703026</v>
      </c>
      <c r="P948">
        <f t="shared" si="270"/>
        <v>4364.6630940560672</v>
      </c>
      <c r="Q948">
        <f t="shared" si="271"/>
        <v>12986.702158685965</v>
      </c>
      <c r="R948">
        <f t="shared" si="272"/>
        <v>-78.42942464218774</v>
      </c>
      <c r="S948">
        <f t="shared" si="273"/>
        <v>-254.81493319341453</v>
      </c>
      <c r="T948">
        <f t="shared" si="274"/>
        <v>52.068631514122849</v>
      </c>
      <c r="U948">
        <f t="shared" si="275"/>
        <v>-9.4297817362939892E-2</v>
      </c>
      <c r="V948">
        <f t="shared" si="276"/>
        <v>-1.9891479835788226</v>
      </c>
    </row>
    <row r="949" spans="4:22" x14ac:dyDescent="0.3">
      <c r="D949">
        <f t="shared" si="262"/>
        <v>88.699999999999235</v>
      </c>
      <c r="E949">
        <v>0</v>
      </c>
      <c r="F949">
        <v>50</v>
      </c>
      <c r="H949">
        <f t="shared" si="263"/>
        <v>0.79026905448880569</v>
      </c>
      <c r="I949">
        <f t="shared" si="264"/>
        <v>259.94532289689141</v>
      </c>
      <c r="J949">
        <f t="shared" si="265"/>
        <v>323.1811113601334</v>
      </c>
      <c r="K949">
        <f t="shared" si="266"/>
        <v>260.05051557510444</v>
      </c>
      <c r="L949">
        <f t="shared" si="267"/>
        <v>0.80465877006444209</v>
      </c>
      <c r="M949" cm="1">
        <f t="array" ref="M949">CubicInterpolation($B$4:$B$14,$G$4:$G$14,L949)*H949</f>
        <v>496.52231248626975</v>
      </c>
      <c r="N949">
        <f t="shared" si="268"/>
        <v>-1.9860138252992385</v>
      </c>
      <c r="O949">
        <f t="shared" si="269"/>
        <v>-0.20244789248718026</v>
      </c>
      <c r="P949">
        <f t="shared" si="270"/>
        <v>4339.1810927859287</v>
      </c>
      <c r="Q949">
        <f t="shared" si="271"/>
        <v>12991.899064298246</v>
      </c>
      <c r="R949">
        <f t="shared" si="272"/>
        <v>-78.472940635864944</v>
      </c>
      <c r="S949">
        <f t="shared" si="273"/>
        <v>-254.82509220938448</v>
      </c>
      <c r="T949">
        <f t="shared" si="274"/>
        <v>51.869480731508581</v>
      </c>
      <c r="U949">
        <f t="shared" si="275"/>
        <v>-7.9846493149569819E-2</v>
      </c>
      <c r="V949">
        <f t="shared" si="276"/>
        <v>-1.984408086007369</v>
      </c>
    </row>
    <row r="950" spans="4:22" x14ac:dyDescent="0.3">
      <c r="D950">
        <f t="shared" si="262"/>
        <v>88.79999999999923</v>
      </c>
      <c r="E950">
        <v>0</v>
      </c>
      <c r="F950">
        <v>50</v>
      </c>
      <c r="H950">
        <f t="shared" si="263"/>
        <v>0.79241610707018395</v>
      </c>
      <c r="I950">
        <f t="shared" si="264"/>
        <v>260.11096203667256</v>
      </c>
      <c r="J950">
        <f t="shared" si="265"/>
        <v>323.28406169549254</v>
      </c>
      <c r="K950">
        <f t="shared" si="266"/>
        <v>260.01949389336664</v>
      </c>
      <c r="L950">
        <f t="shared" si="267"/>
        <v>0.80430656720183125</v>
      </c>
      <c r="M950" cm="1">
        <f t="array" ref="M950">CubicInterpolation($B$4:$B$14,$G$4:$G$14,L950)*H950</f>
        <v>497.17640625225476</v>
      </c>
      <c r="N950">
        <f t="shared" si="268"/>
        <v>-1.9807326686267408</v>
      </c>
      <c r="O950">
        <f t="shared" si="269"/>
        <v>-0.20190954827999397</v>
      </c>
      <c r="P950">
        <f t="shared" si="270"/>
        <v>4313.6981482042156</v>
      </c>
      <c r="Q950">
        <f t="shared" si="271"/>
        <v>12997.076078481223</v>
      </c>
      <c r="R950">
        <f t="shared" si="272"/>
        <v>-78.51630050560118</v>
      </c>
      <c r="S950">
        <f t="shared" si="273"/>
        <v>-254.8337994249101</v>
      </c>
      <c r="T950">
        <f t="shared" si="274"/>
        <v>51.670802928029282</v>
      </c>
      <c r="U950">
        <f t="shared" si="275"/>
        <v>-6.5527539806440702E-2</v>
      </c>
      <c r="V950">
        <f t="shared" si="276"/>
        <v>-1.9796484652816837</v>
      </c>
    </row>
    <row r="951" spans="4:22" x14ac:dyDescent="0.3">
      <c r="D951">
        <f t="shared" si="262"/>
        <v>88.899999999999224</v>
      </c>
      <c r="E951">
        <v>0</v>
      </c>
      <c r="F951">
        <v>50</v>
      </c>
      <c r="H951">
        <f t="shared" si="263"/>
        <v>0.79456768697073954</v>
      </c>
      <c r="I951">
        <f t="shared" si="264"/>
        <v>260.2766063686268</v>
      </c>
      <c r="J951">
        <f t="shared" si="265"/>
        <v>323.38698248215593</v>
      </c>
      <c r="K951">
        <f t="shared" si="266"/>
        <v>259.98730462272056</v>
      </c>
      <c r="L951">
        <f t="shared" si="267"/>
        <v>0.80395105154570135</v>
      </c>
      <c r="M951" cm="1">
        <f t="array" ref="M951">CubicInterpolation($B$4:$B$14,$G$4:$G$14,L951)*H951</f>
        <v>497.82415476897251</v>
      </c>
      <c r="N951">
        <f t="shared" si="268"/>
        <v>-1.9755368266306708</v>
      </c>
      <c r="O951">
        <f t="shared" si="269"/>
        <v>-0.20137990077784615</v>
      </c>
      <c r="P951">
        <f t="shared" si="270"/>
        <v>4288.2144048266437</v>
      </c>
      <c r="Q951">
        <f t="shared" si="271"/>
        <v>13002.233248632647</v>
      </c>
      <c r="R951">
        <f t="shared" si="272"/>
        <v>-78.559504961146075</v>
      </c>
      <c r="S951">
        <f t="shared" si="273"/>
        <v>-254.8410681265579</v>
      </c>
      <c r="T951">
        <f t="shared" si="274"/>
        <v>51.472600100464838</v>
      </c>
      <c r="U951">
        <f t="shared" si="275"/>
        <v>-5.1339965585995059E-2</v>
      </c>
      <c r="V951">
        <f t="shared" si="276"/>
        <v>-1.9748696061531783</v>
      </c>
    </row>
    <row r="952" spans="4:22" x14ac:dyDescent="0.3">
      <c r="D952">
        <f t="shared" si="262"/>
        <v>88.999999999999218</v>
      </c>
      <c r="E952">
        <v>0</v>
      </c>
      <c r="F952">
        <v>50</v>
      </c>
      <c r="H952">
        <f t="shared" si="263"/>
        <v>0.79672378889806217</v>
      </c>
      <c r="I952">
        <f t="shared" si="264"/>
        <v>260.44225496200602</v>
      </c>
      <c r="J952">
        <f t="shared" si="265"/>
        <v>323.48987317029577</v>
      </c>
      <c r="K952">
        <f t="shared" si="266"/>
        <v>259.95395943498829</v>
      </c>
      <c r="L952">
        <f t="shared" si="267"/>
        <v>0.80359226360739866</v>
      </c>
      <c r="M952" cm="1">
        <f t="array" ref="M952">CubicInterpolation($B$4:$B$14,$G$4:$G$14,L952)*H952</f>
        <v>498.46560955720588</v>
      </c>
      <c r="N952">
        <f t="shared" si="268"/>
        <v>-1.9704247376007711</v>
      </c>
      <c r="O952">
        <f t="shared" si="269"/>
        <v>-0.20085879078499194</v>
      </c>
      <c r="P952">
        <f t="shared" si="270"/>
        <v>4262.7300058452256</v>
      </c>
      <c r="Q952">
        <f t="shared" si="271"/>
        <v>13007.370622347515</v>
      </c>
      <c r="R952">
        <f t="shared" si="272"/>
        <v>-78.602554706224979</v>
      </c>
      <c r="S952">
        <f t="shared" si="273"/>
        <v>-254.84691150182752</v>
      </c>
      <c r="T952">
        <f t="shared" si="274"/>
        <v>51.274874196893109</v>
      </c>
      <c r="U952">
        <f t="shared" si="275"/>
        <v>-3.7282776863116852E-2</v>
      </c>
      <c r="V952">
        <f t="shared" si="276"/>
        <v>-1.9700719888111811</v>
      </c>
    </row>
    <row r="953" spans="4:22" x14ac:dyDescent="0.3">
      <c r="D953">
        <f t="shared" si="262"/>
        <v>89.099999999999213</v>
      </c>
      <c r="E953">
        <v>0</v>
      </c>
      <c r="F953">
        <v>50</v>
      </c>
      <c r="H953">
        <f t="shared" si="263"/>
        <v>0.7988844075769852</v>
      </c>
      <c r="I953">
        <f t="shared" si="264"/>
        <v>260.60790689460174</v>
      </c>
      <c r="J953">
        <f t="shared" si="265"/>
        <v>323.59273321607668</v>
      </c>
      <c r="K953">
        <f t="shared" si="266"/>
        <v>259.91946990711097</v>
      </c>
      <c r="L953">
        <f t="shared" si="267"/>
        <v>0.80323024353439865</v>
      </c>
      <c r="M953" cm="1">
        <f t="array" ref="M953">CubicInterpolation($B$4:$B$14,$G$4:$G$14,L953)*H953</f>
        <v>499.10082216279972</v>
      </c>
      <c r="N953">
        <f t="shared" si="268"/>
        <v>-1.9653948585013836</v>
      </c>
      <c r="O953">
        <f t="shared" si="269"/>
        <v>-0.20034606100931535</v>
      </c>
      <c r="P953">
        <f t="shared" si="270"/>
        <v>4237.2450931381882</v>
      </c>
      <c r="Q953">
        <f t="shared" si="271"/>
        <v>13012.488247413216</v>
      </c>
      <c r="R953">
        <f t="shared" si="272"/>
        <v>-78.64545043862357</v>
      </c>
      <c r="S953">
        <f t="shared" si="273"/>
        <v>-254.85134263894997</v>
      </c>
      <c r="T953">
        <f t="shared" si="274"/>
        <v>51.0776271171449</v>
      </c>
      <c r="U953">
        <f t="shared" si="275"/>
        <v>-2.3354978409308842E-2</v>
      </c>
      <c r="V953">
        <f t="shared" si="276"/>
        <v>-1.9652560888614936</v>
      </c>
    </row>
    <row r="954" spans="4:22" x14ac:dyDescent="0.3">
      <c r="D954">
        <f t="shared" si="262"/>
        <v>89.199999999999207</v>
      </c>
      <c r="E954">
        <v>0</v>
      </c>
      <c r="F954">
        <v>50</v>
      </c>
      <c r="H954">
        <f t="shared" si="263"/>
        <v>0.80104953774953147</v>
      </c>
      <c r="I954">
        <f t="shared" si="264"/>
        <v>260.77356125268057</v>
      </c>
      <c r="J954">
        <f t="shared" si="265"/>
        <v>323.69556208160628</v>
      </c>
      <c r="K954">
        <f t="shared" si="266"/>
        <v>259.88384752101217</v>
      </c>
      <c r="L954">
        <f t="shared" si="267"/>
        <v>0.80286503111060059</v>
      </c>
      <c r="M954" cm="1">
        <f t="array" ref="M954">CubicInterpolation($B$4:$B$14,$G$4:$G$14,L954)*H954</f>
        <v>499.72984414383592</v>
      </c>
      <c r="N954">
        <f t="shared" si="268"/>
        <v>-1.9604456652644981</v>
      </c>
      <c r="O954">
        <f t="shared" si="269"/>
        <v>-0.19984155609220164</v>
      </c>
      <c r="P954">
        <f t="shared" si="270"/>
        <v>4211.7598072799065</v>
      </c>
      <c r="Q954">
        <f t="shared" si="271"/>
        <v>13017.586171804736</v>
      </c>
      <c r="R954">
        <f t="shared" si="272"/>
        <v>-78.68819285024118</v>
      </c>
      <c r="S954">
        <f t="shared" si="273"/>
        <v>-254.8543745267136</v>
      </c>
      <c r="T954">
        <f t="shared" si="274"/>
        <v>50.880860713261278</v>
      </c>
      <c r="U954">
        <f t="shared" si="275"/>
        <v>-9.5555736618416626E-3</v>
      </c>
      <c r="V954">
        <f t="shared" si="276"/>
        <v>-1.9604223773121836</v>
      </c>
    </row>
    <row r="955" spans="4:22" x14ac:dyDescent="0.3">
      <c r="D955">
        <f t="shared" si="262"/>
        <v>89.299999999999201</v>
      </c>
      <c r="E955">
        <v>0</v>
      </c>
      <c r="F955">
        <v>50</v>
      </c>
      <c r="H955">
        <f t="shared" si="263"/>
        <v>0.80321917417485134</v>
      </c>
      <c r="I955">
        <f t="shared" si="264"/>
        <v>260.93921713091942</v>
      </c>
      <c r="J955">
        <f t="shared" si="265"/>
        <v>323.79835923488463</v>
      </c>
      <c r="K955">
        <f t="shared" si="266"/>
        <v>259.8471036634873</v>
      </c>
      <c r="L955">
        <f t="shared" si="267"/>
        <v>0.80249666575670686</v>
      </c>
      <c r="M955" cm="1">
        <f t="array" ref="M955">CubicInterpolation($B$4:$B$14,$G$4:$G$14,L955)*H955</f>
        <v>500.35272705812184</v>
      </c>
      <c r="N955">
        <f t="shared" si="268"/>
        <v>-1.955575653049769</v>
      </c>
      <c r="O955">
        <f t="shared" si="269"/>
        <v>-0.1993451226350427</v>
      </c>
      <c r="P955">
        <f t="shared" si="270"/>
        <v>4186.2742875508566</v>
      </c>
      <c r="Q955">
        <f t="shared" si="271"/>
        <v>13022.664443679896</v>
      </c>
      <c r="R955">
        <f t="shared" si="272"/>
        <v>-78.730782627200995</v>
      </c>
      <c r="S955">
        <f t="shared" si="273"/>
        <v>-254.85602005431716</v>
      </c>
      <c r="T955">
        <f t="shared" si="274"/>
        <v>50.684576789952608</v>
      </c>
      <c r="U955">
        <f t="shared" si="275"/>
        <v>4.1164350152257615E-3</v>
      </c>
      <c r="V955">
        <f t="shared" si="276"/>
        <v>-1.9555713205515659</v>
      </c>
    </row>
    <row r="956" spans="4:22" x14ac:dyDescent="0.3">
      <c r="D956">
        <f t="shared" si="262"/>
        <v>89.399999999999196</v>
      </c>
      <c r="E956">
        <v>0</v>
      </c>
      <c r="F956">
        <v>50</v>
      </c>
      <c r="H956">
        <f t="shared" si="263"/>
        <v>0.80539331162915895</v>
      </c>
      <c r="I956">
        <f t="shared" si="264"/>
        <v>261.10487363234068</v>
      </c>
      <c r="J956">
        <f t="shared" si="265"/>
        <v>323.9011241497542</v>
      </c>
      <c r="K956">
        <f t="shared" si="266"/>
        <v>259.80924962612022</v>
      </c>
      <c r="L956">
        <f t="shared" si="267"/>
        <v>0.80212518653068521</v>
      </c>
      <c r="M956" cm="1">
        <f t="array" ref="M956">CubicInterpolation($B$4:$B$14,$G$4:$G$14,L956)*H956</f>
        <v>500.96952245099811</v>
      </c>
      <c r="N956">
        <f t="shared" si="268"/>
        <v>-1.9507833364949525</v>
      </c>
      <c r="O956">
        <f t="shared" si="269"/>
        <v>-0.19885660922476578</v>
      </c>
      <c r="P956">
        <f t="shared" si="270"/>
        <v>4160.78867194758</v>
      </c>
      <c r="Q956">
        <f t="shared" si="271"/>
        <v>13027.723111374646</v>
      </c>
      <c r="R956">
        <f t="shared" si="272"/>
        <v>-78.773220449882658</v>
      </c>
      <c r="S956">
        <f t="shared" si="273"/>
        <v>-254.85629201124948</v>
      </c>
      <c r="T956">
        <f t="shared" si="274"/>
        <v>50.488777105059434</v>
      </c>
      <c r="U956">
        <f t="shared" si="275"/>
        <v>1.7662046073703551E-2</v>
      </c>
      <c r="V956">
        <f t="shared" si="276"/>
        <v>-1.950703380341273</v>
      </c>
    </row>
    <row r="957" spans="4:22" x14ac:dyDescent="0.3">
      <c r="D957">
        <f t="shared" si="262"/>
        <v>89.49999999999919</v>
      </c>
      <c r="E957">
        <v>0</v>
      </c>
      <c r="F957">
        <v>50</v>
      </c>
      <c r="H957">
        <f t="shared" si="263"/>
        <v>0.80757194490566031</v>
      </c>
      <c r="I957">
        <f t="shared" si="264"/>
        <v>261.27052986824771</v>
      </c>
      <c r="J957">
        <f t="shared" si="265"/>
        <v>324.00385630585004</v>
      </c>
      <c r="K957">
        <f t="shared" si="266"/>
        <v>259.77029660522476</v>
      </c>
      <c r="L957">
        <f t="shared" si="267"/>
        <v>0.8017506321283081</v>
      </c>
      <c r="M957" cm="1">
        <f t="array" ref="M957">CubicInterpolation($B$4:$B$14,$G$4:$G$14,L957)*H957</f>
        <v>501.58028184344676</v>
      </c>
      <c r="N957">
        <f t="shared" si="268"/>
        <v>-1.9460672499314025</v>
      </c>
      <c r="O957">
        <f t="shared" si="269"/>
        <v>-0.19837586645580044</v>
      </c>
      <c r="P957">
        <f t="shared" si="270"/>
        <v>4135.3030971926592</v>
      </c>
      <c r="Q957">
        <f t="shared" si="271"/>
        <v>13032.762223398398</v>
      </c>
      <c r="R957">
        <f t="shared" si="272"/>
        <v>-78.815506993028137</v>
      </c>
      <c r="S957">
        <f t="shared" si="273"/>
        <v>-254.85520308719504</v>
      </c>
      <c r="T957">
        <f t="shared" si="274"/>
        <v>50.293463370014805</v>
      </c>
      <c r="U957">
        <f t="shared" si="275"/>
        <v>3.1082258532366042E-2</v>
      </c>
      <c r="V957">
        <f t="shared" si="276"/>
        <v>-1.9458190137985851</v>
      </c>
    </row>
    <row r="958" spans="4:22" x14ac:dyDescent="0.3">
      <c r="D958">
        <f t="shared" si="262"/>
        <v>89.599999999999184</v>
      </c>
      <c r="E958">
        <v>0</v>
      </c>
      <c r="F958">
        <v>50</v>
      </c>
      <c r="H958">
        <f t="shared" ref="H958:H1021" si="277">$H$20*(1-(P958/44300))^4.256</f>
        <v>0.80975506881447479</v>
      </c>
      <c r="I958">
        <f t="shared" ref="I958:I1021" si="278">$I$20 - 6.5*P958/1000</f>
        <v>261.4361849581594</v>
      </c>
      <c r="J958">
        <f t="shared" ref="J958:J1021" si="279">(I958*287*1.4)^0.5</f>
        <v>324.10655518854975</v>
      </c>
      <c r="K958">
        <f t="shared" ref="K958:K1021" si="280">(S958^2+T958^2)^0.5</f>
        <v>259.73025570181153</v>
      </c>
      <c r="L958">
        <f t="shared" ref="L958:L1021" si="281">K958/J958</f>
        <v>0.80137304088376993</v>
      </c>
      <c r="M958" cm="1">
        <f t="array" ref="M958">CubicInterpolation($B$4:$B$14,$G$4:$G$14,L958)*H958</f>
        <v>502.18505672050628</v>
      </c>
      <c r="N958">
        <f t="shared" ref="N958:N1021" si="282">-((U958^2+V958^2)^0.5)</f>
        <v>-1.9414259475859428</v>
      </c>
      <c r="O958">
        <f t="shared" ref="O958:O1021" si="283">N958/$G$17</f>
        <v>-0.19790274695065674</v>
      </c>
      <c r="P958">
        <f t="shared" ref="P958:P1021" si="284">0.5*(S957+S958)*(D957-D956)+P957</f>
        <v>4109.8176987447023</v>
      </c>
      <c r="Q958">
        <f t="shared" ref="Q958:Q1021" si="285">0.5*(T957+T958)*(D957-D956)+Q957</f>
        <v>13037.781828429414</v>
      </c>
      <c r="R958">
        <f t="shared" ref="R958:R1021" si="286">DEGREES(ATAN((P958-P957)/(Q958-Q957)))</f>
        <v>-78.857642925799013</v>
      </c>
      <c r="S958">
        <f t="shared" ref="S958:S1021" si="287">S957+(U956+U957)*0.5*(D957-D956)</f>
        <v>-254.85276587196472</v>
      </c>
      <c r="T958">
        <f t="shared" ref="T958:T1021" si="288">T957+(V956+V957)*0.5*(D957-D956)</f>
        <v>50.098637250307824</v>
      </c>
      <c r="U958">
        <f t="shared" ref="U958:U1021" si="289">(-$G$17*F958-SIN(RADIANS((R958)))*M958)/F958</f>
        <v>4.4378071732480748E-2</v>
      </c>
      <c r="V958">
        <f t="shared" ref="V958:V1021" si="290">(-COS(RADIANS(R958))*M958)/F958</f>
        <v>-1.9409186733887853</v>
      </c>
    </row>
    <row r="959" spans="4:22" x14ac:dyDescent="0.3">
      <c r="D959">
        <f t="shared" si="262"/>
        <v>89.699999999999179</v>
      </c>
      <c r="E959">
        <v>0</v>
      </c>
      <c r="F959">
        <v>50</v>
      </c>
      <c r="H959">
        <f t="shared" si="277"/>
        <v>0.81194267818255306</v>
      </c>
      <c r="I959">
        <f t="shared" si="278"/>
        <v>261.60183802974581</v>
      </c>
      <c r="J959">
        <f t="shared" si="279"/>
        <v>324.20922028892375</v>
      </c>
      <c r="K959">
        <f t="shared" si="280"/>
        <v>259.68913792157878</v>
      </c>
      <c r="L959">
        <f t="shared" si="281"/>
        <v>0.80099245077037917</v>
      </c>
      <c r="M959" cm="1">
        <f t="array" ref="M959">CubicInterpolation($B$4:$B$14,$G$4:$G$14,L959)*H959</f>
        <v>502.78389851998986</v>
      </c>
      <c r="N959">
        <f t="shared" si="282"/>
        <v>-1.9368580037591354</v>
      </c>
      <c r="O959">
        <f t="shared" si="283"/>
        <v>-0.19743710537809739</v>
      </c>
      <c r="P959">
        <f t="shared" si="284"/>
        <v>4084.3326108083329</v>
      </c>
      <c r="Q959">
        <f t="shared" si="285"/>
        <v>13042.781975310227</v>
      </c>
      <c r="R959">
        <f t="shared" si="286"/>
        <v>-78.899628911846619</v>
      </c>
      <c r="S959">
        <f t="shared" si="287"/>
        <v>-254.84899285545148</v>
      </c>
      <c r="T959">
        <f t="shared" si="288"/>
        <v>49.904300365948465</v>
      </c>
      <c r="U959">
        <f t="shared" si="289"/>
        <v>5.7550485099793602E-2</v>
      </c>
      <c r="V959">
        <f t="shared" si="290"/>
        <v>-1.9360028069170254</v>
      </c>
    </row>
    <row r="960" spans="4:22" x14ac:dyDescent="0.3">
      <c r="D960">
        <f t="shared" si="262"/>
        <v>89.799999999999173</v>
      </c>
      <c r="E960">
        <v>0</v>
      </c>
      <c r="F960">
        <v>50</v>
      </c>
      <c r="H960">
        <f t="shared" si="277"/>
        <v>0.81413476785358807</v>
      </c>
      <c r="I960">
        <f t="shared" si="278"/>
        <v>261.76748821876282</v>
      </c>
      <c r="J960">
        <f t="shared" si="279"/>
        <v>324.31185110368523</v>
      </c>
      <c r="K960">
        <f t="shared" si="280"/>
        <v>259.64695417492715</v>
      </c>
      <c r="L960">
        <f t="shared" si="281"/>
        <v>0.80060889940132296</v>
      </c>
      <c r="M960" cm="1">
        <f t="array" ref="M960">CubicInterpolation($B$4:$B$14,$G$4:$G$14,L960)*H960</f>
        <v>503.37685862150158</v>
      </c>
      <c r="N960">
        <f t="shared" si="282"/>
        <v>-1.9323620129801735</v>
      </c>
      <c r="O960">
        <f t="shared" si="283"/>
        <v>-0.19697879846892696</v>
      </c>
      <c r="P960">
        <f t="shared" si="284"/>
        <v>4058.8479663441813</v>
      </c>
      <c r="Q960">
        <f t="shared" si="285"/>
        <v>13047.762713043121</v>
      </c>
      <c r="R960">
        <f t="shared" si="286"/>
        <v>-78.941465609396502</v>
      </c>
      <c r="S960">
        <f t="shared" si="287"/>
        <v>-254.84389642760988</v>
      </c>
      <c r="T960">
        <f t="shared" si="288"/>
        <v>49.710454291933189</v>
      </c>
      <c r="U960">
        <f t="shared" si="289"/>
        <v>7.0600497912929536E-2</v>
      </c>
      <c r="V960">
        <f t="shared" si="290"/>
        <v>-1.9310718575193504</v>
      </c>
    </row>
    <row r="961" spans="4:22" x14ac:dyDescent="0.3">
      <c r="D961">
        <f t="shared" si="262"/>
        <v>89.899999999999167</v>
      </c>
      <c r="E961">
        <v>0</v>
      </c>
      <c r="F961">
        <v>50</v>
      </c>
      <c r="H961">
        <f t="shared" si="277"/>
        <v>0.81633133268792357</v>
      </c>
      <c r="I961">
        <f t="shared" si="278"/>
        <v>261.93313466898724</v>
      </c>
      <c r="J961">
        <f t="shared" si="279"/>
        <v>324.41444713514079</v>
      </c>
      <c r="K961">
        <f t="shared" si="280"/>
        <v>259.60371527699749</v>
      </c>
      <c r="L961">
        <f t="shared" si="281"/>
        <v>0.80022242403050192</v>
      </c>
      <c r="M961" cm="1">
        <f t="array" ref="M961">CubicInterpolation($B$4:$B$14,$G$4:$G$14,L961)*H961</f>
        <v>503.96398833574733</v>
      </c>
      <c r="N961">
        <f t="shared" si="282"/>
        <v>-1.9279365901471066</v>
      </c>
      <c r="O961">
        <f t="shared" si="283"/>
        <v>-0.19652768503028609</v>
      </c>
      <c r="P961">
        <f t="shared" si="284"/>
        <v>4033.3638970788793</v>
      </c>
      <c r="Q961">
        <f t="shared" si="285"/>
        <v>13052.724090785652</v>
      </c>
      <c r="R961">
        <f t="shared" si="286"/>
        <v>-78.983153671299462</v>
      </c>
      <c r="S961">
        <f t="shared" si="287"/>
        <v>-254.83748887845925</v>
      </c>
      <c r="T961">
        <f t="shared" si="288"/>
        <v>49.517100558711384</v>
      </c>
      <c r="U961">
        <f t="shared" si="289"/>
        <v>8.3529109076516755E-2</v>
      </c>
      <c r="V961">
        <f t="shared" si="290"/>
        <v>-1.9261262636610654</v>
      </c>
    </row>
    <row r="962" spans="4:22" x14ac:dyDescent="0.3">
      <c r="D962">
        <f t="shared" si="262"/>
        <v>89.999999999999162</v>
      </c>
      <c r="E962">
        <v>0</v>
      </c>
      <c r="F962">
        <v>50</v>
      </c>
      <c r="H962">
        <f t="shared" si="277"/>
        <v>0.81853236756245173</v>
      </c>
      <c r="I962">
        <f t="shared" si="278"/>
        <v>262.09877653215216</v>
      </c>
      <c r="J962">
        <f t="shared" si="279"/>
        <v>324.51700789114079</v>
      </c>
      <c r="K962">
        <f t="shared" si="280"/>
        <v>259.5594319477309</v>
      </c>
      <c r="L962">
        <f t="shared" si="281"/>
        <v>0.79983306155343359</v>
      </c>
      <c r="M962" cm="1">
        <f t="array" ref="M962">CubicInterpolation($B$4:$B$14,$G$4:$G$14,L962)*H962</f>
        <v>504.54533889413511</v>
      </c>
      <c r="N962">
        <f t="shared" si="282"/>
        <v>-1.9235803706443699</v>
      </c>
      <c r="O962">
        <f t="shared" si="283"/>
        <v>-0.19608362595763199</v>
      </c>
      <c r="P962">
        <f t="shared" si="284"/>
        <v>4007.8805335150523</v>
      </c>
      <c r="Q962">
        <f t="shared" si="285"/>
        <v>13057.666157846221</v>
      </c>
      <c r="R962">
        <f t="shared" si="286"/>
        <v>-79.0246937450991</v>
      </c>
      <c r="S962">
        <f t="shared" si="287"/>
        <v>-254.82978239810978</v>
      </c>
      <c r="T962">
        <f t="shared" si="288"/>
        <v>49.324240652652371</v>
      </c>
      <c r="U962">
        <f t="shared" si="289"/>
        <v>9.6337316900649062E-2</v>
      </c>
      <c r="V962">
        <f t="shared" si="290"/>
        <v>-1.9211664591338034</v>
      </c>
    </row>
    <row r="963" spans="4:22" x14ac:dyDescent="0.3">
      <c r="D963">
        <f t="shared" si="262"/>
        <v>90.099999999999156</v>
      </c>
      <c r="E963">
        <v>0</v>
      </c>
      <c r="F963">
        <v>50</v>
      </c>
      <c r="H963">
        <f t="shared" si="277"/>
        <v>0.82073786737051269</v>
      </c>
      <c r="I963">
        <f t="shared" si="278"/>
        <v>262.26441296788147</v>
      </c>
      <c r="J963">
        <f t="shared" si="279"/>
        <v>324.61953288502951</v>
      </c>
      <c r="K963">
        <f t="shared" si="280"/>
        <v>259.51411481195112</v>
      </c>
      <c r="L963">
        <f t="shared" si="281"/>
        <v>0.79944084850822339</v>
      </c>
      <c r="M963" cm="1">
        <f t="array" ref="M963">CubicInterpolation($B$4:$B$14,$G$4:$G$14,L963)*H963</f>
        <v>505.12096143867103</v>
      </c>
      <c r="N963">
        <f t="shared" si="282"/>
        <v>-1.9192920104359013</v>
      </c>
      <c r="O963">
        <f t="shared" si="283"/>
        <v>-0.19564648424423051</v>
      </c>
      <c r="P963">
        <f t="shared" si="284"/>
        <v>3982.3980049413076</v>
      </c>
      <c r="Q963">
        <f t="shared" si="285"/>
        <v>13062.588963679678</v>
      </c>
      <c r="R963">
        <f t="shared" si="286"/>
        <v>-79.066086473129445</v>
      </c>
      <c r="S963">
        <f t="shared" si="287"/>
        <v>-254.82078907681094</v>
      </c>
      <c r="T963">
        <f t="shared" si="288"/>
        <v>49.131876016512635</v>
      </c>
      <c r="U963">
        <f t="shared" si="289"/>
        <v>0.10902611888725118</v>
      </c>
      <c r="V963">
        <f t="shared" si="290"/>
        <v>-1.9161928730489179</v>
      </c>
    </row>
    <row r="964" spans="4:22" x14ac:dyDescent="0.3">
      <c r="D964">
        <f t="shared" si="262"/>
        <v>90.19999999999915</v>
      </c>
      <c r="E964">
        <v>0</v>
      </c>
      <c r="F964">
        <v>50</v>
      </c>
      <c r="H964">
        <f t="shared" si="277"/>
        <v>0.82294782702178393</v>
      </c>
      <c r="I964">
        <f t="shared" si="278"/>
        <v>262.43004314362554</v>
      </c>
      <c r="J964">
        <f t="shared" si="279"/>
        <v>324.72202163559638</v>
      </c>
      <c r="K964">
        <f t="shared" si="280"/>
        <v>259.46777439946766</v>
      </c>
      <c r="L964">
        <f t="shared" si="281"/>
        <v>0.79904582107659716</v>
      </c>
      <c r="M964" cm="1">
        <f t="array" ref="M964">CubicInterpolation($B$4:$B$14,$G$4:$G$14,L964)*H964</f>
        <v>505.69090701212798</v>
      </c>
      <c r="N964">
        <f t="shared" si="282"/>
        <v>-1.9150701861524335</v>
      </c>
      <c r="O964">
        <f t="shared" si="283"/>
        <v>-0.19521612499005436</v>
      </c>
      <c r="P964">
        <f t="shared" si="284"/>
        <v>3956.9164394422173</v>
      </c>
      <c r="Q964">
        <f t="shared" si="285"/>
        <v>13067.492557882999</v>
      </c>
      <c r="R964">
        <f t="shared" si="286"/>
        <v>-79.107332492536585</v>
      </c>
      <c r="S964">
        <f t="shared" si="287"/>
        <v>-254.81052090502155</v>
      </c>
      <c r="T964">
        <f t="shared" si="288"/>
        <v>48.940008049903511</v>
      </c>
      <c r="U964">
        <f t="shared" si="289"/>
        <v>0.12159651151934441</v>
      </c>
      <c r="V964">
        <f t="shared" si="290"/>
        <v>-1.9112059298454058</v>
      </c>
    </row>
    <row r="965" spans="4:22" x14ac:dyDescent="0.3">
      <c r="D965">
        <f t="shared" si="262"/>
        <v>90.299999999999145</v>
      </c>
      <c r="E965">
        <v>0</v>
      </c>
      <c r="F965">
        <v>50</v>
      </c>
      <c r="H965">
        <f t="shared" si="277"/>
        <v>0.8251622414421691</v>
      </c>
      <c r="I965">
        <f t="shared" si="278"/>
        <v>262.59566623459608</v>
      </c>
      <c r="J965">
        <f t="shared" si="279"/>
        <v>324.82447366702638</v>
      </c>
      <c r="K965">
        <f t="shared" si="280"/>
        <v>259.42042114520012</v>
      </c>
      <c r="L965">
        <f t="shared" si="281"/>
        <v>0.79864801508499894</v>
      </c>
      <c r="M965" cm="1">
        <f t="array" ref="M965">CubicInterpolation($B$4:$B$14,$G$4:$G$14,L965)*H965</f>
        <v>506.25522654850789</v>
      </c>
      <c r="N965">
        <f t="shared" si="282"/>
        <v>-1.9109135951465051</v>
      </c>
      <c r="O965">
        <f t="shared" si="283"/>
        <v>-0.19479241540739092</v>
      </c>
      <c r="P965">
        <f t="shared" si="284"/>
        <v>3931.4359639082927</v>
      </c>
      <c r="Q965">
        <f t="shared" si="285"/>
        <v>13072.376990190982</v>
      </c>
      <c r="R965">
        <f t="shared" si="286"/>
        <v>-79.148432435383057</v>
      </c>
      <c r="S965">
        <f t="shared" si="287"/>
        <v>-254.79898977350121</v>
      </c>
      <c r="T965">
        <f t="shared" si="288"/>
        <v>48.748638109758808</v>
      </c>
      <c r="U965">
        <f t="shared" si="289"/>
        <v>0.13404949005895334</v>
      </c>
      <c r="V965">
        <f t="shared" si="290"/>
        <v>-1.9062060492849864</v>
      </c>
    </row>
    <row r="966" spans="4:22" x14ac:dyDescent="0.3">
      <c r="D966">
        <f t="shared" si="262"/>
        <v>90.399999999999139</v>
      </c>
      <c r="E966">
        <v>0</v>
      </c>
      <c r="F966">
        <v>50</v>
      </c>
      <c r="H966">
        <f t="shared" si="277"/>
        <v>0.82738110557367672</v>
      </c>
      <c r="I966">
        <f t="shared" si="278"/>
        <v>262.76128142370129</v>
      </c>
      <c r="J966">
        <f t="shared" si="279"/>
        <v>324.92688850885082</v>
      </c>
      <c r="K966">
        <f t="shared" si="280"/>
        <v>259.37206538932236</v>
      </c>
      <c r="L966">
        <f t="shared" si="281"/>
        <v>0.79824746600574792</v>
      </c>
      <c r="M966" cm="1">
        <f t="array" ref="M966">CubicInterpolation($B$4:$B$14,$G$4:$G$14,L966)*H966</f>
        <v>506.813970863772</v>
      </c>
      <c r="N966">
        <f t="shared" si="282"/>
        <v>-1.9068209555401419</v>
      </c>
      <c r="O966">
        <f t="shared" si="283"/>
        <v>-0.19437522482570252</v>
      </c>
      <c r="P966">
        <f t="shared" si="284"/>
        <v>3905.9567040459478</v>
      </c>
      <c r="Q966">
        <f t="shared" si="285"/>
        <v>13077.242310472009</v>
      </c>
      <c r="R966">
        <f t="shared" si="286"/>
        <v>-79.189386928691619</v>
      </c>
      <c r="S966">
        <f t="shared" si="287"/>
        <v>-254.78620747342228</v>
      </c>
      <c r="T966">
        <f t="shared" si="288"/>
        <v>48.5577675108023</v>
      </c>
      <c r="U966">
        <f t="shared" si="289"/>
        <v>0.14638604834835406</v>
      </c>
      <c r="V966">
        <f t="shared" si="290"/>
        <v>-1.9011936464589747</v>
      </c>
    </row>
    <row r="967" spans="4:22" x14ac:dyDescent="0.3">
      <c r="D967">
        <f t="shared" si="262"/>
        <v>90.499999999999133</v>
      </c>
      <c r="E967">
        <v>0</v>
      </c>
      <c r="F967">
        <v>50</v>
      </c>
      <c r="H967">
        <f t="shared" si="277"/>
        <v>0.82960441437429955</v>
      </c>
      <c r="I967">
        <f t="shared" si="278"/>
        <v>262.92688790148151</v>
      </c>
      <c r="J967">
        <f t="shared" si="279"/>
        <v>325.02926569589897</v>
      </c>
      <c r="K967">
        <f t="shared" si="280"/>
        <v>259.3227173774261</v>
      </c>
      <c r="L967">
        <f t="shared" si="281"/>
        <v>0.79784420895825225</v>
      </c>
      <c r="M967" cm="1">
        <f t="array" ref="M967">CubicInterpolation($B$4:$B$14,$G$4:$G$14,L967)*H967</f>
        <v>507.36719064684632</v>
      </c>
      <c r="N967">
        <f t="shared" si="282"/>
        <v>-1.9027910062517353</v>
      </c>
      <c r="O967">
        <f t="shared" si="283"/>
        <v>-0.19396442469436648</v>
      </c>
      <c r="P967">
        <f t="shared" si="284"/>
        <v>3880.4787843874533</v>
      </c>
      <c r="Q967">
        <f t="shared" si="285"/>
        <v>13082.08856872385</v>
      </c>
      <c r="R967">
        <f t="shared" si="286"/>
        <v>-79.230196594511028</v>
      </c>
      <c r="S967">
        <f t="shared" si="287"/>
        <v>-254.77218569650191</v>
      </c>
      <c r="T967">
        <f t="shared" si="288"/>
        <v>48.367397526015111</v>
      </c>
      <c r="U967">
        <f t="shared" si="289"/>
        <v>0.1586071786175762</v>
      </c>
      <c r="V967">
        <f t="shared" si="290"/>
        <v>-1.8961691317926952</v>
      </c>
    </row>
    <row r="968" spans="4:22" x14ac:dyDescent="0.3">
      <c r="D968">
        <f t="shared" si="262"/>
        <v>90.599999999999127</v>
      </c>
      <c r="E968">
        <v>0</v>
      </c>
      <c r="F968">
        <v>50</v>
      </c>
      <c r="H968">
        <f t="shared" si="277"/>
        <v>0.83183216281788819</v>
      </c>
      <c r="I968">
        <f t="shared" si="278"/>
        <v>263.09248486604429</v>
      </c>
      <c r="J968">
        <f t="shared" si="279"/>
        <v>325.13160476824851</v>
      </c>
      <c r="K968">
        <f t="shared" si="280"/>
        <v>259.27238726070402</v>
      </c>
      <c r="L968">
        <f t="shared" si="281"/>
        <v>0.79743827871028261</v>
      </c>
      <c r="M968" cm="1">
        <f t="array" ref="M968">CubicInterpolation($B$4:$B$14,$G$4:$G$14,L968)*H968</f>
        <v>507.91493645090304</v>
      </c>
      <c r="N968">
        <f t="shared" si="282"/>
        <v>-1.898822507005506</v>
      </c>
      <c r="O968">
        <f t="shared" si="283"/>
        <v>-0.19355988858363976</v>
      </c>
      <c r="P968">
        <f t="shared" si="284"/>
        <v>3855.0023283008718</v>
      </c>
      <c r="Q968">
        <f t="shared" si="285"/>
        <v>13086.915815069506</v>
      </c>
      <c r="R968">
        <f t="shared" si="286"/>
        <v>-79.270862049987315</v>
      </c>
      <c r="S968">
        <f t="shared" si="287"/>
        <v>-254.75693603515361</v>
      </c>
      <c r="T968">
        <f t="shared" si="288"/>
        <v>48.177529387102538</v>
      </c>
      <c r="U968">
        <f t="shared" si="289"/>
        <v>0.17071387129761889</v>
      </c>
      <c r="V968">
        <f t="shared" si="290"/>
        <v>-1.8911329110502135</v>
      </c>
    </row>
    <row r="969" spans="4:22" x14ac:dyDescent="0.3">
      <c r="D969">
        <f t="shared" si="262"/>
        <v>90.699999999999122</v>
      </c>
      <c r="E969">
        <v>0</v>
      </c>
      <c r="F969">
        <v>50</v>
      </c>
      <c r="H969">
        <f t="shared" si="277"/>
        <v>0.83406434589401723</v>
      </c>
      <c r="I969">
        <f t="shared" si="278"/>
        <v>263.25807152300007</v>
      </c>
      <c r="J969">
        <f t="shared" si="279"/>
        <v>325.23390527117778</v>
      </c>
      <c r="K969">
        <f t="shared" si="280"/>
        <v>259.2210850961506</v>
      </c>
      <c r="L969">
        <f t="shared" si="281"/>
        <v>0.79702970967929643</v>
      </c>
      <c r="M969" cm="1">
        <f t="array" ref="M969">CubicInterpolation($B$4:$B$14,$G$4:$G$14,L969)*H969</f>
        <v>508.45725868489581</v>
      </c>
      <c r="N969">
        <f t="shared" si="282"/>
        <v>-1.8949142383271433</v>
      </c>
      <c r="O969">
        <f t="shared" si="283"/>
        <v>-0.19316149218421441</v>
      </c>
      <c r="P969">
        <f t="shared" si="284"/>
        <v>3829.5274579999827</v>
      </c>
      <c r="Q969">
        <f t="shared" si="285"/>
        <v>13091.724099753108</v>
      </c>
      <c r="R969">
        <f t="shared" si="286"/>
        <v>-79.311383907422481</v>
      </c>
      <c r="S969">
        <f t="shared" si="287"/>
        <v>-254.74046998265786</v>
      </c>
      <c r="T969">
        <f t="shared" si="288"/>
        <v>47.988164284960405</v>
      </c>
      <c r="U969">
        <f t="shared" si="289"/>
        <v>0.18270711483836294</v>
      </c>
      <c r="V969">
        <f t="shared" si="290"/>
        <v>-1.8860853853424504</v>
      </c>
    </row>
    <row r="970" spans="4:22" x14ac:dyDescent="0.3">
      <c r="D970">
        <f t="shared" si="262"/>
        <v>90.799999999999116</v>
      </c>
      <c r="E970">
        <v>0</v>
      </c>
      <c r="F970">
        <v>50</v>
      </c>
      <c r="H970">
        <f t="shared" si="277"/>
        <v>0.83630095860785192</v>
      </c>
      <c r="I970">
        <f t="shared" si="278"/>
        <v>263.42364708539776</v>
      </c>
      <c r="J970">
        <f t="shared" si="279"/>
        <v>325.33616675511627</v>
      </c>
      <c r="K970">
        <f t="shared" si="280"/>
        <v>259.16882084678156</v>
      </c>
      <c r="L970">
        <f t="shared" si="281"/>
        <v>0.79661853593381915</v>
      </c>
      <c r="M970" cm="1">
        <f t="array" ref="M970">CubicInterpolation($B$4:$B$14,$G$4:$G$14,L970)*H970</f>
        <v>508.99420760537072</v>
      </c>
      <c r="N970">
        <f t="shared" si="282"/>
        <v>-1.8910650015256469</v>
      </c>
      <c r="O970">
        <f t="shared" si="283"/>
        <v>-0.19276911330536664</v>
      </c>
      <c r="P970">
        <f t="shared" si="284"/>
        <v>3804.0542945541838</v>
      </c>
      <c r="Q970">
        <f t="shared" si="285"/>
        <v>13096.513473135863</v>
      </c>
      <c r="R970">
        <f t="shared" si="286"/>
        <v>-79.351762774324442</v>
      </c>
      <c r="S970">
        <f t="shared" si="287"/>
        <v>-254.72279893335107</v>
      </c>
      <c r="T970">
        <f t="shared" si="288"/>
        <v>47.799303370140784</v>
      </c>
      <c r="U970">
        <f t="shared" si="289"/>
        <v>0.19458789553172778</v>
      </c>
      <c r="V970">
        <f t="shared" si="290"/>
        <v>-1.8810269511380553</v>
      </c>
    </row>
    <row r="971" spans="4:22" x14ac:dyDescent="0.3">
      <c r="D971">
        <f t="shared" si="262"/>
        <v>90.89999999999911</v>
      </c>
      <c r="E971">
        <v>0</v>
      </c>
      <c r="F971">
        <v>50</v>
      </c>
      <c r="H971">
        <f t="shared" si="277"/>
        <v>0.83854199598000834</v>
      </c>
      <c r="I971">
        <f t="shared" si="278"/>
        <v>263.58921077366051</v>
      </c>
      <c r="J971">
        <f t="shared" si="279"/>
        <v>325.43838877559728</v>
      </c>
      <c r="K971">
        <f t="shared" si="280"/>
        <v>259.11560438187001</v>
      </c>
      <c r="L971">
        <f t="shared" si="281"/>
        <v>0.79620479119487209</v>
      </c>
      <c r="M971" cm="1">
        <f t="array" ref="M971">CubicInterpolation($B$4:$B$14,$G$4:$G$14,L971)*H971</f>
        <v>509.52583330852519</v>
      </c>
      <c r="N971">
        <f t="shared" si="282"/>
        <v>-1.8872736186550285</v>
      </c>
      <c r="O971">
        <f t="shared" si="283"/>
        <v>-0.19238263187105284</v>
      </c>
      <c r="P971">
        <f t="shared" si="284"/>
        <v>3778.5829578983762</v>
      </c>
      <c r="Q971">
        <f t="shared" si="285"/>
        <v>13101.283985692036</v>
      </c>
      <c r="R971">
        <f t="shared" si="286"/>
        <v>-79.391999253488152</v>
      </c>
      <c r="S971">
        <f t="shared" si="287"/>
        <v>-254.70393418283257</v>
      </c>
      <c r="T971">
        <f t="shared" si="288"/>
        <v>47.610947753316772</v>
      </c>
      <c r="U971">
        <f t="shared" si="289"/>
        <v>0.20635719734085456</v>
      </c>
      <c r="V971">
        <f t="shared" si="290"/>
        <v>-1.8759580002699618</v>
      </c>
    </row>
    <row r="972" spans="4:22" x14ac:dyDescent="0.3">
      <c r="D972">
        <f t="shared" si="262"/>
        <v>90.999999999999105</v>
      </c>
      <c r="E972">
        <v>0</v>
      </c>
      <c r="F972">
        <v>50</v>
      </c>
      <c r="H972">
        <f t="shared" si="277"/>
        <v>0.84078745304640945</v>
      </c>
      <c r="I972">
        <f t="shared" si="278"/>
        <v>263.75476181552159</v>
      </c>
      <c r="J972">
        <f t="shared" si="279"/>
        <v>325.54057089320924</v>
      </c>
      <c r="K972">
        <f t="shared" si="280"/>
        <v>259.06144547719998</v>
      </c>
      <c r="L972">
        <f t="shared" si="281"/>
        <v>0.79578850883745256</v>
      </c>
      <c r="M972" cm="1">
        <f t="array" ref="M972">CubicInterpolation($B$4:$B$14,$G$4:$G$14,L972)*H972</f>
        <v>510.05218572252528</v>
      </c>
      <c r="N972">
        <f t="shared" si="282"/>
        <v>-1.8835389324676819</v>
      </c>
      <c r="O972">
        <f t="shared" si="283"/>
        <v>-0.19200192991515613</v>
      </c>
      <c r="P972">
        <f t="shared" si="284"/>
        <v>3753.1135668428265</v>
      </c>
      <c r="Q972">
        <f t="shared" si="285"/>
        <v>13106.035688004989</v>
      </c>
      <c r="R972">
        <f t="shared" si="286"/>
        <v>-79.432093943042361</v>
      </c>
      <c r="S972">
        <f t="shared" si="287"/>
        <v>-254.68388692818894</v>
      </c>
      <c r="T972">
        <f t="shared" si="288"/>
        <v>47.423098505746381</v>
      </c>
      <c r="U972">
        <f t="shared" si="289"/>
        <v>0.21801600173336738</v>
      </c>
      <c r="V972">
        <f t="shared" si="290"/>
        <v>-1.8708789199490412</v>
      </c>
    </row>
    <row r="973" spans="4:22" x14ac:dyDescent="0.3">
      <c r="D973">
        <f t="shared" si="262"/>
        <v>91.099999999999099</v>
      </c>
      <c r="E973">
        <v>0</v>
      </c>
      <c r="F973">
        <v>50</v>
      </c>
      <c r="H973">
        <f t="shared" si="277"/>
        <v>0.84303732485813632</v>
      </c>
      <c r="I973">
        <f t="shared" si="278"/>
        <v>263.92029944596044</v>
      </c>
      <c r="J973">
        <f t="shared" si="279"/>
        <v>325.64271267354792</v>
      </c>
      <c r="K973">
        <f t="shared" si="280"/>
        <v>259.0063538153359</v>
      </c>
      <c r="L973">
        <f t="shared" si="281"/>
        <v>0.79536972189206023</v>
      </c>
      <c r="M973" cm="1">
        <f t="array" ref="M973">CubicInterpolation($B$4:$B$14,$G$4:$G$14,L973)*H973</f>
        <v>510.57331460007288</v>
      </c>
      <c r="N973">
        <f t="shared" si="282"/>
        <v>-1.8798598063525318</v>
      </c>
      <c r="O973">
        <f t="shared" si="283"/>
        <v>-0.19162689157518162</v>
      </c>
      <c r="P973">
        <f t="shared" si="284"/>
        <v>3727.6462390830065</v>
      </c>
      <c r="Q973">
        <f t="shared" si="285"/>
        <v>13110.768630763263</v>
      </c>
      <c r="R973">
        <f t="shared" si="286"/>
        <v>-79.472047436505662</v>
      </c>
      <c r="S973">
        <f t="shared" si="287"/>
        <v>-254.66266826823522</v>
      </c>
      <c r="T973">
        <f t="shared" si="288"/>
        <v>47.235756659735443</v>
      </c>
      <c r="U973">
        <f t="shared" si="289"/>
        <v>0.22956528751999145</v>
      </c>
      <c r="V973">
        <f t="shared" si="290"/>
        <v>-1.865790092777224</v>
      </c>
    </row>
    <row r="974" spans="4:22" x14ac:dyDescent="0.3">
      <c r="D974">
        <f t="shared" si="262"/>
        <v>91.199999999999093</v>
      </c>
      <c r="E974">
        <v>0</v>
      </c>
      <c r="F974">
        <v>50</v>
      </c>
      <c r="H974">
        <f t="shared" si="277"/>
        <v>0.84529160648127977</v>
      </c>
      <c r="I974">
        <f t="shared" si="278"/>
        <v>264.08582290713883</v>
      </c>
      <c r="J974">
        <f t="shared" si="279"/>
        <v>325.74481368716891</v>
      </c>
      <c r="K974">
        <f t="shared" si="280"/>
        <v>258.95033898590793</v>
      </c>
      <c r="L974">
        <f t="shared" si="281"/>
        <v>0.79494846304626821</v>
      </c>
      <c r="M974" cm="1">
        <f t="array" ref="M974">CubicInterpolation($B$4:$B$14,$G$4:$G$14,L974)*H974</f>
        <v>511.08926951121811</v>
      </c>
      <c r="N974">
        <f t="shared" si="282"/>
        <v>-1.8762351242586766</v>
      </c>
      <c r="O974">
        <f t="shared" si="283"/>
        <v>-0.19125740308447262</v>
      </c>
      <c r="P974">
        <f t="shared" si="284"/>
        <v>3702.1810912094074</v>
      </c>
      <c r="Q974">
        <f t="shared" si="285"/>
        <v>13115.482864756705</v>
      </c>
      <c r="R974">
        <f t="shared" si="286"/>
        <v>-79.511860322850822</v>
      </c>
      <c r="S974">
        <f t="shared" si="287"/>
        <v>-254.64028920377257</v>
      </c>
      <c r="T974">
        <f t="shared" si="288"/>
        <v>47.048923209099144</v>
      </c>
      <c r="U974">
        <f t="shared" si="289"/>
        <v>0.24100603069838145</v>
      </c>
      <c r="V974">
        <f t="shared" si="290"/>
        <v>-1.8606918967601762</v>
      </c>
    </row>
    <row r="975" spans="4:22" x14ac:dyDescent="0.3">
      <c r="D975">
        <f t="shared" si="262"/>
        <v>91.299999999999088</v>
      </c>
      <c r="E975">
        <v>0</v>
      </c>
      <c r="F975">
        <v>50</v>
      </c>
      <c r="H975">
        <f t="shared" si="277"/>
        <v>0.84755029299678275</v>
      </c>
      <c r="I975">
        <f t="shared" si="278"/>
        <v>264.25133144833734</v>
      </c>
      <c r="J975">
        <f t="shared" si="279"/>
        <v>325.84687350953965</v>
      </c>
      <c r="K975">
        <f t="shared" si="280"/>
        <v>258.89341048591274</v>
      </c>
      <c r="L975">
        <f t="shared" si="281"/>
        <v>0.79452476464634014</v>
      </c>
      <c r="M975" cm="1">
        <f t="array" ref="M975">CubicInterpolation($B$4:$B$14,$G$4:$G$14,L975)*H975</f>
        <v>511.60009983641635</v>
      </c>
      <c r="N975">
        <f t="shared" si="282"/>
        <v>-1.8726637906069015</v>
      </c>
      <c r="O975">
        <f t="shared" si="283"/>
        <v>-0.19089335276319075</v>
      </c>
      <c r="P975">
        <f t="shared" si="284"/>
        <v>3676.718238717327</v>
      </c>
      <c r="Q975">
        <f t="shared" si="285"/>
        <v>13120.17844087264</v>
      </c>
      <c r="R975">
        <f t="shared" si="286"/>
        <v>-79.551533186566928</v>
      </c>
      <c r="S975">
        <f t="shared" si="287"/>
        <v>-254.61676063786166</v>
      </c>
      <c r="T975">
        <f t="shared" si="288"/>
        <v>46.862599109622288</v>
      </c>
      <c r="U975">
        <f t="shared" si="289"/>
        <v>0.25233920430184753</v>
      </c>
      <c r="V975">
        <f t="shared" si="290"/>
        <v>-1.8555847053213494</v>
      </c>
    </row>
    <row r="976" spans="4:22" x14ac:dyDescent="0.3">
      <c r="D976">
        <f t="shared" si="262"/>
        <v>91.399999999999082</v>
      </c>
      <c r="E976">
        <v>0</v>
      </c>
      <c r="F976">
        <v>50</v>
      </c>
      <c r="H976">
        <f t="shared" si="277"/>
        <v>0.84981337950028546</v>
      </c>
      <c r="I976">
        <f t="shared" si="278"/>
        <v>264.41682432589187</v>
      </c>
      <c r="J976">
        <f t="shared" si="279"/>
        <v>325.94889172099261</v>
      </c>
      <c r="K976">
        <f t="shared" si="280"/>
        <v>258.83557772002865</v>
      </c>
      <c r="L976">
        <f t="shared" si="281"/>
        <v>0.79409865869888596</v>
      </c>
      <c r="M976" cm="1">
        <f t="array" ref="M976">CubicInterpolation($B$4:$B$14,$G$4:$G$14,L976)*H976</f>
        <v>512.10585475981907</v>
      </c>
      <c r="N976">
        <f t="shared" si="282"/>
        <v>-1.8691447301933433</v>
      </c>
      <c r="O976">
        <f t="shared" si="283"/>
        <v>-0.19053463100849574</v>
      </c>
      <c r="P976">
        <f t="shared" si="284"/>
        <v>3651.25779601663</v>
      </c>
      <c r="Q976">
        <f t="shared" si="285"/>
        <v>13124.855410092097</v>
      </c>
      <c r="R976">
        <f t="shared" si="286"/>
        <v>-79.591066607697186</v>
      </c>
      <c r="S976">
        <f t="shared" si="287"/>
        <v>-254.59209337611165</v>
      </c>
      <c r="T976">
        <f t="shared" si="288"/>
        <v>46.676785279518221</v>
      </c>
      <c r="U976">
        <f t="shared" si="289"/>
        <v>0.26356577825200816</v>
      </c>
      <c r="V976">
        <f t="shared" si="290"/>
        <v>-1.8504688873212538</v>
      </c>
    </row>
    <row r="977" spans="4:22" x14ac:dyDescent="0.3">
      <c r="D977">
        <f t="shared" si="262"/>
        <v>91.499999999999076</v>
      </c>
      <c r="E977">
        <v>0</v>
      </c>
      <c r="F977">
        <v>50</v>
      </c>
      <c r="H977">
        <f t="shared" si="277"/>
        <v>0.85208086110195902</v>
      </c>
      <c r="I977">
        <f t="shared" si="278"/>
        <v>264.58230080313035</v>
      </c>
      <c r="J977">
        <f t="shared" si="279"/>
        <v>326.05086790667764</v>
      </c>
      <c r="K977">
        <f t="shared" si="280"/>
        <v>258.77685000094579</v>
      </c>
      <c r="L977">
        <f t="shared" si="281"/>
        <v>0.7936701768725638</v>
      </c>
      <c r="M977" cm="1">
        <f t="array" ref="M977">CubicInterpolation($B$4:$B$14,$G$4:$G$14,L977)*H977</f>
        <v>512.60658326280645</v>
      </c>
      <c r="N977">
        <f t="shared" si="282"/>
        <v>-1.865676888073813</v>
      </c>
      <c r="O977">
        <f t="shared" si="283"/>
        <v>-0.1901811302827536</v>
      </c>
      <c r="P977">
        <f t="shared" si="284"/>
        <v>3625.7998764414765</v>
      </c>
      <c r="Q977">
        <f t="shared" si="285"/>
        <v>13129.513823486068</v>
      </c>
      <c r="R977">
        <f t="shared" si="286"/>
        <v>-79.63046116192352</v>
      </c>
      <c r="S977">
        <f t="shared" si="287"/>
        <v>-254.56629812698395</v>
      </c>
      <c r="T977">
        <f t="shared" si="288"/>
        <v>46.491482599886098</v>
      </c>
      <c r="U977">
        <f t="shared" si="289"/>
        <v>0.27468671921787063</v>
      </c>
      <c r="V977">
        <f t="shared" si="290"/>
        <v>-1.8453448070694294</v>
      </c>
    </row>
    <row r="978" spans="4:22" x14ac:dyDescent="0.3">
      <c r="D978">
        <f t="shared" si="262"/>
        <v>91.599999999999071</v>
      </c>
      <c r="E978">
        <v>0</v>
      </c>
      <c r="F978">
        <v>50</v>
      </c>
      <c r="H978">
        <f t="shared" si="277"/>
        <v>0.85435273292634517</v>
      </c>
      <c r="I978">
        <f t="shared" si="278"/>
        <v>264.74776015030983</v>
      </c>
      <c r="J978">
        <f t="shared" si="279"/>
        <v>326.15280165651569</v>
      </c>
      <c r="K978">
        <f t="shared" si="280"/>
        <v>258.71723654970913</v>
      </c>
      <c r="L978">
        <f t="shared" si="281"/>
        <v>0.79323935049981387</v>
      </c>
      <c r="M978" cm="1">
        <f t="array" ref="M978">CubicInterpolation($B$4:$B$14,$G$4:$G$14,L978)*H978</f>
        <v>513.10233411774072</v>
      </c>
      <c r="N978">
        <f t="shared" si="282"/>
        <v>-1.8622592294470619</v>
      </c>
      <c r="O978">
        <f t="shared" si="283"/>
        <v>-0.18983274510163728</v>
      </c>
      <c r="P978">
        <f t="shared" si="284"/>
        <v>3600.3445922600231</v>
      </c>
      <c r="Q978">
        <f t="shared" si="285"/>
        <v>13134.15373221182</v>
      </c>
      <c r="R978">
        <f t="shared" si="286"/>
        <v>-79.669717420593003</v>
      </c>
      <c r="S978">
        <f t="shared" si="287"/>
        <v>-254.53938550211046</v>
      </c>
      <c r="T978">
        <f t="shared" si="288"/>
        <v>46.306691915166574</v>
      </c>
      <c r="U978">
        <f t="shared" si="289"/>
        <v>0.28570299047750725</v>
      </c>
      <c r="V978">
        <f t="shared" si="290"/>
        <v>-1.8402128243474922</v>
      </c>
    </row>
    <row r="979" spans="4:22" x14ac:dyDescent="0.3">
      <c r="D979">
        <f t="shared" si="262"/>
        <v>91.699999999999065</v>
      </c>
      <c r="E979">
        <v>0</v>
      </c>
      <c r="F979">
        <v>50</v>
      </c>
      <c r="H979">
        <f t="shared" si="277"/>
        <v>0.85662899011218485</v>
      </c>
      <c r="I979">
        <f t="shared" si="278"/>
        <v>264.9132016445534</v>
      </c>
      <c r="J979">
        <f t="shared" si="279"/>
        <v>326.25469256515152</v>
      </c>
      <c r="K979">
        <f t="shared" si="280"/>
        <v>258.65674649607581</v>
      </c>
      <c r="L979">
        <f t="shared" si="281"/>
        <v>0.79280621057863643</v>
      </c>
      <c r="M979" cm="1">
        <f t="array" ref="M979">CubicInterpolation($B$4:$B$14,$G$4:$G$14,L979)*H979</f>
        <v>513.59315588195568</v>
      </c>
      <c r="N979">
        <f t="shared" si="282"/>
        <v>-1.8588907395207916</v>
      </c>
      <c r="O979">
        <f t="shared" si="283"/>
        <v>-0.18948937202046806</v>
      </c>
      <c r="P979">
        <f t="shared" si="284"/>
        <v>3574.8920546840877</v>
      </c>
      <c r="Q979">
        <f t="shared" si="285"/>
        <v>13138.775187509258</v>
      </c>
      <c r="R979">
        <f t="shared" si="286"/>
        <v>-79.708835950785243</v>
      </c>
      <c r="S979">
        <f t="shared" si="287"/>
        <v>-254.51136601662569</v>
      </c>
      <c r="T979">
        <f t="shared" si="288"/>
        <v>46.122414033595739</v>
      </c>
      <c r="U979">
        <f t="shared" si="289"/>
        <v>0.29661555178586013</v>
      </c>
      <c r="V979">
        <f t="shared" si="290"/>
        <v>-1.8350732944258454</v>
      </c>
    </row>
    <row r="980" spans="4:22" x14ac:dyDescent="0.3">
      <c r="D980">
        <f t="shared" si="262"/>
        <v>91.799999999999059</v>
      </c>
      <c r="E980">
        <v>0</v>
      </c>
      <c r="F980">
        <v>50</v>
      </c>
      <c r="H980">
        <f t="shared" si="277"/>
        <v>0.85890962781224867</v>
      </c>
      <c r="I980">
        <f t="shared" si="278"/>
        <v>265.07862456978791</v>
      </c>
      <c r="J980">
        <f t="shared" si="279"/>
        <v>326.35654023190767</v>
      </c>
      <c r="K980">
        <f t="shared" si="280"/>
        <v>258.59538887888465</v>
      </c>
      <c r="L980">
        <f t="shared" si="281"/>
        <v>0.79237078777440095</v>
      </c>
      <c r="M980" cm="1">
        <f t="array" ref="M980">CubicInterpolation($B$4:$B$14,$G$4:$G$14,L980)*H980</f>
        <v>514.07909689196208</v>
      </c>
      <c r="N980">
        <f t="shared" si="282"/>
        <v>-1.8555704233696819</v>
      </c>
      <c r="O980">
        <f t="shared" si="283"/>
        <v>-0.18915090961974332</v>
      </c>
      <c r="P980">
        <f t="shared" si="284"/>
        <v>3549.4423738787823</v>
      </c>
      <c r="Q980">
        <f t="shared" si="285"/>
        <v>13143.378240697321</v>
      </c>
      <c r="R980">
        <f t="shared" si="286"/>
        <v>-79.747817315368735</v>
      </c>
      <c r="S980">
        <f t="shared" si="287"/>
        <v>-254.48225008951252</v>
      </c>
      <c r="T980">
        <f t="shared" si="288"/>
        <v>45.938649727657079</v>
      </c>
      <c r="U980">
        <f t="shared" si="289"/>
        <v>0.30742535924657433</v>
      </c>
      <c r="V980">
        <f t="shared" si="290"/>
        <v>-1.8299265680831172</v>
      </c>
    </row>
    <row r="981" spans="4:22" x14ac:dyDescent="0.3">
      <c r="D981">
        <f t="shared" si="262"/>
        <v>91.899999999999054</v>
      </c>
      <c r="E981">
        <v>0</v>
      </c>
      <c r="F981">
        <v>50</v>
      </c>
      <c r="H981">
        <f t="shared" si="277"/>
        <v>0.86119464119316058</v>
      </c>
      <c r="I981">
        <f t="shared" si="278"/>
        <v>265.24402821668127</v>
      </c>
      <c r="J981">
        <f t="shared" si="279"/>
        <v>326.45834426073799</v>
      </c>
      <c r="K981">
        <f t="shared" si="280"/>
        <v>258.53317264643812</v>
      </c>
      <c r="L981">
        <f t="shared" si="281"/>
        <v>0.79193311242169095</v>
      </c>
      <c r="M981" cm="1">
        <f t="array" ref="M981">CubicInterpolation($B$4:$B$14,$G$4:$G$14,L981)*H981</f>
        <v>514.5602052578713</v>
      </c>
      <c r="N981">
        <f t="shared" si="282"/>
        <v>-1.8522973057854928</v>
      </c>
      <c r="O981">
        <f t="shared" si="283"/>
        <v>-0.18881725848985653</v>
      </c>
      <c r="P981">
        <f t="shared" si="284"/>
        <v>3523.99565897211</v>
      </c>
      <c r="Q981">
        <f t="shared" si="285"/>
        <v>13147.962943170429</v>
      </c>
      <c r="R981">
        <f t="shared" si="286"/>
        <v>-79.786662073048888</v>
      </c>
      <c r="S981">
        <f t="shared" si="287"/>
        <v>-254.4520480439609</v>
      </c>
      <c r="T981">
        <f t="shared" si="288"/>
        <v>45.755399734531643</v>
      </c>
      <c r="U981">
        <f t="shared" si="289"/>
        <v>0.31813336518801522</v>
      </c>
      <c r="V981">
        <f t="shared" si="290"/>
        <v>-1.8247729916278201</v>
      </c>
    </row>
    <row r="982" spans="4:22" x14ac:dyDescent="0.3">
      <c r="D982">
        <f t="shared" si="262"/>
        <v>91.999999999999048</v>
      </c>
      <c r="E982">
        <v>0</v>
      </c>
      <c r="F982">
        <v>50</v>
      </c>
      <c r="H982">
        <f t="shared" si="277"/>
        <v>0.86348402543522318</v>
      </c>
      <c r="I982">
        <f t="shared" si="278"/>
        <v>265.40941188258057</v>
      </c>
      <c r="J982">
        <f t="shared" si="279"/>
        <v>326.5601042601819</v>
      </c>
      <c r="K982">
        <f t="shared" si="280"/>
        <v>258.4701066568968</v>
      </c>
      <c r="L982">
        <f t="shared" si="281"/>
        <v>0.79149321452618293</v>
      </c>
      <c r="M982" cm="1">
        <f t="array" ref="M982">CubicInterpolation($B$4:$B$14,$G$4:$G$14,L982)*H982</f>
        <v>515.03652885803933</v>
      </c>
      <c r="N982">
        <f t="shared" si="282"/>
        <v>-1.8490704311186308</v>
      </c>
      <c r="O982">
        <f t="shared" si="283"/>
        <v>-0.18848832121494707</v>
      </c>
      <c r="P982">
        <f t="shared" si="284"/>
        <v>3498.5520180645267</v>
      </c>
      <c r="Q982">
        <f t="shared" si="285"/>
        <v>13152.529346394982</v>
      </c>
      <c r="R982">
        <f t="shared" si="286"/>
        <v>-79.82537077841468</v>
      </c>
      <c r="S982">
        <f t="shared" si="287"/>
        <v>-254.42077010773917</v>
      </c>
      <c r="T982">
        <f t="shared" si="288"/>
        <v>45.572664756546104</v>
      </c>
      <c r="U982">
        <f t="shared" si="289"/>
        <v>0.32874051804372928</v>
      </c>
      <c r="V982">
        <f t="shared" si="290"/>
        <v>-1.8196129069210243</v>
      </c>
    </row>
    <row r="983" spans="4:22" x14ac:dyDescent="0.3">
      <c r="D983">
        <f t="shared" si="262"/>
        <v>92.099999999999042</v>
      </c>
      <c r="E983">
        <v>0</v>
      </c>
      <c r="F983">
        <v>50</v>
      </c>
      <c r="H983">
        <f t="shared" si="277"/>
        <v>0.8657777757322358</v>
      </c>
      <c r="I983">
        <f t="shared" si="278"/>
        <v>265.57477487144996</v>
      </c>
      <c r="J983">
        <f t="shared" si="279"/>
        <v>326.66181984331837</v>
      </c>
      <c r="K983">
        <f t="shared" si="280"/>
        <v>258.40619967868486</v>
      </c>
      <c r="L983">
        <f t="shared" si="281"/>
        <v>0.79105112376655473</v>
      </c>
      <c r="M983" cm="1">
        <f t="array" ref="M983">CubicInterpolation($B$4:$B$14,$G$4:$G$14,L983)*H983</f>
        <v>515.50811533391402</v>
      </c>
      <c r="N983">
        <f t="shared" si="282"/>
        <v>-1.8458888631080845</v>
      </c>
      <c r="O983">
        <f t="shared" si="283"/>
        <v>-0.18816400235556416</v>
      </c>
      <c r="P983">
        <f t="shared" si="284"/>
        <v>3473.1115582384623</v>
      </c>
      <c r="Q983">
        <f t="shared" si="285"/>
        <v>13157.077501905889</v>
      </c>
      <c r="R983">
        <f t="shared" si="286"/>
        <v>-79.86394398200467</v>
      </c>
      <c r="S983">
        <f t="shared" si="287"/>
        <v>-254.38842641357758</v>
      </c>
      <c r="T983">
        <f t="shared" si="288"/>
        <v>45.390445461618668</v>
      </c>
      <c r="U983">
        <f t="shared" si="289"/>
        <v>0.33924776223767367</v>
      </c>
      <c r="V983">
        <f t="shared" si="290"/>
        <v>-1.8144466513962838</v>
      </c>
    </row>
    <row r="984" spans="4:22" x14ac:dyDescent="0.3">
      <c r="D984">
        <f t="shared" si="262"/>
        <v>92.199999999999037</v>
      </c>
      <c r="E984">
        <v>0</v>
      </c>
      <c r="F984">
        <v>50</v>
      </c>
      <c r="H984">
        <f t="shared" si="277"/>
        <v>0.86807588729131202</v>
      </c>
      <c r="I984">
        <f t="shared" si="278"/>
        <v>265.74011649380924</v>
      </c>
      <c r="J984">
        <f t="shared" si="279"/>
        <v>326.76349062772073</v>
      </c>
      <c r="K984">
        <f t="shared" si="280"/>
        <v>258.34146039090672</v>
      </c>
      <c r="L984">
        <f t="shared" si="281"/>
        <v>0.79060686949642511</v>
      </c>
      <c r="M984" cm="1">
        <f t="array" ref="M984">CubicInterpolation($B$4:$B$14,$G$4:$G$14,L984)*H984</f>
        <v>515.97501208509379</v>
      </c>
      <c r="N984">
        <f t="shared" si="282"/>
        <v>-1.8427516847086842</v>
      </c>
      <c r="O984">
        <f t="shared" si="283"/>
        <v>-0.18784420843105853</v>
      </c>
      <c r="P984">
        <f t="shared" si="284"/>
        <v>3447.6743855678069</v>
      </c>
      <c r="Q984">
        <f t="shared" si="285"/>
        <v>13161.607461303154</v>
      </c>
      <c r="R984">
        <f t="shared" si="286"/>
        <v>-79.902382230342454</v>
      </c>
      <c r="S984">
        <f t="shared" si="287"/>
        <v>-254.35502699956351</v>
      </c>
      <c r="T984">
        <f t="shared" si="288"/>
        <v>45.208742483702814</v>
      </c>
      <c r="U984">
        <f t="shared" si="289"/>
        <v>0.34965603807280216</v>
      </c>
      <c r="V984">
        <f t="shared" si="290"/>
        <v>-1.8092745580856227</v>
      </c>
    </row>
    <row r="985" spans="4:22" x14ac:dyDescent="0.3">
      <c r="D985">
        <f t="shared" si="262"/>
        <v>92.299999999999031</v>
      </c>
      <c r="E985">
        <v>0</v>
      </c>
      <c r="F985">
        <v>50</v>
      </c>
      <c r="H985">
        <f t="shared" si="277"/>
        <v>0.87037835533269425</v>
      </c>
      <c r="I985">
        <f t="shared" si="278"/>
        <v>265.90543606667217</v>
      </c>
      <c r="J985">
        <f t="shared" si="279"/>
        <v>326.86511623541116</v>
      </c>
      <c r="K985">
        <f t="shared" si="280"/>
        <v>258.27589738377452</v>
      </c>
      <c r="L985">
        <f t="shared" si="281"/>
        <v>0.79016048074632084</v>
      </c>
      <c r="M985" cm="1">
        <f t="array" ref="M985">CubicInterpolation($B$4:$B$14,$G$4:$G$14,L985)*H985</f>
        <v>516.43726626458556</v>
      </c>
      <c r="N985">
        <f t="shared" si="282"/>
        <v>-1.8396579979074905</v>
      </c>
      <c r="O985">
        <f t="shared" si="283"/>
        <v>-0.18752884790086549</v>
      </c>
      <c r="P985">
        <f t="shared" si="284"/>
        <v>3422.2406051273529</v>
      </c>
      <c r="Q985">
        <f t="shared" si="285"/>
        <v>13166.119276248501</v>
      </c>
      <c r="R985">
        <f t="shared" si="286"/>
        <v>-79.940686065993035</v>
      </c>
      <c r="S985">
        <f t="shared" si="287"/>
        <v>-254.32058180954797</v>
      </c>
      <c r="T985">
        <f t="shared" si="288"/>
        <v>45.027556423228731</v>
      </c>
      <c r="U985">
        <f t="shared" si="289"/>
        <v>0.35996628162438243</v>
      </c>
      <c r="V985">
        <f t="shared" si="290"/>
        <v>-1.8040969556424933</v>
      </c>
    </row>
    <row r="986" spans="4:22" x14ac:dyDescent="0.3">
      <c r="D986">
        <f t="shared" si="262"/>
        <v>92.399999999999025</v>
      </c>
      <c r="E986">
        <v>0</v>
      </c>
      <c r="F986">
        <v>50</v>
      </c>
      <c r="H986">
        <f t="shared" si="277"/>
        <v>0.872685175089566</v>
      </c>
      <c r="I986">
        <f t="shared" si="278"/>
        <v>266.0707329134857</v>
      </c>
      <c r="J986">
        <f t="shared" si="279"/>
        <v>326.96669629281593</v>
      </c>
      <c r="K986">
        <f t="shared" si="280"/>
        <v>258.20951915904567</v>
      </c>
      <c r="L986">
        <f t="shared" si="281"/>
        <v>0.78971198622567185</v>
      </c>
      <c r="M986" cm="1">
        <f t="array" ref="M986">CubicInterpolation($B$4:$B$14,$G$4:$G$14,L986)*H986</f>
        <v>516.89492477426404</v>
      </c>
      <c r="N986">
        <f t="shared" si="282"/>
        <v>-1.8366069235331761</v>
      </c>
      <c r="O986">
        <f t="shared" si="283"/>
        <v>-0.18721783114507401</v>
      </c>
      <c r="P986">
        <f t="shared" si="284"/>
        <v>3396.8103210021986</v>
      </c>
      <c r="Q986">
        <f t="shared" si="285"/>
        <v>13170.612998462038</v>
      </c>
      <c r="R986">
        <f t="shared" si="286"/>
        <v>-79.978856027619742</v>
      </c>
      <c r="S986">
        <f t="shared" si="287"/>
        <v>-254.28510069356312</v>
      </c>
      <c r="T986">
        <f t="shared" si="288"/>
        <v>44.846887847542334</v>
      </c>
      <c r="U986">
        <f t="shared" si="289"/>
        <v>0.37017942463745385</v>
      </c>
      <c r="V986">
        <f t="shared" si="290"/>
        <v>-1.7989141683652061</v>
      </c>
    </row>
    <row r="987" spans="4:22" x14ac:dyDescent="0.3">
      <c r="D987">
        <f t="shared" si="262"/>
        <v>92.499999999999019</v>
      </c>
      <c r="E987">
        <v>0</v>
      </c>
      <c r="F987">
        <v>50</v>
      </c>
      <c r="H987">
        <f t="shared" si="277"/>
        <v>0.87499634180786179</v>
      </c>
      <c r="I987">
        <f t="shared" si="278"/>
        <v>266.23600636406877</v>
      </c>
      <c r="J987">
        <f t="shared" si="279"/>
        <v>327.0682304307204</v>
      </c>
      <c r="K987">
        <f t="shared" si="280"/>
        <v>258.14233413047032</v>
      </c>
      <c r="L987">
        <f t="shared" si="281"/>
        <v>0.78926141432483166</v>
      </c>
      <c r="M987" cm="1">
        <f t="array" ref="M987">CubicInterpolation($B$4:$B$14,$G$4:$G$14,L987)*H987</f>
        <v>517.34803426052406</v>
      </c>
      <c r="N987">
        <f t="shared" si="282"/>
        <v>-1.8335976010635975</v>
      </c>
      <c r="O987">
        <f t="shared" si="283"/>
        <v>-0.18691107044481114</v>
      </c>
      <c r="P987">
        <f t="shared" si="284"/>
        <v>3371.3836362971092</v>
      </c>
      <c r="Q987">
        <f t="shared" si="285"/>
        <v>13175.088679718981</v>
      </c>
      <c r="R987">
        <f t="shared" si="286"/>
        <v>-80.016892650013489</v>
      </c>
      <c r="S987">
        <f t="shared" si="287"/>
        <v>-254.24859340825003</v>
      </c>
      <c r="T987">
        <f t="shared" si="288"/>
        <v>44.66673729134196</v>
      </c>
      <c r="U987">
        <f t="shared" si="289"/>
        <v>0.380296394427379</v>
      </c>
      <c r="V987">
        <f t="shared" si="290"/>
        <v>-1.7937265162258473</v>
      </c>
    </row>
    <row r="988" spans="4:22" x14ac:dyDescent="0.3">
      <c r="D988">
        <f t="shared" si="262"/>
        <v>92.599999999999014</v>
      </c>
      <c r="E988">
        <v>0</v>
      </c>
      <c r="F988">
        <v>50</v>
      </c>
      <c r="H988">
        <f t="shared" si="277"/>
        <v>0.87731185074607343</v>
      </c>
      <c r="I988">
        <f t="shared" si="278"/>
        <v>266.40125575455204</v>
      </c>
      <c r="J988">
        <f t="shared" si="279"/>
        <v>327.16971828422476</v>
      </c>
      <c r="K988">
        <f t="shared" si="280"/>
        <v>258.07435062424844</v>
      </c>
      <c r="L988">
        <f t="shared" si="281"/>
        <v>0.78880879311712293</v>
      </c>
      <c r="M988" cm="1">
        <f t="array" ref="M988">CubicInterpolation($B$4:$B$14,$G$4:$G$14,L988)*H988</f>
        <v>517.79664111012437</v>
      </c>
      <c r="N988">
        <f t="shared" si="282"/>
        <v>-1.8306291884216381</v>
      </c>
      <c r="O988">
        <f t="shared" si="283"/>
        <v>-0.18660847996143098</v>
      </c>
      <c r="P988">
        <f t="shared" si="284"/>
        <v>3345.9606531458335</v>
      </c>
      <c r="Q988">
        <f t="shared" si="285"/>
        <v>13179.546371846403</v>
      </c>
      <c r="R988">
        <f t="shared" si="286"/>
        <v>-80.054796464156198</v>
      </c>
      <c r="S988">
        <f t="shared" si="287"/>
        <v>-254.2110696172968</v>
      </c>
      <c r="T988">
        <f t="shared" si="288"/>
        <v>44.487105257112418</v>
      </c>
      <c r="U988">
        <f t="shared" si="289"/>
        <v>0.39031811378539827</v>
      </c>
      <c r="V988">
        <f t="shared" si="290"/>
        <v>-1.7885343148936994</v>
      </c>
    </row>
    <row r="989" spans="4:22" x14ac:dyDescent="0.3">
      <c r="D989">
        <f t="shared" si="262"/>
        <v>92.699999999999008</v>
      </c>
      <c r="E989">
        <v>0</v>
      </c>
      <c r="F989">
        <v>50</v>
      </c>
      <c r="H989">
        <f t="shared" si="277"/>
        <v>0.87963169717505474</v>
      </c>
      <c r="I989">
        <f t="shared" si="278"/>
        <v>266.56648042731752</v>
      </c>
      <c r="J989">
        <f t="shared" si="279"/>
        <v>327.27115949269984</v>
      </c>
      <c r="K989">
        <f t="shared" si="280"/>
        <v>258.00557687949538</v>
      </c>
      <c r="L989">
        <f t="shared" si="281"/>
        <v>0.78835415036090428</v>
      </c>
      <c r="M989" cm="1">
        <f t="array" ref="M989">CubicInterpolation($B$4:$B$14,$G$4:$G$14,L989)*H989</f>
        <v>518.24079144621544</v>
      </c>
      <c r="N989">
        <f t="shared" si="282"/>
        <v>-1.8277008617681851</v>
      </c>
      <c r="O989">
        <f t="shared" si="283"/>
        <v>-0.18630997571541133</v>
      </c>
      <c r="P989">
        <f t="shared" si="284"/>
        <v>3320.5414727203756</v>
      </c>
      <c r="Q989">
        <f t="shared" si="285"/>
        <v>13183.986126720036</v>
      </c>
      <c r="R989">
        <f t="shared" si="286"/>
        <v>-80.092567997267722</v>
      </c>
      <c r="S989">
        <f t="shared" si="287"/>
        <v>-254.17253889188618</v>
      </c>
      <c r="T989">
        <f t="shared" si="288"/>
        <v>44.307992215556453</v>
      </c>
      <c r="U989">
        <f t="shared" si="289"/>
        <v>0.40024550088744831</v>
      </c>
      <c r="V989">
        <f t="shared" si="290"/>
        <v>-1.7833378757620559</v>
      </c>
    </row>
    <row r="990" spans="4:22" x14ac:dyDescent="0.3">
      <c r="D990">
        <f t="shared" si="262"/>
        <v>92.799999999999002</v>
      </c>
      <c r="E990">
        <v>0</v>
      </c>
      <c r="F990">
        <v>50</v>
      </c>
      <c r="H990">
        <f t="shared" si="277"/>
        <v>0.8819558763778268</v>
      </c>
      <c r="I990">
        <f t="shared" si="278"/>
        <v>266.73167973093854</v>
      </c>
      <c r="J990">
        <f t="shared" si="279"/>
        <v>327.37255369974298</v>
      </c>
      <c r="K990">
        <f t="shared" si="280"/>
        <v>257.93602104871684</v>
      </c>
      <c r="L990">
        <f t="shared" si="281"/>
        <v>0.78789751350166204</v>
      </c>
      <c r="M990" cm="1">
        <f t="array" ref="M990">CubicInterpolation($B$4:$B$14,$G$4:$G$14,L990)*H990</f>
        <v>518.68053112455732</v>
      </c>
      <c r="N990">
        <f t="shared" si="282"/>
        <v>-1.8248118152918902</v>
      </c>
      <c r="O990">
        <f t="shared" si="283"/>
        <v>-0.18601547556492254</v>
      </c>
      <c r="P990">
        <f t="shared" si="284"/>
        <v>3295.1261952402251</v>
      </c>
      <c r="Q990">
        <f t="shared" si="285"/>
        <v>13188.407996261114</v>
      </c>
      <c r="R990">
        <f t="shared" si="286"/>
        <v>-80.13020777284153</v>
      </c>
      <c r="S990">
        <f t="shared" si="287"/>
        <v>-254.13301071115254</v>
      </c>
      <c r="T990">
        <f t="shared" si="288"/>
        <v>44.129398606023678</v>
      </c>
      <c r="U990">
        <f t="shared" si="289"/>
        <v>0.41007946920653809</v>
      </c>
      <c r="V990">
        <f t="shared" si="290"/>
        <v>-1.7781375059775799</v>
      </c>
    </row>
    <row r="991" spans="4:22" x14ac:dyDescent="0.3">
      <c r="D991">
        <f t="shared" si="262"/>
        <v>92.899999999998997</v>
      </c>
      <c r="E991">
        <v>0</v>
      </c>
      <c r="F991">
        <v>50</v>
      </c>
      <c r="H991">
        <f t="shared" si="277"/>
        <v>0.88428438364937456</v>
      </c>
      <c r="I991">
        <f t="shared" si="278"/>
        <v>266.89685302011998</v>
      </c>
      <c r="J991">
        <f t="shared" si="279"/>
        <v>327.47390055313446</v>
      </c>
      <c r="K991">
        <f t="shared" si="280"/>
        <v>257.86569119829153</v>
      </c>
      <c r="L991">
        <f t="shared" si="281"/>
        <v>0.78743890967412045</v>
      </c>
      <c r="M991" cm="1">
        <f t="array" ref="M991">CubicInterpolation($B$4:$B$14,$G$4:$G$14,L991)*H991</f>
        <v>519.11590572990872</v>
      </c>
      <c r="N991">
        <f t="shared" si="282"/>
        <v>-1.8219612609904743</v>
      </c>
      <c r="O991">
        <f t="shared" si="283"/>
        <v>-0.18572489918353458</v>
      </c>
      <c r="P991">
        <f t="shared" si="284"/>
        <v>3269.7149199815367</v>
      </c>
      <c r="Q991">
        <f t="shared" si="285"/>
        <v>13192.812032433261</v>
      </c>
      <c r="R991">
        <f t="shared" si="286"/>
        <v>-80.167716310701977</v>
      </c>
      <c r="S991">
        <f t="shared" si="287"/>
        <v>-254.09249446264784</v>
      </c>
      <c r="T991">
        <f t="shared" si="288"/>
        <v>43.951324836936706</v>
      </c>
      <c r="U991">
        <f t="shared" si="289"/>
        <v>0.41982092742932653</v>
      </c>
      <c r="V991">
        <f t="shared" si="290"/>
        <v>-1.772933508466231</v>
      </c>
    </row>
    <row r="992" spans="4:22" x14ac:dyDescent="0.3">
      <c r="D992">
        <f t="shared" si="262"/>
        <v>92.999999999998991</v>
      </c>
      <c r="E992">
        <v>0</v>
      </c>
      <c r="F992">
        <v>50</v>
      </c>
      <c r="H992">
        <f t="shared" si="277"/>
        <v>0.88661721429644813</v>
      </c>
      <c r="I992">
        <f t="shared" si="278"/>
        <v>267.06199965563928</v>
      </c>
      <c r="J992">
        <f t="shared" si="279"/>
        <v>327.57519970479427</v>
      </c>
      <c r="K992">
        <f t="shared" si="280"/>
        <v>257.79459530896207</v>
      </c>
      <c r="L992">
        <f t="shared" si="281"/>
        <v>0.78697836570437141</v>
      </c>
      <c r="M992" cm="1">
        <f t="array" ref="M992">CubicInterpolation($B$4:$B$14,$G$4:$G$14,L992)*H992</f>
        <v>519.54696057259559</v>
      </c>
      <c r="N992">
        <f t="shared" si="282"/>
        <v>-1.8191484284509034</v>
      </c>
      <c r="O992">
        <f t="shared" si="283"/>
        <v>-0.18543816803780869</v>
      </c>
      <c r="P992">
        <f t="shared" si="284"/>
        <v>3244.3077452862649</v>
      </c>
      <c r="Q992">
        <f t="shared" si="285"/>
        <v>13197.198287239418</v>
      </c>
      <c r="R992">
        <f t="shared" si="286"/>
        <v>-80.205094127042358</v>
      </c>
      <c r="S992">
        <f t="shared" si="287"/>
        <v>-254.05099944281605</v>
      </c>
      <c r="T992">
        <f t="shared" si="288"/>
        <v>43.773771286214526</v>
      </c>
      <c r="U992">
        <f t="shared" si="289"/>
        <v>0.42947077937581413</v>
      </c>
      <c r="V992">
        <f t="shared" si="290"/>
        <v>-1.767726181963067</v>
      </c>
    </row>
    <row r="993" spans="4:22" x14ac:dyDescent="0.3">
      <c r="D993">
        <f t="shared" si="262"/>
        <v>93.099999999998985</v>
      </c>
      <c r="E993">
        <v>0</v>
      </c>
      <c r="F993">
        <v>50</v>
      </c>
      <c r="H993">
        <f t="shared" si="277"/>
        <v>0.88895436363735991</v>
      </c>
      <c r="I993">
        <f t="shared" si="278"/>
        <v>267.22711900428686</v>
      </c>
      <c r="J993">
        <f t="shared" si="279"/>
        <v>327.67645081073869</v>
      </c>
      <c r="K993">
        <f t="shared" si="280"/>
        <v>257.72274127633329</v>
      </c>
      <c r="L993">
        <f t="shared" si="281"/>
        <v>0.78651590811202454</v>
      </c>
      <c r="M993" cm="1">
        <f t="array" ref="M993">CubicInterpolation($B$4:$B$14,$G$4:$G$14,L993)*H993</f>
        <v>519.97374068525312</v>
      </c>
      <c r="N993">
        <f t="shared" si="282"/>
        <v>-1.8163725646237492</v>
      </c>
      <c r="O993">
        <f t="shared" si="283"/>
        <v>-0.18515520536429655</v>
      </c>
      <c r="P993">
        <f t="shared" si="284"/>
        <v>3218.9047685712517</v>
      </c>
      <c r="Q993">
        <f t="shared" si="285"/>
        <v>13201.566812718813</v>
      </c>
      <c r="R993">
        <f t="shared" si="286"/>
        <v>-80.242341734473897</v>
      </c>
      <c r="S993">
        <f t="shared" si="287"/>
        <v>-254.00853485747581</v>
      </c>
      <c r="T993">
        <f t="shared" si="288"/>
        <v>43.596738301693073</v>
      </c>
      <c r="U993">
        <f t="shared" si="289"/>
        <v>0.43902992392293982</v>
      </c>
      <c r="V993">
        <f t="shared" si="290"/>
        <v>-1.7625158210405016</v>
      </c>
    </row>
    <row r="994" spans="4:22" x14ac:dyDescent="0.3">
      <c r="D994">
        <f t="shared" si="262"/>
        <v>93.19999999999898</v>
      </c>
      <c r="E994">
        <v>0</v>
      </c>
      <c r="F994">
        <v>50</v>
      </c>
      <c r="H994">
        <f t="shared" si="277"/>
        <v>0.89129582700177656</v>
      </c>
      <c r="I994">
        <f t="shared" si="278"/>
        <v>267.39221043880775</v>
      </c>
      <c r="J994">
        <f t="shared" si="279"/>
        <v>327.77765353103763</v>
      </c>
      <c r="K994">
        <f t="shared" si="280"/>
        <v>257.6501369113775</v>
      </c>
      <c r="L994">
        <f t="shared" si="281"/>
        <v>0.78605156311237157</v>
      </c>
      <c r="M994" cm="1">
        <f t="array" ref="M994">CubicInterpolation($B$4:$B$14,$G$4:$G$14,L994)*H994</f>
        <v>520.39629081972987</v>
      </c>
      <c r="N994">
        <f t="shared" si="282"/>
        <v>-1.8136329335959054</v>
      </c>
      <c r="O994">
        <f t="shared" si="283"/>
        <v>-0.1848759361463716</v>
      </c>
      <c r="P994">
        <f t="shared" si="284"/>
        <v>3193.5060863372637</v>
      </c>
      <c r="Q994">
        <f t="shared" si="285"/>
        <v>13205.917660943975</v>
      </c>
      <c r="R994">
        <f t="shared" si="286"/>
        <v>-80.279459642062477</v>
      </c>
      <c r="S994">
        <f t="shared" si="287"/>
        <v>-253.96510982231086</v>
      </c>
      <c r="T994">
        <f t="shared" si="288"/>
        <v>43.420226201542903</v>
      </c>
      <c r="U994">
        <f t="shared" si="289"/>
        <v>0.44849925493116416</v>
      </c>
      <c r="V994">
        <f t="shared" si="290"/>
        <v>-1.7573027161391064</v>
      </c>
    </row>
    <row r="995" spans="4:22" x14ac:dyDescent="0.3">
      <c r="D995">
        <f t="shared" si="262"/>
        <v>93.299999999998974</v>
      </c>
      <c r="E995">
        <v>0</v>
      </c>
      <c r="F995">
        <v>50</v>
      </c>
      <c r="H995">
        <f t="shared" si="277"/>
        <v>0.89364159973051505</v>
      </c>
      <c r="I995">
        <f t="shared" si="278"/>
        <v>267.55727333784307</v>
      </c>
      <c r="J995">
        <f t="shared" si="279"/>
        <v>327.87880752977208</v>
      </c>
      <c r="K995">
        <f t="shared" si="280"/>
        <v>257.57678994094738</v>
      </c>
      <c r="L995">
        <f t="shared" si="281"/>
        <v>0.78558535661856976</v>
      </c>
      <c r="M995" cm="1">
        <f t="array" ref="M995">CubicInterpolation($B$4:$B$14,$G$4:$G$14,L995)*H995</f>
        <v>520.81465544416415</v>
      </c>
      <c r="N995">
        <f t="shared" si="282"/>
        <v>-1.8109288163564996</v>
      </c>
      <c r="O995">
        <f t="shared" si="283"/>
        <v>-0.18460028709036691</v>
      </c>
      <c r="P995">
        <f t="shared" si="284"/>
        <v>3168.1117941779812</v>
      </c>
      <c r="Q995">
        <f t="shared" si="285"/>
        <v>13210.250884017785</v>
      </c>
      <c r="R995">
        <f t="shared" si="286"/>
        <v>-80.316448355387095</v>
      </c>
      <c r="S995">
        <f t="shared" si="287"/>
        <v>-253.92073336336816</v>
      </c>
      <c r="T995">
        <f t="shared" si="288"/>
        <v>43.24423527468393</v>
      </c>
      <c r="U995">
        <f t="shared" si="289"/>
        <v>0.45787966117528184</v>
      </c>
      <c r="V995">
        <f t="shared" si="290"/>
        <v>-1.7520871535949238</v>
      </c>
    </row>
    <row r="996" spans="4:22" x14ac:dyDescent="0.3">
      <c r="D996">
        <f t="shared" si="262"/>
        <v>93.399999999998968</v>
      </c>
      <c r="E996">
        <v>0</v>
      </c>
      <c r="F996">
        <v>50</v>
      </c>
      <c r="H996">
        <f t="shared" si="277"/>
        <v>0.89599167717533157</v>
      </c>
      <c r="I996">
        <f t="shared" si="278"/>
        <v>267.72230708587188</v>
      </c>
      <c r="J996">
        <f t="shared" si="279"/>
        <v>327.97991247499186</v>
      </c>
      <c r="K996">
        <f t="shared" si="280"/>
        <v>257.50270800829435</v>
      </c>
      <c r="L996">
        <f t="shared" si="281"/>
        <v>0.78511731424383702</v>
      </c>
      <c r="M996" cm="1">
        <f t="array" ref="M996">CubicInterpolation($B$4:$B$14,$G$4:$G$14,L996)*H996</f>
        <v>521.22887874021148</v>
      </c>
      <c r="N996">
        <f t="shared" si="282"/>
        <v>-1.8082595105658272</v>
      </c>
      <c r="O996">
        <f t="shared" si="283"/>
        <v>-0.1843281866020211</v>
      </c>
      <c r="P996">
        <f t="shared" si="284"/>
        <v>3142.7219867889362</v>
      </c>
      <c r="Q996">
        <f t="shared" si="285"/>
        <v>13214.566534070578</v>
      </c>
      <c r="R996">
        <f t="shared" si="286"/>
        <v>-80.353308376561728</v>
      </c>
      <c r="S996">
        <f t="shared" si="287"/>
        <v>-253.87541441756284</v>
      </c>
      <c r="T996">
        <f t="shared" si="288"/>
        <v>43.068765781197236</v>
      </c>
      <c r="U996">
        <f t="shared" si="289"/>
        <v>0.46717202627724191</v>
      </c>
      <c r="V996">
        <f t="shared" si="290"/>
        <v>-1.7468694156735873</v>
      </c>
    </row>
    <row r="997" spans="4:22" x14ac:dyDescent="0.3">
      <c r="D997">
        <f t="shared" si="262"/>
        <v>93.499999999998963</v>
      </c>
      <c r="E997">
        <v>0</v>
      </c>
      <c r="F997">
        <v>50</v>
      </c>
      <c r="H997">
        <f t="shared" si="277"/>
        <v>0.89834605469871265</v>
      </c>
      <c r="I997">
        <f t="shared" si="278"/>
        <v>267.8873110731534</v>
      </c>
      <c r="J997">
        <f t="shared" si="279"/>
        <v>328.0809680386734</v>
      </c>
      <c r="K997">
        <f t="shared" si="280"/>
        <v>257.42789867359392</v>
      </c>
      <c r="L997">
        <f t="shared" si="281"/>
        <v>0.78464746130366492</v>
      </c>
      <c r="M997" cm="1">
        <f t="array" ref="M997">CubicInterpolation($B$4:$B$14,$G$4:$G$14,L997)*H997</f>
        <v>521.6390046004401</v>
      </c>
      <c r="N997">
        <f t="shared" si="282"/>
        <v>-1.8056243303161075</v>
      </c>
      <c r="O997">
        <f t="shared" si="283"/>
        <v>-0.18405956476209046</v>
      </c>
      <c r="P997">
        <f t="shared" si="284"/>
        <v>3117.3367579763999</v>
      </c>
      <c r="Q997">
        <f t="shared" si="285"/>
        <v>13218.864663257275</v>
      </c>
      <c r="R997">
        <f t="shared" si="286"/>
        <v>-80.390040204291523</v>
      </c>
      <c r="S997">
        <f t="shared" si="287"/>
        <v>-253.82916183319023</v>
      </c>
      <c r="T997">
        <f t="shared" si="288"/>
        <v>42.893817952733819</v>
      </c>
      <c r="U997">
        <f t="shared" si="289"/>
        <v>0.4763772286435119</v>
      </c>
      <c r="V997">
        <f t="shared" si="290"/>
        <v>-1.7416497805986766</v>
      </c>
    </row>
    <row r="998" spans="4:22" x14ac:dyDescent="0.3">
      <c r="D998">
        <f t="shared" si="262"/>
        <v>93.599999999998957</v>
      </c>
      <c r="E998">
        <v>0</v>
      </c>
      <c r="F998">
        <v>50</v>
      </c>
      <c r="H998">
        <f t="shared" si="277"/>
        <v>0.90070472767366216</v>
      </c>
      <c r="I998">
        <f t="shared" si="278"/>
        <v>268.05228469566953</v>
      </c>
      <c r="J998">
        <f t="shared" si="279"/>
        <v>328.18197389667824</v>
      </c>
      <c r="K998">
        <f t="shared" si="280"/>
        <v>257.35236941447641</v>
      </c>
      <c r="L998">
        <f t="shared" si="281"/>
        <v>0.78417582281804066</v>
      </c>
      <c r="M998" cm="1">
        <f t="array" ref="M998">CubicInterpolation($B$4:$B$14,$G$4:$G$14,L998)*H998</f>
        <v>522.04507662586911</v>
      </c>
      <c r="N998">
        <f t="shared" si="282"/>
        <v>-1.803022605892058</v>
      </c>
      <c r="O998">
        <f t="shared" si="283"/>
        <v>-0.18379435330194269</v>
      </c>
      <c r="P998">
        <f t="shared" si="284"/>
        <v>3091.9562006662195</v>
      </c>
      <c r="Q998">
        <f t="shared" si="285"/>
        <v>13223.145323754557</v>
      </c>
      <c r="R998">
        <f t="shared" si="286"/>
        <v>-80.426644333915689</v>
      </c>
      <c r="S998">
        <f t="shared" si="287"/>
        <v>-253.78198437044418</v>
      </c>
      <c r="T998">
        <f t="shared" si="288"/>
        <v>42.719391992920215</v>
      </c>
      <c r="U998">
        <f t="shared" si="289"/>
        <v>0.4854961414049967</v>
      </c>
      <c r="V998">
        <f t="shared" si="290"/>
        <v>-1.7364285225826737</v>
      </c>
    </row>
    <row r="999" spans="4:22" x14ac:dyDescent="0.3">
      <c r="D999">
        <f t="shared" si="262"/>
        <v>93.699999999998951</v>
      </c>
      <c r="E999">
        <v>0</v>
      </c>
      <c r="F999">
        <v>50</v>
      </c>
      <c r="H999">
        <f t="shared" si="277"/>
        <v>0.90306769148348898</v>
      </c>
      <c r="I999">
        <f t="shared" si="278"/>
        <v>268.21722735506808</v>
      </c>
      <c r="J999">
        <f t="shared" si="279"/>
        <v>328.28292972871185</v>
      </c>
      <c r="K999">
        <f t="shared" si="280"/>
        <v>257.27612762656361</v>
      </c>
      <c r="L999">
        <f t="shared" si="281"/>
        <v>0.78370242351368313</v>
      </c>
      <c r="M999" cm="1">
        <f t="array" ref="M999">CubicInterpolation($B$4:$B$14,$G$4:$G$14,L999)*H999</f>
        <v>522.44713812366297</v>
      </c>
      <c r="N999">
        <f t="shared" si="282"/>
        <v>-1.8004536835309768</v>
      </c>
      <c r="O999">
        <f t="shared" si="283"/>
        <v>-0.18353248557910057</v>
      </c>
      <c r="P999">
        <f t="shared" si="284"/>
        <v>3066.5804069126016</v>
      </c>
      <c r="Q999">
        <f t="shared" si="285"/>
        <v>13227.408567758092</v>
      </c>
      <c r="R999">
        <f t="shared" si="286"/>
        <v>-80.463121257441657</v>
      </c>
      <c r="S999">
        <f t="shared" si="287"/>
        <v>-253.73389070194176</v>
      </c>
      <c r="T999">
        <f t="shared" si="288"/>
        <v>42.545488077761156</v>
      </c>
      <c r="U999">
        <f t="shared" si="289"/>
        <v>0.49452963235994046</v>
      </c>
      <c r="V999">
        <f t="shared" si="290"/>
        <v>-1.7312059118597662</v>
      </c>
    </row>
    <row r="1000" spans="4:22" x14ac:dyDescent="0.3">
      <c r="D1000">
        <f t="shared" si="262"/>
        <v>93.799999999998946</v>
      </c>
      <c r="E1000">
        <v>0</v>
      </c>
      <c r="F1000">
        <v>50</v>
      </c>
      <c r="H1000">
        <f t="shared" si="277"/>
        <v>0.90543494152158999</v>
      </c>
      <c r="I1000">
        <f t="shared" si="278"/>
        <v>268.38213845860548</v>
      </c>
      <c r="J1000">
        <f t="shared" si="279"/>
        <v>328.38383521828183</v>
      </c>
      <c r="K1000">
        <f t="shared" si="280"/>
        <v>257.19918062401007</v>
      </c>
      <c r="L1000">
        <f t="shared" si="281"/>
        <v>0.78322728782628959</v>
      </c>
      <c r="M1000" cm="1">
        <f t="array" ref="M1000">CubicInterpolation($B$4:$B$14,$G$4:$G$14,L1000)*H1000</f>
        <v>522.84523210497161</v>
      </c>
      <c r="N1000">
        <f t="shared" si="282"/>
        <v>-1.7979169251800926</v>
      </c>
      <c r="O1000">
        <f t="shared" si="283"/>
        <v>-0.18327389655250689</v>
      </c>
      <c r="P1000">
        <f t="shared" si="284"/>
        <v>3041.2094679068432</v>
      </c>
      <c r="Q1000">
        <f t="shared" si="285"/>
        <v>13231.654447479781</v>
      </c>
      <c r="R1000">
        <f t="shared" si="286"/>
        <v>-80.499471463585493</v>
      </c>
      <c r="S1000">
        <f t="shared" si="287"/>
        <v>-253.68488941325353</v>
      </c>
      <c r="T1000">
        <f t="shared" si="288"/>
        <v>42.372106356039048</v>
      </c>
      <c r="U1000">
        <f t="shared" si="289"/>
        <v>0.50347856392006174</v>
      </c>
      <c r="V1000">
        <f t="shared" si="290"/>
        <v>-1.7259822147177621</v>
      </c>
    </row>
    <row r="1001" spans="4:22" x14ac:dyDescent="0.3">
      <c r="D1001">
        <f t="shared" si="262"/>
        <v>93.89999999999894</v>
      </c>
      <c r="E1001">
        <v>0</v>
      </c>
      <c r="F1001">
        <v>50</v>
      </c>
      <c r="H1001">
        <f t="shared" si="277"/>
        <v>0.90780647319123753</v>
      </c>
      <c r="I1001">
        <f t="shared" si="278"/>
        <v>268.54701741909093</v>
      </c>
      <c r="J1001">
        <f t="shared" si="279"/>
        <v>328.48469005265792</v>
      </c>
      <c r="K1001">
        <f t="shared" si="280"/>
        <v>257.12153564005001</v>
      </c>
      <c r="L1001">
        <f t="shared" si="281"/>
        <v>0.78275043990279125</v>
      </c>
      <c r="M1001" cm="1">
        <f t="array" ref="M1001">CubicInterpolation($B$4:$B$14,$G$4:$G$14,L1001)*H1001</f>
        <v>523.23940128291076</v>
      </c>
      <c r="N1001">
        <f t="shared" si="282"/>
        <v>-1.7954117082520382</v>
      </c>
      <c r="O1001">
        <f t="shared" si="283"/>
        <v>-0.18301852275759817</v>
      </c>
      <c r="P1001">
        <f t="shared" si="284"/>
        <v>3015.8434739860099</v>
      </c>
      <c r="Q1001">
        <f t="shared" si="285"/>
        <v>13235.883015145067</v>
      </c>
      <c r="R1001">
        <f t="shared" si="286"/>
        <v>-80.535695437815107</v>
      </c>
      <c r="S1001">
        <f t="shared" si="287"/>
        <v>-253.63498900343953</v>
      </c>
      <c r="T1001">
        <f t="shared" si="288"/>
        <v>42.199246949710179</v>
      </c>
      <c r="U1001">
        <f t="shared" si="289"/>
        <v>0.51234379305968791</v>
      </c>
      <c r="V1001">
        <f t="shared" si="290"/>
        <v>-1.7207576935297177</v>
      </c>
    </row>
    <row r="1002" spans="4:22" x14ac:dyDescent="0.3">
      <c r="D1002">
        <f t="shared" si="262"/>
        <v>93.999999999998934</v>
      </c>
      <c r="E1002">
        <v>0</v>
      </c>
      <c r="F1002">
        <v>50</v>
      </c>
      <c r="H1002">
        <f t="shared" si="277"/>
        <v>0.91018228190535777</v>
      </c>
      <c r="I1002">
        <f t="shared" si="278"/>
        <v>268.71186365482981</v>
      </c>
      <c r="J1002">
        <f t="shared" si="279"/>
        <v>328.58549392283072</v>
      </c>
      <c r="K1002">
        <f t="shared" si="280"/>
        <v>257.04319982754845</v>
      </c>
      <c r="L1002">
        <f t="shared" si="281"/>
        <v>0.78227190360361987</v>
      </c>
      <c r="M1002" cm="1">
        <f t="array" ref="M1002">CubicInterpolation($B$4:$B$14,$G$4:$G$14,L1002)*H1002</f>
        <v>523.62968807068557</v>
      </c>
      <c r="N1002">
        <f t="shared" si="282"/>
        <v>-1.7929374253807107</v>
      </c>
      <c r="O1002">
        <f t="shared" si="283"/>
        <v>-0.18276630228141799</v>
      </c>
      <c r="P1002">
        <f t="shared" si="284"/>
        <v>2990.4825146415601</v>
      </c>
      <c r="Q1002">
        <f t="shared" si="285"/>
        <v>13240.094322990268</v>
      </c>
      <c r="R1002">
        <f t="shared" si="286"/>
        <v>-80.571793662384295</v>
      </c>
      <c r="S1002">
        <f t="shared" si="287"/>
        <v>-253.58419788559056</v>
      </c>
      <c r="T1002">
        <f t="shared" si="288"/>
        <v>42.026909954297814</v>
      </c>
      <c r="U1002">
        <f t="shared" si="289"/>
        <v>0.52112617126761507</v>
      </c>
      <c r="V1002">
        <f t="shared" si="290"/>
        <v>-1.7155326067873986</v>
      </c>
    </row>
    <row r="1003" spans="4:22" x14ac:dyDescent="0.3">
      <c r="D1003">
        <f t="shared" si="262"/>
        <v>94.099999999998929</v>
      </c>
      <c r="E1003">
        <v>0</v>
      </c>
      <c r="F1003">
        <v>50</v>
      </c>
      <c r="H1003">
        <f t="shared" si="277"/>
        <v>0.91256236308631478</v>
      </c>
      <c r="I1003">
        <f t="shared" si="278"/>
        <v>268.87667658956855</v>
      </c>
      <c r="J1003">
        <f t="shared" si="279"/>
        <v>328.68624652347199</v>
      </c>
      <c r="K1003">
        <f t="shared" si="280"/>
        <v>256.9641802595566</v>
      </c>
      <c r="L1003">
        <f t="shared" si="281"/>
        <v>0.78179170250497965</v>
      </c>
      <c r="M1003" cm="1">
        <f t="array" ref="M1003">CubicInterpolation($B$4:$B$14,$G$4:$G$14,L1003)*H1003</f>
        <v>524.01613457984547</v>
      </c>
      <c r="N1003">
        <f t="shared" si="282"/>
        <v>-1.7904934841730828</v>
      </c>
      <c r="O1003">
        <f t="shared" si="283"/>
        <v>-0.18251717473731729</v>
      </c>
      <c r="P1003">
        <f t="shared" si="284"/>
        <v>2965.1266785279131</v>
      </c>
      <c r="Q1003">
        <f t="shared" si="285"/>
        <v>13244.288423259946</v>
      </c>
      <c r="R1003">
        <f t="shared" si="286"/>
        <v>-80.607766616385959</v>
      </c>
      <c r="S1003">
        <f t="shared" si="287"/>
        <v>-253.5325243873742</v>
      </c>
      <c r="T1003">
        <f t="shared" si="288"/>
        <v>41.855095439281968</v>
      </c>
      <c r="U1003">
        <f t="shared" si="289"/>
        <v>0.52982654450228439</v>
      </c>
      <c r="V1003">
        <f t="shared" si="290"/>
        <v>-1.7103072091314573</v>
      </c>
    </row>
    <row r="1004" spans="4:22" x14ac:dyDescent="0.3">
      <c r="D1004">
        <f t="shared" si="262"/>
        <v>94.199999999998923</v>
      </c>
      <c r="E1004">
        <v>0</v>
      </c>
      <c r="F1004">
        <v>50</v>
      </c>
      <c r="H1004">
        <f t="shared" si="277"/>
        <v>0.91494671216568857</v>
      </c>
      <c r="I1004">
        <f t="shared" si="278"/>
        <v>269.04145565243869</v>
      </c>
      <c r="J1004">
        <f t="shared" si="279"/>
        <v>328.78694755289456</v>
      </c>
      <c r="K1004">
        <f t="shared" si="280"/>
        <v>256.88448392987152</v>
      </c>
      <c r="L1004">
        <f t="shared" si="281"/>
        <v>0.78130985990112789</v>
      </c>
      <c r="M1004" cm="1">
        <f t="array" ref="M1004">CubicInterpolation($B$4:$B$14,$G$4:$G$14,L1004)*H1004</f>
        <v>524.39878261867523</v>
      </c>
      <c r="N1004">
        <f t="shared" si="282"/>
        <v>-1.7880793069661485</v>
      </c>
      <c r="O1004">
        <f t="shared" si="283"/>
        <v>-0.18227108124017821</v>
      </c>
      <c r="P1004">
        <f t="shared" si="284"/>
        <v>2939.7760534709664</v>
      </c>
      <c r="Q1004">
        <f t="shared" si="285"/>
        <v>13248.465368204334</v>
      </c>
      <c r="R1004">
        <f t="shared" si="286"/>
        <v>-80.643614775770374</v>
      </c>
      <c r="S1004">
        <f t="shared" si="287"/>
        <v>-253.4799767515857</v>
      </c>
      <c r="T1004">
        <f t="shared" si="288"/>
        <v>41.683803448486032</v>
      </c>
      <c r="U1004">
        <f t="shared" si="289"/>
        <v>0.53844575314877152</v>
      </c>
      <c r="V1004">
        <f t="shared" si="290"/>
        <v>-1.7050817513880658</v>
      </c>
    </row>
    <row r="1005" spans="4:22" x14ac:dyDescent="0.3">
      <c r="D1005">
        <f t="shared" si="262"/>
        <v>94.299999999998917</v>
      </c>
      <c r="E1005">
        <v>0</v>
      </c>
      <c r="F1005">
        <v>50</v>
      </c>
      <c r="H1005">
        <f t="shared" si="277"/>
        <v>0.91733532458405698</v>
      </c>
      <c r="I1005">
        <f t="shared" si="278"/>
        <v>269.20620027790238</v>
      </c>
      <c r="J1005">
        <f t="shared" si="279"/>
        <v>328.88759671301256</v>
      </c>
      <c r="K1005">
        <f t="shared" si="280"/>
        <v>256.80411775359977</v>
      </c>
      <c r="L1005">
        <f t="shared" si="281"/>
        <v>0.78082639880666327</v>
      </c>
      <c r="M1005" cm="1">
        <f t="array" ref="M1005">CubicInterpolation($B$4:$B$14,$G$4:$G$14,L1005)*H1005</f>
        <v>524.77767369071682</v>
      </c>
      <c r="N1005">
        <f t="shared" si="282"/>
        <v>-1.7856943305793054</v>
      </c>
      <c r="O1005">
        <f t="shared" si="283"/>
        <v>-0.1820279643811728</v>
      </c>
      <c r="P1005">
        <f t="shared" si="284"/>
        <v>2914.4307264765534</v>
      </c>
      <c r="Q1005">
        <f t="shared" si="285"/>
        <v>13252.625210076782</v>
      </c>
      <c r="R1005">
        <f t="shared" si="286"/>
        <v>-80.679338613388879</v>
      </c>
      <c r="S1005">
        <f t="shared" si="287"/>
        <v>-253.42656313670315</v>
      </c>
      <c r="T1005">
        <f t="shared" si="288"/>
        <v>41.513034000460067</v>
      </c>
      <c r="U1005">
        <f t="shared" si="289"/>
        <v>0.54698463197926228</v>
      </c>
      <c r="V1005">
        <f t="shared" si="290"/>
        <v>-1.6998564806011078</v>
      </c>
    </row>
    <row r="1006" spans="4:22" x14ac:dyDescent="0.3">
      <c r="D1006">
        <f t="shared" si="262"/>
        <v>94.399999999998911</v>
      </c>
      <c r="E1006">
        <v>0</v>
      </c>
      <c r="F1006">
        <v>50</v>
      </c>
      <c r="H1006">
        <f t="shared" si="277"/>
        <v>0.91972819579077003</v>
      </c>
      <c r="I1006">
        <f t="shared" si="278"/>
        <v>269.37090990569749</v>
      </c>
      <c r="J1006">
        <f t="shared" si="279"/>
        <v>328.98819370930204</v>
      </c>
      <c r="K1006">
        <f t="shared" si="280"/>
        <v>256.72308856772378</v>
      </c>
      <c r="L1006">
        <f t="shared" si="281"/>
        <v>0.78034134195881633</v>
      </c>
      <c r="M1006" cm="1">
        <f t="array" ref="M1006">CubicInterpolation($B$4:$B$14,$G$4:$G$14,L1006)*H1006</f>
        <v>525.15284899341157</v>
      </c>
      <c r="N1006">
        <f t="shared" si="282"/>
        <v>-1.7833380060644906</v>
      </c>
      <c r="O1006">
        <f t="shared" si="283"/>
        <v>-0.18178776820229262</v>
      </c>
      <c r="P1006">
        <f t="shared" si="284"/>
        <v>2889.0907837388472</v>
      </c>
      <c r="Q1006">
        <f t="shared" si="285"/>
        <v>13256.768001131248</v>
      </c>
      <c r="R1006">
        <f t="shared" si="286"/>
        <v>-80.714938599050157</v>
      </c>
      <c r="S1006">
        <f t="shared" si="287"/>
        <v>-253.37229161744676</v>
      </c>
      <c r="T1006">
        <f t="shared" si="288"/>
        <v>41.342787088860618</v>
      </c>
      <c r="U1006">
        <f t="shared" si="289"/>
        <v>0.55544401011644595</v>
      </c>
      <c r="V1006">
        <f t="shared" si="290"/>
        <v>-1.6946316400621799</v>
      </c>
    </row>
    <row r="1007" spans="4:22" x14ac:dyDescent="0.3">
      <c r="D1007">
        <f t="shared" si="262"/>
        <v>94.499999999998906</v>
      </c>
      <c r="E1007">
        <v>0</v>
      </c>
      <c r="F1007">
        <v>50</v>
      </c>
      <c r="H1007">
        <f t="shared" si="277"/>
        <v>0.92212532124372937</v>
      </c>
      <c r="I1007">
        <f t="shared" si="278"/>
        <v>269.53558398078337</v>
      </c>
      <c r="J1007">
        <f t="shared" si="279"/>
        <v>329.08873825076233</v>
      </c>
      <c r="K1007">
        <f t="shared" si="280"/>
        <v>256.64140313167235</v>
      </c>
      <c r="L1007">
        <f t="shared" si="281"/>
        <v>0.77985471181974686</v>
      </c>
      <c r="M1007" cm="1">
        <f t="array" ref="M1007">CubicInterpolation($B$4:$B$14,$G$4:$G$14,L1007)*H1007</f>
        <v>525.52434941686977</v>
      </c>
      <c r="N1007">
        <f t="shared" si="282"/>
        <v>-1.7810097984650277</v>
      </c>
      <c r="O1007">
        <f t="shared" si="283"/>
        <v>-0.18155043817176633</v>
      </c>
      <c r="P1007">
        <f t="shared" si="284"/>
        <v>2863.7563106487091</v>
      </c>
      <c r="Q1007">
        <f t="shared" si="285"/>
        <v>13260.893793619833</v>
      </c>
      <c r="R1007">
        <f t="shared" si="286"/>
        <v>-80.750415199523673</v>
      </c>
      <c r="S1007">
        <f t="shared" si="287"/>
        <v>-253.31717018534198</v>
      </c>
      <c r="T1007">
        <f t="shared" si="288"/>
        <v>41.173062682827464</v>
      </c>
      <c r="U1007">
        <f t="shared" si="289"/>
        <v>0.56382471099802611</v>
      </c>
      <c r="V1007">
        <f t="shared" si="290"/>
        <v>-1.6894074693502545</v>
      </c>
    </row>
    <row r="1008" spans="4:22" x14ac:dyDescent="0.3">
      <c r="D1008">
        <f t="shared" si="262"/>
        <v>94.5999999999989</v>
      </c>
      <c r="E1008">
        <v>0</v>
      </c>
      <c r="F1008">
        <v>50</v>
      </c>
      <c r="H1008">
        <f t="shared" si="277"/>
        <v>0.92452669640916407</v>
      </c>
      <c r="I1008">
        <f t="shared" si="278"/>
        <v>269.7002219532871</v>
      </c>
      <c r="J1008">
        <f t="shared" si="279"/>
        <v>329.18923004987687</v>
      </c>
      <c r="K1008">
        <f t="shared" si="280"/>
        <v>256.55906812789368</v>
      </c>
      <c r="L1008">
        <f t="shared" si="281"/>
        <v>0.77936653057884464</v>
      </c>
      <c r="M1008" cm="1">
        <f t="array" ref="M1008">CubicInterpolation($B$4:$B$14,$G$4:$G$14,L1008)*H1008</f>
        <v>525.89221554275935</v>
      </c>
      <c r="N1008">
        <f t="shared" si="282"/>
        <v>-1.7787091865649769</v>
      </c>
      <c r="O1008">
        <f t="shared" si="283"/>
        <v>-0.18131592115850936</v>
      </c>
      <c r="P1008">
        <f t="shared" si="284"/>
        <v>2838.427391801979</v>
      </c>
      <c r="Q1008">
        <f t="shared" si="285"/>
        <v>13265.002639790342</v>
      </c>
      <c r="R1008">
        <f t="shared" si="286"/>
        <v>-80.785768878602866</v>
      </c>
      <c r="S1008">
        <f t="shared" si="287"/>
        <v>-253.26120674928626</v>
      </c>
      <c r="T1008">
        <f t="shared" si="288"/>
        <v>41.003860727356852</v>
      </c>
      <c r="U1008">
        <f t="shared" si="289"/>
        <v>0.5721275523454733</v>
      </c>
      <c r="V1008">
        <f t="shared" si="290"/>
        <v>-1.6841842043606214</v>
      </c>
    </row>
    <row r="1009" spans="4:22" x14ac:dyDescent="0.3">
      <c r="D1009">
        <f t="shared" si="262"/>
        <v>94.699999999998894</v>
      </c>
      <c r="E1009">
        <v>0</v>
      </c>
      <c r="F1009">
        <v>50</v>
      </c>
      <c r="H1009">
        <f t="shared" si="277"/>
        <v>0.92693231676140375</v>
      </c>
      <c r="I1009">
        <f t="shared" si="278"/>
        <v>269.86482327844988</v>
      </c>
      <c r="J1009">
        <f t="shared" si="279"/>
        <v>329.28966882257504</v>
      </c>
      <c r="K1009">
        <f t="shared" si="280"/>
        <v>256.47609016243143</v>
      </c>
      <c r="L1009">
        <f t="shared" si="281"/>
        <v>0.77887682015503379</v>
      </c>
      <c r="M1009" cm="1">
        <f t="array" ref="M1009">CubicInterpolation($B$4:$B$14,$G$4:$G$14,L1009)*H1009</f>
        <v>526.25648764331106</v>
      </c>
      <c r="N1009">
        <f t="shared" si="282"/>
        <v>-1.7764356626459359</v>
      </c>
      <c r="O1009">
        <f t="shared" si="283"/>
        <v>-0.18108416540733291</v>
      </c>
      <c r="P1009">
        <f t="shared" si="284"/>
        <v>2813.1041110077103</v>
      </c>
      <c r="Q1009">
        <f t="shared" si="285"/>
        <v>13269.094591883893</v>
      </c>
      <c r="R1009">
        <f t="shared" si="286"/>
        <v>-80.821000097125463</v>
      </c>
      <c r="S1009">
        <f t="shared" si="287"/>
        <v>-253.2044091361191</v>
      </c>
      <c r="T1009">
        <f t="shared" si="288"/>
        <v>40.835181143671321</v>
      </c>
      <c r="U1009">
        <f t="shared" si="289"/>
        <v>0.58035334613401801</v>
      </c>
      <c r="V1009">
        <f t="shared" si="290"/>
        <v>-1.6789620773416396</v>
      </c>
    </row>
    <row r="1010" spans="4:22" x14ac:dyDescent="0.3">
      <c r="D1010">
        <f t="shared" si="262"/>
        <v>94.799999999998889</v>
      </c>
      <c r="E1010">
        <v>0</v>
      </c>
      <c r="F1010">
        <v>50</v>
      </c>
      <c r="H1010">
        <f t="shared" si="277"/>
        <v>0.92934217778265604</v>
      </c>
      <c r="I1010">
        <f t="shared" si="278"/>
        <v>270.02938741657374</v>
      </c>
      <c r="J1010">
        <f t="shared" si="279"/>
        <v>329.39005428819388</v>
      </c>
      <c r="K1010">
        <f t="shared" si="280"/>
        <v>256.39247576550264</v>
      </c>
      <c r="L1010">
        <f t="shared" si="281"/>
        <v>0.7783856021990776</v>
      </c>
      <c r="M1010" cm="1">
        <f t="array" ref="M1010">CubicInterpolation($B$4:$B$14,$G$4:$G$14,L1010)*H1010</f>
        <v>526.61720568043449</v>
      </c>
      <c r="N1010">
        <f t="shared" si="282"/>
        <v>-1.7741887322410517</v>
      </c>
      <c r="O1010">
        <f t="shared" si="283"/>
        <v>-0.18085512051386865</v>
      </c>
      <c r="P1010">
        <f t="shared" si="284"/>
        <v>2787.7865512963463</v>
      </c>
      <c r="Q1010">
        <f t="shared" si="285"/>
        <v>13273.169702132556</v>
      </c>
      <c r="R1010">
        <f t="shared" si="286"/>
        <v>-80.856109313014628</v>
      </c>
      <c r="S1010">
        <f t="shared" si="287"/>
        <v>-253.14678509119511</v>
      </c>
      <c r="T1010">
        <f t="shared" si="288"/>
        <v>40.667023829586221</v>
      </c>
      <c r="U1010">
        <f t="shared" si="289"/>
        <v>0.58850289856557081</v>
      </c>
      <c r="V1010">
        <f t="shared" si="290"/>
        <v>-1.6737413169277477</v>
      </c>
    </row>
    <row r="1011" spans="4:22" x14ac:dyDescent="0.3">
      <c r="D1011">
        <f t="shared" si="262"/>
        <v>94.899999999998883</v>
      </c>
      <c r="E1011">
        <v>0</v>
      </c>
      <c r="F1011">
        <v>50</v>
      </c>
      <c r="H1011">
        <f t="shared" si="277"/>
        <v>0.93175627496277846</v>
      </c>
      <c r="I1011">
        <f t="shared" si="278"/>
        <v>270.19391383296903</v>
      </c>
      <c r="J1011">
        <f t="shared" si="279"/>
        <v>329.4903861694404</v>
      </c>
      <c r="K1011">
        <f t="shared" si="280"/>
        <v>256.30823139207899</v>
      </c>
      <c r="L1011">
        <f t="shared" si="281"/>
        <v>0.77789289809588713</v>
      </c>
      <c r="M1011" cm="1">
        <f t="array" ref="M1011">CubicInterpolation($B$4:$B$14,$G$4:$G$14,L1011)*H1011</f>
        <v>526.97440930494906</v>
      </c>
      <c r="N1011">
        <f t="shared" si="282"/>
        <v>-1.7719679138904951</v>
      </c>
      <c r="O1011">
        <f t="shared" si="283"/>
        <v>-0.18062873739964272</v>
      </c>
      <c r="P1011">
        <f t="shared" si="284"/>
        <v>2762.4747949278399</v>
      </c>
      <c r="Q1011">
        <f t="shared" si="285"/>
        <v>13277.228022757028</v>
      </c>
      <c r="R1011">
        <f t="shared" si="286"/>
        <v>-80.891096981316537</v>
      </c>
      <c r="S1011">
        <f t="shared" si="287"/>
        <v>-253.08834227896014</v>
      </c>
      <c r="T1011">
        <f t="shared" si="288"/>
        <v>40.499388659872764</v>
      </c>
      <c r="U1011">
        <f t="shared" si="289"/>
        <v>0.59657701004396357</v>
      </c>
      <c r="V1011">
        <f t="shared" si="290"/>
        <v>-1.6685221481731785</v>
      </c>
    </row>
    <row r="1012" spans="4:22" x14ac:dyDescent="0.3">
      <c r="D1012">
        <f t="shared" si="262"/>
        <v>94.999999999998877</v>
      </c>
      <c r="E1012">
        <v>0</v>
      </c>
      <c r="F1012">
        <v>50</v>
      </c>
      <c r="H1012">
        <f t="shared" si="277"/>
        <v>0.93417460379905148</v>
      </c>
      <c r="I1012">
        <f t="shared" si="278"/>
        <v>270.35840199790181</v>
      </c>
      <c r="J1012">
        <f t="shared" si="279"/>
        <v>329.59066419235381</v>
      </c>
      <c r="K1012">
        <f t="shared" si="280"/>
        <v>256.22336342246911</v>
      </c>
      <c r="L1012">
        <f t="shared" si="281"/>
        <v>0.77739872896682993</v>
      </c>
      <c r="M1012" cm="1">
        <f t="array" ref="M1012">CubicInterpolation($B$4:$B$14,$G$4:$G$14,L1012)*H1012</f>
        <v>527.32813785591975</v>
      </c>
      <c r="N1012">
        <f t="shared" si="282"/>
        <v>-1.7697727389010773</v>
      </c>
      <c r="O1012">
        <f t="shared" si="283"/>
        <v>-0.18040496828757158</v>
      </c>
      <c r="P1012">
        <f t="shared" si="284"/>
        <v>2737.1689233997167</v>
      </c>
      <c r="Q1012">
        <f t="shared" si="285"/>
        <v>13281.269605964353</v>
      </c>
      <c r="R1012">
        <f t="shared" si="286"/>
        <v>-80.925963554218171</v>
      </c>
      <c r="S1012">
        <f t="shared" si="287"/>
        <v>-253.02908828352966</v>
      </c>
      <c r="T1012">
        <f t="shared" si="288"/>
        <v>40.332275486617725</v>
      </c>
      <c r="U1012">
        <f t="shared" si="289"/>
        <v>0.60457647515185275</v>
      </c>
      <c r="V1012">
        <f t="shared" si="290"/>
        <v>-1.6633047925892543</v>
      </c>
    </row>
    <row r="1013" spans="4:22" x14ac:dyDescent="0.3">
      <c r="D1013">
        <f t="shared" si="262"/>
        <v>95.099999999998872</v>
      </c>
      <c r="E1013">
        <v>0</v>
      </c>
      <c r="F1013">
        <v>50</v>
      </c>
      <c r="H1013">
        <f t="shared" si="277"/>
        <v>0.93659715979595104</v>
      </c>
      <c r="I1013">
        <f t="shared" si="278"/>
        <v>270.52285138654196</v>
      </c>
      <c r="J1013">
        <f t="shared" si="279"/>
        <v>329.69088808626873</v>
      </c>
      <c r="K1013">
        <f t="shared" si="280"/>
        <v>256.13787816290312</v>
      </c>
      <c r="L1013">
        <f t="shared" si="281"/>
        <v>0.77690311567203729</v>
      </c>
      <c r="M1013" cm="1">
        <f t="array" ref="M1013">CubicInterpolation($B$4:$B$14,$G$4:$G$14,L1013)*H1013</f>
        <v>527.67843036009469</v>
      </c>
      <c r="N1013">
        <f t="shared" si="282"/>
        <v>-1.7676027510994308</v>
      </c>
      <c r="O1013">
        <f t="shared" si="283"/>
        <v>-0.1801837666768023</v>
      </c>
      <c r="P1013">
        <f t="shared" si="284"/>
        <v>2711.8690174550784</v>
      </c>
      <c r="Q1013">
        <f t="shared" si="285"/>
        <v>13285.294503945663</v>
      </c>
      <c r="R1013">
        <f t="shared" si="286"/>
        <v>-80.960709481111934</v>
      </c>
      <c r="S1013">
        <f t="shared" si="287"/>
        <v>-252.96903060926988</v>
      </c>
      <c r="T1013">
        <f t="shared" si="288"/>
        <v>40.165684139579611</v>
      </c>
      <c r="U1013">
        <f t="shared" si="289"/>
        <v>0.6125020826311447</v>
      </c>
      <c r="V1013">
        <f t="shared" si="290"/>
        <v>-1.6580894681731702</v>
      </c>
    </row>
    <row r="1014" spans="4:22" x14ac:dyDescent="0.3">
      <c r="D1014">
        <f t="shared" si="262"/>
        <v>95.199999999998866</v>
      </c>
      <c r="E1014">
        <v>0</v>
      </c>
      <c r="F1014">
        <v>50</v>
      </c>
      <c r="H1014">
        <f t="shared" si="277"/>
        <v>0.93902393846492038</v>
      </c>
      <c r="I1014">
        <f t="shared" si="278"/>
        <v>270.68726147891141</v>
      </c>
      <c r="J1014">
        <f t="shared" si="279"/>
        <v>329.79105758377773</v>
      </c>
      <c r="K1014">
        <f t="shared" si="280"/>
        <v>256.0517818461189</v>
      </c>
      <c r="L1014">
        <f t="shared" si="281"/>
        <v>0.77640607881271417</v>
      </c>
      <c r="M1014" cm="1">
        <f t="array" ref="M1014">CubicInterpolation($B$4:$B$14,$G$4:$G$14,L1014)*H1014</f>
        <v>528.02532553145181</v>
      </c>
      <c r="N1014">
        <f t="shared" si="282"/>
        <v>-1.765457506597143</v>
      </c>
      <c r="O1014">
        <f t="shared" si="283"/>
        <v>-0.17996508731877092</v>
      </c>
      <c r="P1014">
        <f t="shared" si="284"/>
        <v>2686.5751570905472</v>
      </c>
      <c r="Q1014">
        <f t="shared" si="285"/>
        <v>13289.302768873968</v>
      </c>
      <c r="R1014">
        <f t="shared" si="286"/>
        <v>-80.995335208594611</v>
      </c>
      <c r="S1014">
        <f t="shared" si="287"/>
        <v>-252.90817668138072</v>
      </c>
      <c r="T1014">
        <f t="shared" si="288"/>
        <v>39.999614426541498</v>
      </c>
      <c r="U1014">
        <f t="shared" si="289"/>
        <v>0.62035461536381487</v>
      </c>
      <c r="V1014">
        <f t="shared" si="290"/>
        <v>-1.6528763894487133</v>
      </c>
    </row>
    <row r="1015" spans="4:22" x14ac:dyDescent="0.3">
      <c r="D1015">
        <f t="shared" si="262"/>
        <v>95.29999999999886</v>
      </c>
      <c r="E1015">
        <v>0</v>
      </c>
      <c r="F1015">
        <v>50</v>
      </c>
      <c r="H1015">
        <f t="shared" si="277"/>
        <v>0.94145493532414093</v>
      </c>
      <c r="I1015">
        <f t="shared" si="278"/>
        <v>270.85163175983297</v>
      </c>
      <c r="J1015">
        <f t="shared" si="279"/>
        <v>329.89117242069523</v>
      </c>
      <c r="K1015">
        <f t="shared" si="280"/>
        <v>255.96508063194966</v>
      </c>
      <c r="L1015">
        <f t="shared" si="281"/>
        <v>0.77590763873344581</v>
      </c>
      <c r="M1015" cm="1">
        <f t="array" ref="M1015">CubicInterpolation($B$4:$B$14,$G$4:$G$14,L1015)*H1015</f>
        <v>528.36886177083693</v>
      </c>
      <c r="N1015">
        <f t="shared" si="282"/>
        <v>-1.7633365735491724</v>
      </c>
      <c r="O1015">
        <f t="shared" si="283"/>
        <v>-0.17974888619257617</v>
      </c>
      <c r="P1015">
        <f t="shared" si="284"/>
        <v>2661.2874215641555</v>
      </c>
      <c r="Q1015">
        <f t="shared" si="285"/>
        <v>13293.294452901977</v>
      </c>
      <c r="R1015">
        <f t="shared" si="286"/>
        <v>-81.029841180516399</v>
      </c>
      <c r="S1015">
        <f t="shared" si="287"/>
        <v>-252.84653384648098</v>
      </c>
      <c r="T1015">
        <f t="shared" si="288"/>
        <v>39.834066133660414</v>
      </c>
      <c r="U1015">
        <f t="shared" si="289"/>
        <v>0.62813485035615491</v>
      </c>
      <c r="V1015">
        <f t="shared" si="290"/>
        <v>-1.6476657674978219</v>
      </c>
    </row>
    <row r="1016" spans="4:22" x14ac:dyDescent="0.3">
      <c r="D1016">
        <f t="shared" si="262"/>
        <v>95.399999999998855</v>
      </c>
      <c r="E1016">
        <v>0</v>
      </c>
      <c r="F1016">
        <v>50</v>
      </c>
      <c r="H1016">
        <f t="shared" si="277"/>
        <v>0.94389014589830345</v>
      </c>
      <c r="I1016">
        <f t="shared" si="278"/>
        <v>271.01596171887934</v>
      </c>
      <c r="J1016">
        <f t="shared" si="279"/>
        <v>329.99123233602086</v>
      </c>
      <c r="K1016">
        <f t="shared" si="280"/>
        <v>255.87778060791226</v>
      </c>
      <c r="L1016">
        <f t="shared" si="281"/>
        <v>0.77540781552450178</v>
      </c>
      <c r="M1016" cm="1">
        <f t="array" ref="M1016">CubicInterpolation($B$4:$B$14,$G$4:$G$14,L1016)*H1016</f>
        <v>528.709077165699</v>
      </c>
      <c r="N1016">
        <f t="shared" si="282"/>
        <v>-1.7612395319157452</v>
      </c>
      <c r="O1016">
        <f t="shared" si="283"/>
        <v>-0.17953512048070797</v>
      </c>
      <c r="P1016">
        <f t="shared" si="284"/>
        <v>2636.0058894031731</v>
      </c>
      <c r="Q1016">
        <f t="shared" si="285"/>
        <v>13297.26960815995</v>
      </c>
      <c r="R1016">
        <f t="shared" si="286"/>
        <v>-81.064227838018326</v>
      </c>
      <c r="S1016">
        <f t="shared" si="287"/>
        <v>-252.78410937319498</v>
      </c>
      <c r="T1016">
        <f t="shared" si="288"/>
        <v>39.669039025813099</v>
      </c>
      <c r="U1016">
        <f t="shared" si="289"/>
        <v>0.63584355872473219</v>
      </c>
      <c r="V1016">
        <f t="shared" si="290"/>
        <v>-1.6424578099942357</v>
      </c>
    </row>
    <row r="1017" spans="4:22" x14ac:dyDescent="0.3">
      <c r="D1017">
        <f t="shared" si="262"/>
        <v>95.499999999998849</v>
      </c>
      <c r="E1017">
        <v>0</v>
      </c>
      <c r="F1017">
        <v>50</v>
      </c>
      <c r="H1017">
        <f t="shared" si="277"/>
        <v>0.9463295657183779</v>
      </c>
      <c r="I1017">
        <f t="shared" si="278"/>
        <v>271.18025085032275</v>
      </c>
      <c r="J1017">
        <f t="shared" si="279"/>
        <v>330.09123707190361</v>
      </c>
      <c r="K1017">
        <f t="shared" si="280"/>
        <v>255.78988778979743</v>
      </c>
      <c r="L1017">
        <f t="shared" si="281"/>
        <v>0.77490662902414109</v>
      </c>
      <c r="M1017" cm="1">
        <f t="array" ref="M1017">CubicInterpolation($B$4:$B$14,$G$4:$G$14,L1017)*H1017</f>
        <v>529.04600948992424</v>
      </c>
      <c r="N1017">
        <f t="shared" si="282"/>
        <v>-1.7591659732289151</v>
      </c>
      <c r="O1017">
        <f t="shared" si="283"/>
        <v>-0.17932374854525127</v>
      </c>
      <c r="P1017">
        <f t="shared" si="284"/>
        <v>2610.7306384118779</v>
      </c>
      <c r="Q1017">
        <f t="shared" si="285"/>
        <v>13301.228286753587</v>
      </c>
      <c r="R1017">
        <f t="shared" si="286"/>
        <v>-81.098495619551215</v>
      </c>
      <c r="S1017">
        <f t="shared" si="287"/>
        <v>-252.72091045274095</v>
      </c>
      <c r="T1017">
        <f t="shared" si="288"/>
        <v>39.504532846938503</v>
      </c>
      <c r="U1017">
        <f t="shared" si="289"/>
        <v>0.64348150568393292</v>
      </c>
      <c r="V1017">
        <f t="shared" si="290"/>
        <v>-1.6372527212404244</v>
      </c>
    </row>
    <row r="1018" spans="4:22" x14ac:dyDescent="0.3">
      <c r="D1018">
        <f t="shared" si="262"/>
        <v>95.599999999998843</v>
      </c>
      <c r="E1018">
        <v>0</v>
      </c>
      <c r="F1018">
        <v>50</v>
      </c>
      <c r="H1018">
        <f t="shared" si="277"/>
        <v>0.94877319032138396</v>
      </c>
      <c r="I1018">
        <f t="shared" si="278"/>
        <v>271.34449865308477</v>
      </c>
      <c r="J1018">
        <f t="shared" si="279"/>
        <v>330.19118637360606</v>
      </c>
      <c r="K1018">
        <f t="shared" si="280"/>
        <v>255.70140812225972</v>
      </c>
      <c r="L1018">
        <f t="shared" si="281"/>
        <v>0.77440409882091055</v>
      </c>
      <c r="M1018" cm="1">
        <f t="array" ref="M1018">CubicInterpolation($B$4:$B$14,$G$4:$G$14,L1018)*H1018</f>
        <v>529.37969620375202</v>
      </c>
      <c r="N1018">
        <f t="shared" si="282"/>
        <v>-1.7571155003571681</v>
      </c>
      <c r="O1018">
        <f t="shared" si="283"/>
        <v>-0.17911472990389074</v>
      </c>
      <c r="P1018">
        <f t="shared" si="284"/>
        <v>2585.4617456792662</v>
      </c>
      <c r="Q1018">
        <f t="shared" si="285"/>
        <v>13305.170540761952</v>
      </c>
      <c r="R1018">
        <f t="shared" si="286"/>
        <v>-81.132644960917887</v>
      </c>
      <c r="S1018">
        <f t="shared" si="287"/>
        <v>-252.65694419952052</v>
      </c>
      <c r="T1018">
        <f t="shared" si="288"/>
        <v>39.340547320376778</v>
      </c>
      <c r="U1018">
        <f t="shared" si="289"/>
        <v>0.65104945053594743</v>
      </c>
      <c r="V1018">
        <f t="shared" si="290"/>
        <v>-1.6320507022002295</v>
      </c>
    </row>
    <row r="1019" spans="4:22" x14ac:dyDescent="0.3">
      <c r="D1019">
        <f t="shared" si="262"/>
        <v>95.699999999998838</v>
      </c>
      <c r="E1019">
        <v>0</v>
      </c>
      <c r="F1019">
        <v>50</v>
      </c>
      <c r="H1019">
        <f t="shared" si="277"/>
        <v>0.95122101525015912</v>
      </c>
      <c r="I1019">
        <f t="shared" si="278"/>
        <v>271.5087046306864</v>
      </c>
      <c r="J1019">
        <f t="shared" si="279"/>
        <v>330.29107998946898</v>
      </c>
      <c r="K1019">
        <f t="shared" si="280"/>
        <v>255.61234747940904</v>
      </c>
      <c r="L1019">
        <f t="shared" si="281"/>
        <v>0.77390024425594239</v>
      </c>
      <c r="M1019" cm="1">
        <f t="array" ref="M1019">CubicInterpolation($B$4:$B$14,$G$4:$G$14,L1019)*H1019</f>
        <v>529.71017445378618</v>
      </c>
      <c r="N1019">
        <f t="shared" si="282"/>
        <v>-1.7550877272754328</v>
      </c>
      <c r="O1019">
        <f t="shared" si="283"/>
        <v>-0.17890802520646612</v>
      </c>
      <c r="P1019">
        <f t="shared" si="284"/>
        <v>2560.1992875867063</v>
      </c>
      <c r="Q1019">
        <f t="shared" si="285"/>
        <v>13309.096422235431</v>
      </c>
      <c r="R1019">
        <f t="shared" si="286"/>
        <v>-81.166676295293684</v>
      </c>
      <c r="S1019">
        <f t="shared" si="287"/>
        <v>-252.59221765170955</v>
      </c>
      <c r="T1019">
        <f t="shared" si="288"/>
        <v>39.177082149204757</v>
      </c>
      <c r="U1019">
        <f t="shared" si="289"/>
        <v>0.65854814666214911</v>
      </c>
      <c r="V1019">
        <f t="shared" si="290"/>
        <v>-1.626851950535356</v>
      </c>
    </row>
    <row r="1020" spans="4:22" x14ac:dyDescent="0.3">
      <c r="D1020">
        <f t="shared" si="262"/>
        <v>95.799999999998832</v>
      </c>
      <c r="E1020">
        <v>0</v>
      </c>
      <c r="F1020">
        <v>50</v>
      </c>
      <c r="H1020">
        <f t="shared" si="277"/>
        <v>0.95367303605313014</v>
      </c>
      <c r="I1020">
        <f t="shared" si="278"/>
        <v>271.67286829119905</v>
      </c>
      <c r="J1020">
        <f t="shared" si="279"/>
        <v>330.39091767087632</v>
      </c>
      <c r="K1020">
        <f t="shared" si="280"/>
        <v>255.52271166540177</v>
      </c>
      <c r="L1020">
        <f t="shared" si="281"/>
        <v>0.77339508442524563</v>
      </c>
      <c r="M1020" cm="1">
        <f t="array" ref="M1020">CubicInterpolation($B$4:$B$14,$G$4:$G$14,L1020)*H1020</f>
        <v>530.0374810730849</v>
      </c>
      <c r="N1020">
        <f t="shared" si="282"/>
        <v>-1.7530822788345422</v>
      </c>
      <c r="O1020">
        <f t="shared" si="283"/>
        <v>-0.17870359621147217</v>
      </c>
      <c r="P1020">
        <f t="shared" si="284"/>
        <v>2534.9433398155297</v>
      </c>
      <c r="Q1020">
        <f t="shared" si="285"/>
        <v>13313.00598319372</v>
      </c>
      <c r="R1020">
        <f t="shared" si="286"/>
        <v>-81.200590053262985</v>
      </c>
      <c r="S1020">
        <f t="shared" si="287"/>
        <v>-252.52673777184964</v>
      </c>
      <c r="T1020">
        <f t="shared" si="288"/>
        <v>39.014137016567986</v>
      </c>
      <c r="U1020">
        <f t="shared" si="289"/>
        <v>0.66597834151664759</v>
      </c>
      <c r="V1020">
        <f t="shared" si="290"/>
        <v>-1.6216566606388809</v>
      </c>
    </row>
    <row r="1021" spans="4:22" x14ac:dyDescent="0.3">
      <c r="D1021">
        <f t="shared" si="262"/>
        <v>95.899999999998826</v>
      </c>
      <c r="E1021">
        <v>0</v>
      </c>
      <c r="F1021">
        <v>50</v>
      </c>
      <c r="H1021">
        <f t="shared" si="277"/>
        <v>0.95612924828407952</v>
      </c>
      <c r="I1021">
        <f t="shared" si="278"/>
        <v>271.83698914719531</v>
      </c>
      <c r="J1021">
        <f t="shared" si="279"/>
        <v>330.49069917222039</v>
      </c>
      <c r="K1021">
        <f t="shared" si="280"/>
        <v>255.4325064150328</v>
      </c>
      <c r="L1021">
        <f t="shared" si="281"/>
        <v>0.77288863818199505</v>
      </c>
      <c r="M1021" cm="1">
        <f t="array" ref="M1021">CubicInterpolation($B$4:$B$14,$G$4:$G$14,L1021)*H1021</f>
        <v>530.36165258133906</v>
      </c>
      <c r="N1021">
        <f t="shared" si="282"/>
        <v>-1.7510987905326751</v>
      </c>
      <c r="O1021">
        <f t="shared" si="283"/>
        <v>-0.17850140576275994</v>
      </c>
      <c r="P1021">
        <f t="shared" si="284"/>
        <v>2509.6939773545669</v>
      </c>
      <c r="Q1021">
        <f t="shared" si="285"/>
        <v>13316.899275623848</v>
      </c>
      <c r="R1021">
        <f t="shared" si="286"/>
        <v>-81.234386662856664</v>
      </c>
      <c r="S1021">
        <f t="shared" si="287"/>
        <v>-252.46051144744069</v>
      </c>
      <c r="T1021">
        <f t="shared" si="288"/>
        <v>38.85171158600928</v>
      </c>
      <c r="U1021">
        <f t="shared" si="289"/>
        <v>0.67334077662174197</v>
      </c>
      <c r="V1021">
        <f t="shared" si="290"/>
        <v>-1.6164650236684452</v>
      </c>
    </row>
    <row r="1022" spans="4:22" x14ac:dyDescent="0.3">
      <c r="D1022">
        <f t="shared" si="262"/>
        <v>95.99999999999882</v>
      </c>
      <c r="E1022">
        <v>0</v>
      </c>
      <c r="F1022">
        <v>50</v>
      </c>
      <c r="H1022">
        <f t="shared" ref="H1022:H1085" si="291">$H$20*(1-(P1022/44300))^4.256</f>
        <v>0.958589647501917</v>
      </c>
      <c r="I1022">
        <f t="shared" ref="I1022:I1085" si="292">$I$20 - 6.5*P1022/1000</f>
        <v>272.00106671570046</v>
      </c>
      <c r="J1022">
        <f t="shared" ref="J1022:J1085" si="293">(I1022*287*1.4)^0.5</f>
        <v>330.59042425086733</v>
      </c>
      <c r="K1022">
        <f t="shared" ref="K1022:K1085" si="294">(S1022^2+T1022^2)^0.5</f>
        <v>255.34173739432725</v>
      </c>
      <c r="L1022">
        <f t="shared" ref="L1022:L1085" si="295">K1022/J1022</f>
        <v>0.77238092413881332</v>
      </c>
      <c r="M1022" cm="1">
        <f t="array" ref="M1022">CubicInterpolation($B$4:$B$14,$G$4:$G$14,L1022)*H1022</f>
        <v>530.68272518512674</v>
      </c>
      <c r="N1022">
        <f t="shared" ref="N1022:N1085" si="296">-((U1022^2+V1022^2)^0.5)</f>
        <v>-1.7491369082945432</v>
      </c>
      <c r="O1022">
        <f t="shared" ref="O1022:O1085" si="297">N1022/$G$17</f>
        <v>-0.17830141776702785</v>
      </c>
      <c r="P1022">
        <f t="shared" ref="P1022:P1085" si="298">0.5*(S1021+S1022)*(D1021-D1020)+P1021</f>
        <v>2484.4512745076195</v>
      </c>
      <c r="Q1022">
        <f t="shared" ref="Q1022:Q1085" si="299">0.5*(T1021+T1022)*(D1021-D1020)+Q1021</f>
        <v>13320.776351478238</v>
      </c>
      <c r="R1022">
        <f t="shared" ref="R1022:R1085" si="300">DEGREES(ATAN((P1022-P1021)/(Q1022-Q1021)))</f>
        <v>-81.268066549554547</v>
      </c>
      <c r="S1022">
        <f t="shared" ref="S1022:S1085" si="301">S1021+(U1020+U1021)*0.5*(D1021-D1020)</f>
        <v>-252.39354549153379</v>
      </c>
      <c r="T1022">
        <f t="shared" ref="T1022:T1085" si="302">T1021+(V1020+V1021)*0.5*(D1021-D1020)</f>
        <v>38.68980550179392</v>
      </c>
      <c r="U1022">
        <f t="shared" ref="U1022:U1085" si="303">(-$G$17*F1022-SIN(RADIANS((R1022)))*M1022)/F1022</f>
        <v>0.68063618756406408</v>
      </c>
      <c r="V1022">
        <f t="shared" ref="V1022:V1085" si="304">(-COS(RADIANS(R1022))*M1022)/F1022</f>
        <v>-1.6112772275857588</v>
      </c>
    </row>
    <row r="1023" spans="4:22" x14ac:dyDescent="0.3">
      <c r="D1023">
        <f t="shared" si="262"/>
        <v>96.099999999998815</v>
      </c>
      <c r="E1023">
        <v>0</v>
      </c>
      <c r="F1023">
        <v>50</v>
      </c>
      <c r="H1023">
        <f t="shared" si="291"/>
        <v>0.96105422927044515</v>
      </c>
      <c r="I1023">
        <f t="shared" si="292"/>
        <v>272.16510051814424</v>
      </c>
      <c r="J1023">
        <f t="shared" si="293"/>
        <v>330.69009266712294</v>
      </c>
      <c r="K1023">
        <f t="shared" si="294"/>
        <v>255.25041020113201</v>
      </c>
      <c r="L1023">
        <f t="shared" si="295"/>
        <v>0.77187196067004793</v>
      </c>
      <c r="M1023" cm="1">
        <f t="array" ref="M1023">CubicInterpolation($B$4:$B$14,$G$4:$G$14,L1023)*H1023</f>
        <v>531.00073477824435</v>
      </c>
      <c r="N1023">
        <f t="shared" si="296"/>
        <v>-1.7471962882426058</v>
      </c>
      <c r="O1023">
        <f t="shared" si="297"/>
        <v>-0.17810359717050006</v>
      </c>
      <c r="P1023">
        <f t="shared" si="298"/>
        <v>2459.215304900878</v>
      </c>
      <c r="Q1023">
        <f t="shared" si="299"/>
        <v>13324.63726267279</v>
      </c>
      <c r="R1023">
        <f t="shared" si="300"/>
        <v>-81.301630136352372</v>
      </c>
      <c r="S1023">
        <f t="shared" si="301"/>
        <v>-252.3258466433245</v>
      </c>
      <c r="T1023">
        <f t="shared" si="302"/>
        <v>38.52841838923122</v>
      </c>
      <c r="U1023">
        <f t="shared" si="303"/>
        <v>0.68786530399416046</v>
      </c>
      <c r="V1023">
        <f t="shared" si="304"/>
        <v>-1.6060934571841579</v>
      </c>
    </row>
    <row r="1024" spans="4:22" x14ac:dyDescent="0.3">
      <c r="D1024">
        <f t="shared" si="262"/>
        <v>96.199999999998809</v>
      </c>
      <c r="E1024">
        <v>0</v>
      </c>
      <c r="F1024">
        <v>50</v>
      </c>
      <c r="H1024">
        <f t="shared" si="291"/>
        <v>0.96352298915813084</v>
      </c>
      <c r="I1024">
        <f t="shared" si="292"/>
        <v>272.32909008031316</v>
      </c>
      <c r="J1024">
        <f t="shared" si="293"/>
        <v>330.78970418419891</v>
      </c>
      <c r="K1024">
        <f t="shared" si="294"/>
        <v>255.15853036570755</v>
      </c>
      <c r="L1024">
        <f t="shared" si="295"/>
        <v>0.77136176591404293</v>
      </c>
      <c r="M1024" cm="1">
        <f t="array" ref="M1024">CubicInterpolation($B$4:$B$14,$G$4:$G$14,L1024)*H1024</f>
        <v>531.31571694211846</v>
      </c>
      <c r="N1024">
        <f t="shared" si="296"/>
        <v>-1.7452765964813077</v>
      </c>
      <c r="O1024">
        <f t="shared" si="297"/>
        <v>-0.17790790993693248</v>
      </c>
      <c r="P1024">
        <f t="shared" si="298"/>
        <v>2433.9861414902757</v>
      </c>
      <c r="Q1024">
        <f t="shared" si="299"/>
        <v>13328.482061085</v>
      </c>
      <c r="R1024">
        <f t="shared" si="300"/>
        <v>-81.335077843761852</v>
      </c>
      <c r="S1024">
        <f t="shared" si="301"/>
        <v>-252.25742156874659</v>
      </c>
      <c r="T1024">
        <f t="shared" si="302"/>
        <v>38.367549854992731</v>
      </c>
      <c r="U1024">
        <f t="shared" si="303"/>
        <v>0.69502884962597133</v>
      </c>
      <c r="V1024">
        <f t="shared" si="304"/>
        <v>-1.600913894128281</v>
      </c>
    </row>
    <row r="1025" spans="4:22" x14ac:dyDescent="0.3">
      <c r="D1025">
        <f t="shared" si="262"/>
        <v>96.299999999998803</v>
      </c>
      <c r="E1025">
        <v>0</v>
      </c>
      <c r="F1025">
        <v>50</v>
      </c>
      <c r="H1025">
        <f t="shared" si="291"/>
        <v>0.9659959227378706</v>
      </c>
      <c r="I1025">
        <f t="shared" si="292"/>
        <v>272.49303493230286</v>
      </c>
      <c r="J1025">
        <f t="shared" si="293"/>
        <v>330.88925856817912</v>
      </c>
      <c r="K1025">
        <f t="shared" si="294"/>
        <v>255.06610335131856</v>
      </c>
      <c r="L1025">
        <f t="shared" si="295"/>
        <v>0.77085035777540256</v>
      </c>
      <c r="M1025" cm="1">
        <f t="array" ref="M1025">CubicInterpolation($B$4:$B$14,$G$4:$G$14,L1025)*H1025</f>
        <v>531.62770694628261</v>
      </c>
      <c r="N1025">
        <f t="shared" si="296"/>
        <v>-1.7433775088784562</v>
      </c>
      <c r="O1025">
        <f t="shared" si="297"/>
        <v>-0.17771432302532683</v>
      </c>
      <c r="P1025">
        <f t="shared" si="298"/>
        <v>2408.7638565687867</v>
      </c>
      <c r="Q1025">
        <f t="shared" si="299"/>
        <v>13332.31079855212</v>
      </c>
      <c r="R1025">
        <f t="shared" si="300"/>
        <v>-81.368410089843437</v>
      </c>
      <c r="S1025">
        <f t="shared" si="301"/>
        <v>-252.18827686106559</v>
      </c>
      <c r="T1025">
        <f t="shared" si="302"/>
        <v>38.207199487427118</v>
      </c>
      <c r="U1025">
        <f t="shared" si="303"/>
        <v>0.7021275422386225</v>
      </c>
      <c r="V1025">
        <f t="shared" si="304"/>
        <v>-1.5957387169875912</v>
      </c>
    </row>
    <row r="1026" spans="4:22" x14ac:dyDescent="0.3">
      <c r="D1026">
        <f t="shared" si="262"/>
        <v>96.399999999998798</v>
      </c>
      <c r="E1026">
        <v>0</v>
      </c>
      <c r="F1026">
        <v>50</v>
      </c>
      <c r="H1026">
        <f t="shared" si="291"/>
        <v>0.96847302558676229</v>
      </c>
      <c r="I1026">
        <f t="shared" si="292"/>
        <v>272.6569346084712</v>
      </c>
      <c r="J1026">
        <f t="shared" si="293"/>
        <v>330.9887555879863</v>
      </c>
      <c r="K1026">
        <f t="shared" si="294"/>
        <v>254.97313455482481</v>
      </c>
      <c r="L1026">
        <f t="shared" si="295"/>
        <v>0.77033775392724979</v>
      </c>
      <c r="M1026" cm="1">
        <f t="array" ref="M1026">CubicInterpolation($B$4:$B$14,$G$4:$G$14,L1026)*H1026</f>
        <v>531.93673974893125</v>
      </c>
      <c r="N1026">
        <f t="shared" si="296"/>
        <v>-1.7414987108484297</v>
      </c>
      <c r="O1026">
        <f t="shared" si="297"/>
        <v>-0.17752280436783177</v>
      </c>
      <c r="P1026">
        <f t="shared" si="298"/>
        <v>2383.5485217736614</v>
      </c>
      <c r="Q1026">
        <f t="shared" si="299"/>
        <v>13336.123526869334</v>
      </c>
      <c r="R1026">
        <f t="shared" si="300"/>
        <v>-81.401627290243951</v>
      </c>
      <c r="S1026">
        <f t="shared" si="301"/>
        <v>-252.11841904147235</v>
      </c>
      <c r="T1026">
        <f t="shared" si="302"/>
        <v>38.047366856871335</v>
      </c>
      <c r="U1026">
        <f t="shared" si="303"/>
        <v>0.70916209368002681</v>
      </c>
      <c r="V1026">
        <f t="shared" si="304"/>
        <v>-1.5905681012688841</v>
      </c>
    </row>
    <row r="1027" spans="4:22" x14ac:dyDescent="0.3">
      <c r="D1027">
        <f t="shared" si="262"/>
        <v>96.499999999998792</v>
      </c>
      <c r="E1027">
        <v>0</v>
      </c>
      <c r="F1027">
        <v>50</v>
      </c>
      <c r="H1027">
        <f t="shared" si="291"/>
        <v>0.97095429328586991</v>
      </c>
      <c r="I1027">
        <f t="shared" si="292"/>
        <v>272.82078864739157</v>
      </c>
      <c r="J1027">
        <f t="shared" si="293"/>
        <v>331.08819501534924</v>
      </c>
      <c r="K1027">
        <f t="shared" si="294"/>
        <v>254.8796293072707</v>
      </c>
      <c r="L1027">
        <f t="shared" si="295"/>
        <v>0.7698239718134755</v>
      </c>
      <c r="M1027" cm="1">
        <f t="array" ref="M1027">CubicInterpolation($B$4:$B$14,$G$4:$G$14,L1027)*H1027</f>
        <v>532.24284999753661</v>
      </c>
      <c r="N1027">
        <f t="shared" si="296"/>
        <v>-1.7396398971401879</v>
      </c>
      <c r="O1027">
        <f t="shared" si="297"/>
        <v>-0.1773333228481333</v>
      </c>
      <c r="P1027">
        <f t="shared" si="298"/>
        <v>2358.3402080936053</v>
      </c>
      <c r="Q1027">
        <f t="shared" si="299"/>
        <v>13339.920297787976</v>
      </c>
      <c r="R1027">
        <f t="shared" si="300"/>
        <v>-81.434729858219399</v>
      </c>
      <c r="S1027">
        <f t="shared" si="301"/>
        <v>-252.04785455967641</v>
      </c>
      <c r="T1027">
        <f t="shared" si="302"/>
        <v>37.888051515958523</v>
      </c>
      <c r="U1027">
        <f t="shared" si="303"/>
        <v>0.71613320987146611</v>
      </c>
      <c r="V1027">
        <f t="shared" si="304"/>
        <v>-1.5854022194513018</v>
      </c>
    </row>
    <row r="1028" spans="4:22" x14ac:dyDescent="0.3">
      <c r="D1028">
        <f t="shared" si="262"/>
        <v>96.599999999998786</v>
      </c>
      <c r="E1028">
        <v>0</v>
      </c>
      <c r="F1028">
        <v>50</v>
      </c>
      <c r="H1028">
        <f t="shared" si="291"/>
        <v>0.97343972141999546</v>
      </c>
      <c r="I1028">
        <f t="shared" si="292"/>
        <v>272.98459659180662</v>
      </c>
      <c r="J1028">
        <f t="shared" si="293"/>
        <v>331.18757662476997</v>
      </c>
      <c r="K1028">
        <f t="shared" si="294"/>
        <v>254.78559287447416</v>
      </c>
      <c r="L1028">
        <f t="shared" si="295"/>
        <v>0.76930902865098105</v>
      </c>
      <c r="M1028" cm="1">
        <f t="array" ref="M1028">CubicInterpolation($B$4:$B$14,$G$4:$G$14,L1028)*H1028</f>
        <v>532.54607202953503</v>
      </c>
      <c r="N1028">
        <f t="shared" si="296"/>
        <v>-1.7378007716274022</v>
      </c>
      <c r="O1028">
        <f t="shared" si="297"/>
        <v>-0.17714584828006139</v>
      </c>
      <c r="P1028">
        <f t="shared" si="298"/>
        <v>2333.138985875898</v>
      </c>
      <c r="Q1028">
        <f t="shared" si="299"/>
        <v>13343.701163013769</v>
      </c>
      <c r="R1028">
        <f t="shared" si="300"/>
        <v>-81.467718204661082</v>
      </c>
      <c r="S1028">
        <f t="shared" si="301"/>
        <v>-251.97658979449884</v>
      </c>
      <c r="T1028">
        <f t="shared" si="302"/>
        <v>37.729252999922522</v>
      </c>
      <c r="U1028">
        <f t="shared" si="303"/>
        <v>0.72304159081375474</v>
      </c>
      <c r="V1028">
        <f t="shared" si="304"/>
        <v>-1.5802412410205946</v>
      </c>
    </row>
    <row r="1029" spans="4:22" x14ac:dyDescent="0.3">
      <c r="D1029">
        <f t="shared" si="262"/>
        <v>96.699999999998781</v>
      </c>
      <c r="E1029">
        <v>0</v>
      </c>
      <c r="F1029">
        <v>50</v>
      </c>
      <c r="H1029">
        <f t="shared" si="291"/>
        <v>0.97592930557744295</v>
      </c>
      <c r="I1029">
        <f t="shared" si="292"/>
        <v>273.14835798858252</v>
      </c>
      <c r="J1029">
        <f t="shared" si="293"/>
        <v>331.28690019349159</v>
      </c>
      <c r="K1029">
        <f t="shared" si="294"/>
        <v>254.69103045761469</v>
      </c>
      <c r="L1029">
        <f t="shared" si="295"/>
        <v>0.76879294143191212</v>
      </c>
      <c r="M1029" cm="1">
        <f t="array" ref="M1029">CubicInterpolation($B$4:$B$14,$G$4:$G$14,L1029)*H1029</f>
        <v>532.84643987307197</v>
      </c>
      <c r="N1029">
        <f t="shared" si="296"/>
        <v>-1.7359810471018149</v>
      </c>
      <c r="O1029">
        <f t="shared" si="297"/>
        <v>-0.17696035138652547</v>
      </c>
      <c r="P1029">
        <f t="shared" si="298"/>
        <v>2307.9449248334513</v>
      </c>
      <c r="Q1029">
        <f t="shared" si="299"/>
        <v>13347.46617420511</v>
      </c>
      <c r="R1029">
        <f t="shared" si="300"/>
        <v>-81.50059273811766</v>
      </c>
      <c r="S1029">
        <f t="shared" si="301"/>
        <v>-251.90463105446457</v>
      </c>
      <c r="T1029">
        <f t="shared" si="302"/>
        <v>37.570970826898936</v>
      </c>
      <c r="U1029">
        <f t="shared" si="303"/>
        <v>0.72988793059460932</v>
      </c>
      <c r="V1029">
        <f t="shared" si="304"/>
        <v>-1.5750853325039353</v>
      </c>
    </row>
    <row r="1030" spans="4:22" x14ac:dyDescent="0.3">
      <c r="D1030">
        <f t="shared" si="262"/>
        <v>96.799999999998775</v>
      </c>
      <c r="E1030">
        <v>0</v>
      </c>
      <c r="F1030">
        <v>50</v>
      </c>
      <c r="H1030">
        <f t="shared" si="291"/>
        <v>0.97842304134979252</v>
      </c>
      <c r="I1030">
        <f t="shared" si="292"/>
        <v>273.31207238866324</v>
      </c>
      <c r="J1030">
        <f t="shared" si="293"/>
        <v>331.38616550146577</v>
      </c>
      <c r="K1030">
        <f t="shared" si="294"/>
        <v>254.59594719382002</v>
      </c>
      <c r="L1030">
        <f t="shared" si="295"/>
        <v>0.76827572692588431</v>
      </c>
      <c r="M1030" cm="1">
        <f t="array" ref="M1030">CubicInterpolation($B$4:$B$14,$G$4:$G$14,L1030)*H1030</f>
        <v>533.1439872478154</v>
      </c>
      <c r="N1030">
        <f t="shared" si="296"/>
        <v>-1.734180445067298</v>
      </c>
      <c r="O1030">
        <f t="shared" si="297"/>
        <v>-0.1767768037785217</v>
      </c>
      <c r="P1030">
        <f t="shared" si="298"/>
        <v>2282.7580940518096</v>
      </c>
      <c r="Q1030">
        <f t="shared" si="299"/>
        <v>13351.215382971366</v>
      </c>
      <c r="R1030">
        <f t="shared" si="300"/>
        <v>-81.533353864830389</v>
      </c>
      <c r="S1030">
        <f t="shared" si="301"/>
        <v>-251.83198457839416</v>
      </c>
      <c r="T1030">
        <f t="shared" si="302"/>
        <v>37.413204498222719</v>
      </c>
      <c r="U1030">
        <f t="shared" si="303"/>
        <v>0.73667291739784335</v>
      </c>
      <c r="V1030">
        <f t="shared" si="304"/>
        <v>-1.56993465750214</v>
      </c>
    </row>
    <row r="1031" spans="4:22" x14ac:dyDescent="0.3">
      <c r="D1031">
        <f t="shared" si="262"/>
        <v>96.899999999998769</v>
      </c>
      <c r="E1031">
        <v>0</v>
      </c>
      <c r="F1031">
        <v>50</v>
      </c>
      <c r="H1031">
        <f t="shared" si="291"/>
        <v>0.98092092433166334</v>
      </c>
      <c r="I1031">
        <f t="shared" si="292"/>
        <v>273.47573934702541</v>
      </c>
      <c r="J1031">
        <f t="shared" si="293"/>
        <v>331.48537233132146</v>
      </c>
      <c r="K1031">
        <f t="shared" si="294"/>
        <v>254.5003481567517</v>
      </c>
      <c r="L1031">
        <f t="shared" si="295"/>
        <v>0.76775740168219908</v>
      </c>
      <c r="M1031" cm="1">
        <f t="array" ref="M1031">CubicInterpolation($B$4:$B$14,$G$4:$G$14,L1031)*H1031</f>
        <v>533.43874756582113</v>
      </c>
      <c r="N1031">
        <f t="shared" si="296"/>
        <v>-1.7323986955390609</v>
      </c>
      <c r="O1031">
        <f t="shared" si="297"/>
        <v>-0.1765951779346647</v>
      </c>
      <c r="P1031">
        <f t="shared" si="298"/>
        <v>2257.5785619960916</v>
      </c>
      <c r="Q1031">
        <f t="shared" si="299"/>
        <v>13354.948840871213</v>
      </c>
      <c r="R1031">
        <f t="shared" si="300"/>
        <v>-81.566001988752262</v>
      </c>
      <c r="S1031">
        <f t="shared" si="301"/>
        <v>-251.75865653599453</v>
      </c>
      <c r="T1031">
        <f t="shared" si="302"/>
        <v>37.255953498722427</v>
      </c>
      <c r="U1031">
        <f t="shared" si="303"/>
        <v>0.7433972335133171</v>
      </c>
      <c r="V1031">
        <f t="shared" si="304"/>
        <v>-1.5647893767246079</v>
      </c>
    </row>
    <row r="1032" spans="4:22" x14ac:dyDescent="0.3">
      <c r="D1032">
        <f t="shared" si="262"/>
        <v>96.999999999998764</v>
      </c>
      <c r="E1032">
        <v>0</v>
      </c>
      <c r="F1032">
        <v>50</v>
      </c>
      <c r="H1032">
        <f t="shared" si="291"/>
        <v>0.98342295012048675</v>
      </c>
      <c r="I1032">
        <f t="shared" si="292"/>
        <v>273.63935842263379</v>
      </c>
      <c r="J1032">
        <f t="shared" si="293"/>
        <v>331.58452046833287</v>
      </c>
      <c r="K1032">
        <f t="shared" si="294"/>
        <v>254.40423835718934</v>
      </c>
      <c r="L1032">
        <f t="shared" si="295"/>
        <v>0.76723798203205196</v>
      </c>
      <c r="M1032" cm="1">
        <f t="array" ref="M1032">CubicInterpolation($B$4:$B$14,$G$4:$G$14,L1032)*H1032</f>
        <v>533.73075393246131</v>
      </c>
      <c r="N1032">
        <f t="shared" si="296"/>
        <v>-1.730635536843975</v>
      </c>
      <c r="O1032">
        <f t="shared" si="297"/>
        <v>-0.17641544718083332</v>
      </c>
      <c r="P1032">
        <f t="shared" si="298"/>
        <v>2232.4063965178707</v>
      </c>
      <c r="Q1032">
        <f t="shared" si="299"/>
        <v>13358.666599410999</v>
      </c>
      <c r="R1032">
        <f t="shared" si="300"/>
        <v>-81.598537511578201</v>
      </c>
      <c r="S1032">
        <f t="shared" si="301"/>
        <v>-251.68465302844899</v>
      </c>
      <c r="T1032">
        <f t="shared" si="302"/>
        <v>37.099217297011101</v>
      </c>
      <c r="U1032">
        <f t="shared" si="303"/>
        <v>0.75006155534853181</v>
      </c>
      <c r="V1032">
        <f t="shared" si="304"/>
        <v>-1.5596496480220725</v>
      </c>
    </row>
    <row r="1033" spans="4:22" x14ac:dyDescent="0.3">
      <c r="D1033">
        <f t="shared" si="262"/>
        <v>97.099999999998758</v>
      </c>
      <c r="E1033">
        <v>0</v>
      </c>
      <c r="F1033">
        <v>50</v>
      </c>
      <c r="H1033">
        <f t="shared" si="291"/>
        <v>0.98592911431627273</v>
      </c>
      <c r="I1033">
        <f t="shared" si="292"/>
        <v>273.80292917839699</v>
      </c>
      <c r="J1033">
        <f t="shared" si="293"/>
        <v>331.6836097003889</v>
      </c>
      <c r="K1033">
        <f t="shared" si="294"/>
        <v>254.30762274361305</v>
      </c>
      <c r="L1033">
        <f t="shared" si="295"/>
        <v>0.76671748409072771</v>
      </c>
      <c r="M1033" cm="1">
        <f t="array" ref="M1033">CubicInterpolation($B$4:$B$14,$G$4:$G$14,L1033)*H1033</f>
        <v>534.02003914740089</v>
      </c>
      <c r="N1033">
        <f t="shared" si="296"/>
        <v>-1.7288907154257835</v>
      </c>
      <c r="O1033">
        <f t="shared" si="297"/>
        <v>-0.17623758567031431</v>
      </c>
      <c r="P1033">
        <f t="shared" si="298"/>
        <v>2207.2416648619992</v>
      </c>
      <c r="Q1033">
        <f t="shared" si="299"/>
        <v>13362.368710043138</v>
      </c>
      <c r="R1033">
        <f t="shared" si="300"/>
        <v>-81.630960832761033</v>
      </c>
      <c r="S1033">
        <f t="shared" si="301"/>
        <v>-251.60998008900592</v>
      </c>
      <c r="T1033">
        <f t="shared" si="302"/>
        <v>36.942995345773774</v>
      </c>
      <c r="U1033">
        <f t="shared" si="303"/>
        <v>0.7566665534409367</v>
      </c>
      <c r="V1033">
        <f t="shared" si="304"/>
        <v>-1.5545156264217133</v>
      </c>
    </row>
    <row r="1034" spans="4:22" x14ac:dyDescent="0.3">
      <c r="D1034">
        <f t="shared" si="262"/>
        <v>97.199999999998752</v>
      </c>
      <c r="E1034">
        <v>0</v>
      </c>
      <c r="F1034">
        <v>50</v>
      </c>
      <c r="H1034">
        <f t="shared" si="291"/>
        <v>0.9884394125213799</v>
      </c>
      <c r="I1034">
        <f t="shared" si="292"/>
        <v>273.96645118112303</v>
      </c>
      <c r="J1034">
        <f t="shared" si="293"/>
        <v>331.78263981796158</v>
      </c>
      <c r="K1034">
        <f t="shared" si="294"/>
        <v>254.21050620278464</v>
      </c>
      <c r="L1034">
        <f t="shared" si="295"/>
        <v>0.76619592375978962</v>
      </c>
      <c r="M1034" cm="1">
        <f t="array" ref="M1034">CubicInterpolation($B$4:$B$14,$G$4:$G$14,L1034)*H1034</f>
        <v>534.30663570563524</v>
      </c>
      <c r="N1034">
        <f t="shared" si="296"/>
        <v>-1.727163985649484</v>
      </c>
      <c r="O1034">
        <f t="shared" si="297"/>
        <v>-0.17606156836386178</v>
      </c>
      <c r="P1034">
        <f t="shared" si="298"/>
        <v>2182.0844336733721</v>
      </c>
      <c r="Q1034">
        <f t="shared" si="299"/>
        <v>13366.055224164529</v>
      </c>
      <c r="R1034">
        <f t="shared" si="300"/>
        <v>-81.66327234955169</v>
      </c>
      <c r="S1034">
        <f t="shared" si="301"/>
        <v>-251.53464368356646</v>
      </c>
      <c r="T1034">
        <f t="shared" si="302"/>
        <v>36.787287082051591</v>
      </c>
      <c r="U1034">
        <f t="shared" si="303"/>
        <v>0.76321289247223145</v>
      </c>
      <c r="V1034">
        <f t="shared" si="304"/>
        <v>-1.5493874641576202</v>
      </c>
    </row>
    <row r="1035" spans="4:22" x14ac:dyDescent="0.3">
      <c r="D1035">
        <f t="shared" si="262"/>
        <v>97.299999999998747</v>
      </c>
      <c r="E1035">
        <v>0</v>
      </c>
      <c r="F1035">
        <v>50</v>
      </c>
      <c r="H1035">
        <f t="shared" si="291"/>
        <v>0.99095384034028444</v>
      </c>
      <c r="I1035">
        <f t="shared" si="292"/>
        <v>274.12992400147635</v>
      </c>
      <c r="J1035">
        <f t="shared" si="293"/>
        <v>331.88161061407607</v>
      </c>
      <c r="K1035">
        <f t="shared" si="294"/>
        <v>254.11289356032694</v>
      </c>
      <c r="L1035">
        <f t="shared" si="295"/>
        <v>0.76567331672925554</v>
      </c>
      <c r="M1035" cm="1">
        <f t="array" ref="M1035">CubicInterpolation($B$4:$B$14,$G$4:$G$14,L1035)*H1035</f>
        <v>534.59057579857222</v>
      </c>
      <c r="N1035">
        <f t="shared" si="296"/>
        <v>-1.7254551096130419</v>
      </c>
      <c r="O1035">
        <f t="shared" si="297"/>
        <v>-0.17588737101050375</v>
      </c>
      <c r="P1035">
        <f t="shared" si="298"/>
        <v>2156.9347690036316</v>
      </c>
      <c r="Q1035">
        <f t="shared" si="299"/>
        <v>13369.726193115008</v>
      </c>
      <c r="R1035">
        <f t="shared" si="300"/>
        <v>-81.695472457009728</v>
      </c>
      <c r="S1035">
        <f t="shared" si="301"/>
        <v>-251.45864971127079</v>
      </c>
      <c r="T1035">
        <f t="shared" si="302"/>
        <v>36.63209192752263</v>
      </c>
      <c r="U1035">
        <f t="shared" si="303"/>
        <v>0.76970123128286783</v>
      </c>
      <c r="V1035">
        <f t="shared" si="304"/>
        <v>-1.5442653107064834</v>
      </c>
    </row>
    <row r="1036" spans="4:22" x14ac:dyDescent="0.3">
      <c r="D1036">
        <f t="shared" si="262"/>
        <v>97.399999999998741</v>
      </c>
      <c r="E1036">
        <v>0</v>
      </c>
      <c r="F1036">
        <v>50</v>
      </c>
      <c r="H1036">
        <f t="shared" si="291"/>
        <v>0.99347239337935134</v>
      </c>
      <c r="I1036">
        <f t="shared" si="292"/>
        <v>274.29334721393417</v>
      </c>
      <c r="J1036">
        <f t="shared" si="293"/>
        <v>331.98052188427977</v>
      </c>
      <c r="K1036">
        <f t="shared" si="294"/>
        <v>254.01478958130122</v>
      </c>
      <c r="L1036">
        <f t="shared" si="295"/>
        <v>0.76514967847976489</v>
      </c>
      <c r="M1036" cm="1">
        <f t="array" ref="M1036">CubicInterpolation($B$4:$B$14,$G$4:$G$14,L1036)*H1036</f>
        <v>534.87189131516857</v>
      </c>
      <c r="N1036">
        <f t="shared" si="296"/>
        <v>-1.7237638569592109</v>
      </c>
      <c r="O1036">
        <f t="shared" si="297"/>
        <v>-0.1757149701283599</v>
      </c>
      <c r="P1036">
        <f t="shared" si="298"/>
        <v>2131.7927363178155</v>
      </c>
      <c r="Q1036">
        <f t="shared" si="299"/>
        <v>13373.381668175824</v>
      </c>
      <c r="R1036">
        <f t="shared" si="300"/>
        <v>-81.727561548031915</v>
      </c>
      <c r="S1036">
        <f t="shared" si="301"/>
        <v>-251.38200400508305</v>
      </c>
      <c r="T1036">
        <f t="shared" si="302"/>
        <v>36.477409288779434</v>
      </c>
      <c r="U1036">
        <f t="shared" si="303"/>
        <v>0.77613222288824091</v>
      </c>
      <c r="V1036">
        <f t="shared" si="304"/>
        <v>-1.5391493128197318</v>
      </c>
    </row>
    <row r="1037" spans="4:22" x14ac:dyDescent="0.3">
      <c r="D1037">
        <f t="shared" si="262"/>
        <v>97.499999999998735</v>
      </c>
      <c r="E1037">
        <v>0</v>
      </c>
      <c r="F1037">
        <v>50</v>
      </c>
      <c r="H1037">
        <f t="shared" si="291"/>
        <v>0.99599506724660203</v>
      </c>
      <c r="I1037">
        <f t="shared" si="292"/>
        <v>274.45672039674383</v>
      </c>
      <c r="J1037">
        <f t="shared" si="293"/>
        <v>332.07937342661268</v>
      </c>
      <c r="K1037">
        <f t="shared" si="294"/>
        <v>253.91619897078257</v>
      </c>
      <c r="L1037">
        <f t="shared" si="295"/>
        <v>0.76462502428473278</v>
      </c>
      <c r="M1037" cm="1">
        <f t="array" ref="M1037">CubicInterpolation($B$4:$B$14,$G$4:$G$14,L1037)*H1037</f>
        <v>535.15061384310707</v>
      </c>
      <c r="N1037">
        <f t="shared" si="296"/>
        <v>-1.722090004689975</v>
      </c>
      <c r="O1037">
        <f t="shared" si="297"/>
        <v>-0.1755443429857263</v>
      </c>
      <c r="P1037">
        <f t="shared" si="298"/>
        <v>2106.658400500944</v>
      </c>
      <c r="Q1037">
        <f t="shared" si="299"/>
        <v>13377.021700568142</v>
      </c>
      <c r="R1037">
        <f t="shared" si="300"/>
        <v>-81.759540013381965</v>
      </c>
      <c r="S1037">
        <f t="shared" si="301"/>
        <v>-251.30471233237449</v>
      </c>
      <c r="T1037">
        <f t="shared" si="302"/>
        <v>36.323238557603133</v>
      </c>
      <c r="U1037">
        <f t="shared" si="303"/>
        <v>0.78250651449585118</v>
      </c>
      <c r="V1037">
        <f t="shared" si="304"/>
        <v>-1.534039614555202</v>
      </c>
    </row>
    <row r="1038" spans="4:22" x14ac:dyDescent="0.3">
      <c r="D1038">
        <f t="shared" si="262"/>
        <v>97.59999999999873</v>
      </c>
      <c r="E1038">
        <v>0</v>
      </c>
      <c r="F1038">
        <v>50</v>
      </c>
      <c r="H1038">
        <f t="shared" si="291"/>
        <v>0.9985218575514867</v>
      </c>
      <c r="I1038">
        <f t="shared" si="292"/>
        <v>274.62004313188038</v>
      </c>
      <c r="J1038">
        <f t="shared" si="293"/>
        <v>332.17816504157753</v>
      </c>
      <c r="K1038">
        <f t="shared" si="294"/>
        <v>253.8171263744338</v>
      </c>
      <c r="L1038">
        <f t="shared" si="295"/>
        <v>0.7640993692124961</v>
      </c>
      <c r="M1038" cm="1">
        <f t="array" ref="M1038">CubicInterpolation($B$4:$B$14,$G$4:$G$14,L1038)*H1038</f>
        <v>535.42677467002693</v>
      </c>
      <c r="N1038">
        <f t="shared" si="296"/>
        <v>-1.7204333369870191</v>
      </c>
      <c r="O1038">
        <f t="shared" si="297"/>
        <v>-0.17537546758277461</v>
      </c>
      <c r="P1038">
        <f t="shared" si="298"/>
        <v>2081.5318258645516</v>
      </c>
      <c r="Q1038">
        <f t="shared" si="299"/>
        <v>13380.646341451584</v>
      </c>
      <c r="R1038">
        <f t="shared" si="300"/>
        <v>-81.791408241700196</v>
      </c>
      <c r="S1038">
        <f t="shared" si="301"/>
        <v>-251.2267803955053</v>
      </c>
      <c r="T1038">
        <f t="shared" si="302"/>
        <v>36.169579111234398</v>
      </c>
      <c r="U1038">
        <f t="shared" si="303"/>
        <v>0.78882474752308096</v>
      </c>
      <c r="V1038">
        <f t="shared" si="304"/>
        <v>-1.5289363573123105</v>
      </c>
    </row>
    <row r="1039" spans="4:22" x14ac:dyDescent="0.3">
      <c r="D1039">
        <f t="shared" si="262"/>
        <v>97.699999999998724</v>
      </c>
      <c r="E1039">
        <v>0</v>
      </c>
      <c r="F1039">
        <v>50</v>
      </c>
      <c r="H1039">
        <f t="shared" si="291"/>
        <v>1.0010527599046546</v>
      </c>
      <c r="I1039">
        <f t="shared" si="292"/>
        <v>274.78331500500445</v>
      </c>
      <c r="J1039">
        <f t="shared" si="293"/>
        <v>332.27689653211036</v>
      </c>
      <c r="K1039">
        <f t="shared" si="294"/>
        <v>253.71757637907635</v>
      </c>
      <c r="L1039">
        <f t="shared" si="295"/>
        <v>0.76357272812844434</v>
      </c>
      <c r="M1039" cm="1">
        <f t="array" ref="M1039">CubicInterpolation($B$4:$B$14,$G$4:$G$14,L1039)*H1039</f>
        <v>535.70040478479075</v>
      </c>
      <c r="N1039">
        <f t="shared" si="296"/>
        <v>-1.7187936450309849</v>
      </c>
      <c r="O1039">
        <f t="shared" si="297"/>
        <v>-0.17520832263312791</v>
      </c>
      <c r="P1039">
        <f t="shared" si="298"/>
        <v>2056.4130761531574</v>
      </c>
      <c r="Q1039">
        <f t="shared" si="299"/>
        <v>13384.255641922777</v>
      </c>
      <c r="R1039">
        <f t="shared" si="300"/>
        <v>-81.823166619539279</v>
      </c>
      <c r="S1039">
        <f t="shared" si="301"/>
        <v>-251.14821383240437</v>
      </c>
      <c r="T1039">
        <f t="shared" si="302"/>
        <v>36.016430312641035</v>
      </c>
      <c r="U1039">
        <f t="shared" si="303"/>
        <v>0.79508755761654359</v>
      </c>
      <c r="V1039">
        <f t="shared" si="304"/>
        <v>-1.5238396798621101</v>
      </c>
    </row>
    <row r="1040" spans="4:22" x14ac:dyDescent="0.3">
      <c r="D1040">
        <f t="shared" si="262"/>
        <v>97.799999999998718</v>
      </c>
      <c r="E1040">
        <v>0</v>
      </c>
      <c r="F1040">
        <v>50</v>
      </c>
      <c r="H1040">
        <f t="shared" si="291"/>
        <v>1.0035877699177249</v>
      </c>
      <c r="I1040">
        <f t="shared" si="292"/>
        <v>274.94653560542054</v>
      </c>
      <c r="J1040">
        <f t="shared" si="293"/>
        <v>332.37556770355121</v>
      </c>
      <c r="K1040">
        <f t="shared" si="294"/>
        <v>253.61755351325974</v>
      </c>
      <c r="L1040">
        <f t="shared" si="295"/>
        <v>0.76304511569714273</v>
      </c>
      <c r="M1040" cm="1">
        <f t="array" ref="M1040">CubicInterpolation($B$4:$B$14,$G$4:$G$14,L1040)*H1040</f>
        <v>535.97153487879928</v>
      </c>
      <c r="N1040">
        <f t="shared" si="296"/>
        <v>-1.7171707268267449</v>
      </c>
      <c r="O1040">
        <f t="shared" si="297"/>
        <v>-0.17504288754604941</v>
      </c>
      <c r="P1040">
        <f t="shared" si="298"/>
        <v>2031.3022145506811</v>
      </c>
      <c r="Q1040">
        <f t="shared" si="299"/>
        <v>13387.849653013947</v>
      </c>
      <c r="R1040">
        <f t="shared" si="300"/>
        <v>-81.854815531380069</v>
      </c>
      <c r="S1040">
        <f t="shared" si="301"/>
        <v>-251.0690182171474</v>
      </c>
      <c r="T1040">
        <f t="shared" si="302"/>
        <v>35.86379151078232</v>
      </c>
      <c r="U1040">
        <f t="shared" si="303"/>
        <v>0.80129557467195123</v>
      </c>
      <c r="V1040">
        <f t="shared" si="304"/>
        <v>-1.5187497183808261</v>
      </c>
    </row>
    <row r="1041" spans="4:22" x14ac:dyDescent="0.3">
      <c r="D1041">
        <f t="shared" si="262"/>
        <v>97.899999999998712</v>
      </c>
      <c r="E1041">
        <v>0</v>
      </c>
      <c r="F1041">
        <v>50</v>
      </c>
      <c r="H1041">
        <f t="shared" si="291"/>
        <v>1.0061268832030574</v>
      </c>
      <c r="I1041">
        <f t="shared" si="292"/>
        <v>275.10970452603578</v>
      </c>
      <c r="J1041">
        <f t="shared" si="293"/>
        <v>332.47417836361541</v>
      </c>
      <c r="K1041">
        <f t="shared" si="294"/>
        <v>253.51706224782814</v>
      </c>
      <c r="L1041">
        <f t="shared" si="295"/>
        <v>0.76251654638443944</v>
      </c>
      <c r="M1041" cm="1">
        <f t="array" ref="M1041">CubicInterpolation($B$4:$B$14,$G$4:$G$14,L1041)*H1041</f>
        <v>536.24019534733975</v>
      </c>
      <c r="N1041">
        <f t="shared" si="296"/>
        <v>-1.7155643870294039</v>
      </c>
      <c r="O1041">
        <f t="shared" si="297"/>
        <v>-0.17487914240870581</v>
      </c>
      <c r="P1041">
        <f t="shared" si="298"/>
        <v>2006.1993036867984</v>
      </c>
      <c r="Q1041">
        <f t="shared" si="299"/>
        <v>13391.428425691529</v>
      </c>
      <c r="R1041">
        <f t="shared" si="300"/>
        <v>-81.886355359660911</v>
      </c>
      <c r="S1041">
        <f t="shared" si="301"/>
        <v>-250.98919906053297</v>
      </c>
      <c r="T1041">
        <f t="shared" si="302"/>
        <v>35.711662040870181</v>
      </c>
      <c r="U1041">
        <f t="shared" si="303"/>
        <v>0.80744942285513166</v>
      </c>
      <c r="V1041">
        <f t="shared" si="304"/>
        <v>-1.5136666064805979</v>
      </c>
    </row>
    <row r="1042" spans="4:22" x14ac:dyDescent="0.3">
      <c r="D1042">
        <f t="shared" si="262"/>
        <v>97.999999999998707</v>
      </c>
      <c r="E1042">
        <v>0</v>
      </c>
      <c r="F1042">
        <v>50</v>
      </c>
      <c r="H1042">
        <f t="shared" si="291"/>
        <v>1.0086700953735261</v>
      </c>
      <c r="I1042">
        <f t="shared" si="292"/>
        <v>275.27282136331894</v>
      </c>
      <c r="J1042">
        <f t="shared" si="293"/>
        <v>332.57272832236492</v>
      </c>
      <c r="K1042">
        <f t="shared" si="294"/>
        <v>253.4161069964851</v>
      </c>
      <c r="L1042">
        <f t="shared" si="295"/>
        <v>0.76198703445956395</v>
      </c>
      <c r="M1042" cm="1">
        <f t="array" ref="M1042">CubicInterpolation($B$4:$B$14,$G$4:$G$14,L1042)*H1042</f>
        <v>536.50641629097947</v>
      </c>
      <c r="N1042">
        <f t="shared" si="296"/>
        <v>-1.7139744367761691</v>
      </c>
      <c r="O1042">
        <f t="shared" si="297"/>
        <v>-0.17471706796902844</v>
      </c>
      <c r="P1042">
        <f t="shared" si="298"/>
        <v>1981.1044056432404</v>
      </c>
      <c r="Q1042">
        <f t="shared" si="299"/>
        <v>13394.992010854803</v>
      </c>
      <c r="R1042">
        <f t="shared" si="300"/>
        <v>-81.917786484787726</v>
      </c>
      <c r="S1042">
        <f t="shared" si="301"/>
        <v>-250.90876181065661</v>
      </c>
      <c r="T1042">
        <f t="shared" si="302"/>
        <v>35.56004122462712</v>
      </c>
      <c r="U1042">
        <f t="shared" si="303"/>
        <v>0.81354972062353226</v>
      </c>
      <c r="V1042">
        <f t="shared" si="304"/>
        <v>-1.5085904752435497</v>
      </c>
    </row>
    <row r="1043" spans="4:22" x14ac:dyDescent="0.3">
      <c r="D1043">
        <f t="shared" si="262"/>
        <v>98.099999999998701</v>
      </c>
      <c r="E1043">
        <v>0</v>
      </c>
      <c r="F1043">
        <v>50</v>
      </c>
      <c r="H1043">
        <f t="shared" si="291"/>
        <v>1.0112174020422913</v>
      </c>
      <c r="I1043">
        <f t="shared" si="292"/>
        <v>275.43588571725974</v>
      </c>
      <c r="J1043">
        <f t="shared" si="293"/>
        <v>332.67121739217981</v>
      </c>
      <c r="K1043">
        <f t="shared" si="294"/>
        <v>253.31469211635522</v>
      </c>
      <c r="L1043">
        <f t="shared" si="295"/>
        <v>0.76145659399721166</v>
      </c>
      <c r="M1043" cm="1">
        <f t="array" ref="M1043">CubicInterpolation($B$4:$B$14,$G$4:$G$14,L1043)*H1043</f>
        <v>536.7702275169936</v>
      </c>
      <c r="N1043">
        <f t="shared" si="296"/>
        <v>-1.7124006935173253</v>
      </c>
      <c r="O1043">
        <f t="shared" si="297"/>
        <v>-0.17455664561848372</v>
      </c>
      <c r="P1043">
        <f t="shared" si="298"/>
        <v>1956.0175819600349</v>
      </c>
      <c r="Q1043">
        <f t="shared" si="299"/>
        <v>13398.540459334561</v>
      </c>
      <c r="R1043">
        <f t="shared" si="300"/>
        <v>-81.949109285168888</v>
      </c>
      <c r="S1043">
        <f t="shared" si="301"/>
        <v>-250.8277118534827</v>
      </c>
      <c r="T1043">
        <f t="shared" si="302"/>
        <v>35.40892837054092</v>
      </c>
      <c r="U1043">
        <f t="shared" si="303"/>
        <v>0.81959708074920623</v>
      </c>
      <c r="V1043">
        <f t="shared" si="304"/>
        <v>-1.5035214532509988</v>
      </c>
    </row>
    <row r="1044" spans="4:22" x14ac:dyDescent="0.3">
      <c r="D1044">
        <f t="shared" si="262"/>
        <v>98.199999999998695</v>
      </c>
      <c r="E1044">
        <v>0</v>
      </c>
      <c r="F1044">
        <v>50</v>
      </c>
      <c r="H1044">
        <f t="shared" si="291"/>
        <v>1.0137687988225703</v>
      </c>
      <c r="I1044">
        <f t="shared" si="292"/>
        <v>275.598897191329</v>
      </c>
      <c r="J1044">
        <f t="shared" si="293"/>
        <v>332.76964538773063</v>
      </c>
      <c r="K1044">
        <f t="shared" si="294"/>
        <v>253.21282190854353</v>
      </c>
      <c r="L1044">
        <f t="shared" si="295"/>
        <v>0.7609252388796145</v>
      </c>
      <c r="M1044" cm="1">
        <f t="array" ref="M1044">CubicInterpolation($B$4:$B$14,$G$4:$G$14,L1044)*H1044</f>
        <v>537.03165854082272</v>
      </c>
      <c r="N1044">
        <f t="shared" si="296"/>
        <v>-1.7108429808533645</v>
      </c>
      <c r="O1044">
        <f t="shared" si="297"/>
        <v>-0.17439785737547037</v>
      </c>
      <c r="P1044">
        <f t="shared" si="298"/>
        <v>1930.9388936416915</v>
      </c>
      <c r="Q1044">
        <f t="shared" si="299"/>
        <v>13402.073821891794</v>
      </c>
      <c r="R1044">
        <f t="shared" si="300"/>
        <v>-81.98032413722774</v>
      </c>
      <c r="S1044">
        <f t="shared" si="301"/>
        <v>-250.74605451341407</v>
      </c>
      <c r="T1044">
        <f t="shared" si="302"/>
        <v>35.258322774116202</v>
      </c>
      <c r="U1044">
        <f t="shared" si="303"/>
        <v>0.82559211034186997</v>
      </c>
      <c r="V1044">
        <f t="shared" si="304"/>
        <v>-1.4984596666165169</v>
      </c>
    </row>
    <row r="1045" spans="4:22" x14ac:dyDescent="0.3">
      <c r="D1045">
        <f t="shared" si="262"/>
        <v>98.29999999999869</v>
      </c>
      <c r="E1045">
        <v>0</v>
      </c>
      <c r="F1045">
        <v>50</v>
      </c>
      <c r="H1045">
        <f t="shared" si="291"/>
        <v>1.0163242813274151</v>
      </c>
      <c r="I1045">
        <f t="shared" si="292"/>
        <v>275.76185539243835</v>
      </c>
      <c r="J1045">
        <f t="shared" si="293"/>
        <v>332.8680121259502</v>
      </c>
      <c r="K1045">
        <f t="shared" si="294"/>
        <v>253.11050061869233</v>
      </c>
      <c r="L1045">
        <f t="shared" si="295"/>
        <v>0.76039298279860146</v>
      </c>
      <c r="M1045" cm="1">
        <f t="array" ref="M1045">CubicInterpolation($B$4:$B$14,$G$4:$G$14,L1045)*H1045</f>
        <v>537.29073858757351</v>
      </c>
      <c r="N1045">
        <f t="shared" si="296"/>
        <v>-1.7093011283727333</v>
      </c>
      <c r="O1045">
        <f t="shared" si="297"/>
        <v>-0.17424068586878014</v>
      </c>
      <c r="P1045">
        <f t="shared" si="298"/>
        <v>1905.8684011633293</v>
      </c>
      <c r="Q1045">
        <f t="shared" si="299"/>
        <v>13405.592149216405</v>
      </c>
      <c r="R1045">
        <f t="shared" si="300"/>
        <v>-82.011431415430835</v>
      </c>
      <c r="S1045">
        <f t="shared" si="301"/>
        <v>-250.66379505385953</v>
      </c>
      <c r="T1045">
        <f t="shared" si="302"/>
        <v>35.108223718122836</v>
      </c>
      <c r="U1045">
        <f t="shared" si="303"/>
        <v>0.83153541087338456</v>
      </c>
      <c r="V1045">
        <f t="shared" si="304"/>
        <v>-1.4934052390158308</v>
      </c>
    </row>
    <row r="1046" spans="4:22" x14ac:dyDescent="0.3">
      <c r="D1046">
        <f t="shared" si="262"/>
        <v>98.399999999998684</v>
      </c>
      <c r="E1046">
        <v>0</v>
      </c>
      <c r="F1046">
        <v>50</v>
      </c>
      <c r="H1046">
        <f t="shared" si="291"/>
        <v>1.0188838451694824</v>
      </c>
      <c r="I1046">
        <f t="shared" si="292"/>
        <v>275.92475993090113</v>
      </c>
      <c r="J1046">
        <f t="shared" si="293"/>
        <v>332.96631742600641</v>
      </c>
      <c r="K1046">
        <f t="shared" si="294"/>
        <v>253.00773243753522</v>
      </c>
      <c r="L1046">
        <f t="shared" si="295"/>
        <v>0.759859839257645</v>
      </c>
      <c r="M1046" cm="1">
        <f t="array" ref="M1046">CubicInterpolation($B$4:$B$14,$G$4:$G$14,L1046)*H1046</f>
        <v>537.54749659354604</v>
      </c>
      <c r="N1046">
        <f t="shared" si="296"/>
        <v>-1.707774971495535</v>
      </c>
      <c r="O1046">
        <f t="shared" si="297"/>
        <v>-0.17408511432166512</v>
      </c>
      <c r="P1046">
        <f t="shared" si="298"/>
        <v>1880.8061644767479</v>
      </c>
      <c r="Q1046">
        <f t="shared" si="299"/>
        <v>13409.095491925953</v>
      </c>
      <c r="R1046">
        <f t="shared" si="300"/>
        <v>-82.042431492294895</v>
      </c>
      <c r="S1046">
        <f t="shared" si="301"/>
        <v>-250.58093867779877</v>
      </c>
      <c r="T1046">
        <f t="shared" si="302"/>
        <v>34.958630472841229</v>
      </c>
      <c r="U1046">
        <f t="shared" si="303"/>
        <v>0.83742757820228231</v>
      </c>
      <c r="V1046">
        <f t="shared" si="304"/>
        <v>-1.4883582917203895</v>
      </c>
    </row>
    <row r="1047" spans="4:22" x14ac:dyDescent="0.3">
      <c r="D1047">
        <f t="shared" si="262"/>
        <v>98.499999999998678</v>
      </c>
      <c r="E1047">
        <v>0</v>
      </c>
      <c r="F1047">
        <v>50</v>
      </c>
      <c r="H1047">
        <f t="shared" si="291"/>
        <v>1.0214474859608098</v>
      </c>
      <c r="I1047">
        <f t="shared" si="292"/>
        <v>276.0876104203931</v>
      </c>
      <c r="J1047">
        <f t="shared" si="293"/>
        <v>333.06456110927496</v>
      </c>
      <c r="K1047">
        <f t="shared" si="294"/>
        <v>252.90452150144824</v>
      </c>
      <c r="L1047">
        <f t="shared" si="295"/>
        <v>0.75932582157389283</v>
      </c>
      <c r="M1047" cm="1">
        <f t="array" ref="M1047">CubicInterpolation($B$4:$B$14,$G$4:$G$14,L1047)*H1047</f>
        <v>537.80196120778965</v>
      </c>
      <c r="N1047">
        <f t="shared" si="296"/>
        <v>-1.7062643513153484</v>
      </c>
      <c r="O1047">
        <f t="shared" si="297"/>
        <v>-0.17393112653571338</v>
      </c>
      <c r="P1047">
        <f t="shared" si="298"/>
        <v>1855.7522430164422</v>
      </c>
      <c r="Q1047">
        <f t="shared" si="299"/>
        <v>13412.58390056441</v>
      </c>
      <c r="R1047">
        <f t="shared" si="300"/>
        <v>-82.073324738425143</v>
      </c>
      <c r="S1047">
        <f t="shared" si="301"/>
        <v>-250.497490528345</v>
      </c>
      <c r="T1047">
        <f t="shared" si="302"/>
        <v>34.809542296304429</v>
      </c>
      <c r="U1047">
        <f t="shared" si="303"/>
        <v>0.8432692025998153</v>
      </c>
      <c r="V1047">
        <f t="shared" si="304"/>
        <v>-1.4833189436248222</v>
      </c>
    </row>
    <row r="1048" spans="4:22" x14ac:dyDescent="0.3">
      <c r="D1048">
        <f t="shared" si="262"/>
        <v>98.599999999998673</v>
      </c>
      <c r="E1048">
        <v>0</v>
      </c>
      <c r="F1048">
        <v>50</v>
      </c>
      <c r="H1048">
        <f t="shared" si="291"/>
        <v>1.0240151993125912</v>
      </c>
      <c r="I1048">
        <f t="shared" si="292"/>
        <v>276.25040647791383</v>
      </c>
      <c r="J1048">
        <f t="shared" si="293"/>
        <v>333.16274299931223</v>
      </c>
      <c r="K1048">
        <f t="shared" si="294"/>
        <v>252.80087189299837</v>
      </c>
      <c r="L1048">
        <f t="shared" si="295"/>
        <v>0.75879094288018945</v>
      </c>
      <c r="M1048" cm="1">
        <f t="array" ref="M1048">CubicInterpolation($B$4:$B$14,$G$4:$G$14,L1048)*H1048</f>
        <v>538.05416079369559</v>
      </c>
      <c r="N1048">
        <f t="shared" si="296"/>
        <v>-1.7047691144477484</v>
      </c>
      <c r="O1048">
        <f t="shared" si="297"/>
        <v>-0.17377870687540758</v>
      </c>
      <c r="P1048">
        <f t="shared" si="298"/>
        <v>1830.7066957055611</v>
      </c>
      <c r="Q1048">
        <f t="shared" si="299"/>
        <v>13416.057425600951</v>
      </c>
      <c r="R1048">
        <f t="shared" si="300"/>
        <v>-82.104111522528186</v>
      </c>
      <c r="S1048">
        <f t="shared" si="301"/>
        <v>-250.4134556893049</v>
      </c>
      <c r="T1048">
        <f t="shared" si="302"/>
        <v>34.660958434537179</v>
      </c>
      <c r="U1048">
        <f t="shared" si="303"/>
        <v>0.84906086877615961</v>
      </c>
      <c r="V1048">
        <f t="shared" si="304"/>
        <v>-1.4782873112788437</v>
      </c>
    </row>
    <row r="1049" spans="4:22" x14ac:dyDescent="0.3">
      <c r="D1049">
        <f t="shared" si="262"/>
        <v>98.699999999998667</v>
      </c>
      <c r="E1049">
        <v>0</v>
      </c>
      <c r="F1049">
        <v>50</v>
      </c>
      <c r="H1049">
        <f t="shared" si="291"/>
        <v>1.0265869808349519</v>
      </c>
      <c r="I1049">
        <f t="shared" si="292"/>
        <v>276.41314772374824</v>
      </c>
      <c r="J1049">
        <f t="shared" si="293"/>
        <v>333.2608629218289</v>
      </c>
      <c r="K1049">
        <f t="shared" si="294"/>
        <v>252.69678764148901</v>
      </c>
      <c r="L1049">
        <f t="shared" si="295"/>
        <v>0.75825521612708136</v>
      </c>
      <c r="M1049" cm="1">
        <f t="array" ref="M1049">CubicInterpolation($B$4:$B$14,$G$4:$G$14,L1049)*H1049</f>
        <v>538.30412343060823</v>
      </c>
      <c r="N1049">
        <f t="shared" si="296"/>
        <v>-1.703289112882276</v>
      </c>
      <c r="O1049">
        <f t="shared" si="297"/>
        <v>-0.17362784025303526</v>
      </c>
      <c r="P1049">
        <f t="shared" si="298"/>
        <v>1805.6695809618104</v>
      </c>
      <c r="Q1049">
        <f t="shared" si="299"/>
        <v>13419.516117428768</v>
      </c>
      <c r="R1049">
        <f t="shared" si="300"/>
        <v>-82.134792211419821</v>
      </c>
      <c r="S1049">
        <f t="shared" si="301"/>
        <v>-250.32883918573611</v>
      </c>
      <c r="T1049">
        <f t="shared" si="302"/>
        <v>34.512878121792006</v>
      </c>
      <c r="U1049">
        <f t="shared" si="303"/>
        <v>0.85480315590697731</v>
      </c>
      <c r="V1049">
        <f t="shared" si="304"/>
        <v>-1.4732635089198276</v>
      </c>
    </row>
    <row r="1050" spans="4:22" x14ac:dyDescent="0.3">
      <c r="D1050">
        <f t="shared" si="262"/>
        <v>98.799999999998661</v>
      </c>
      <c r="E1050">
        <v>0</v>
      </c>
      <c r="F1050">
        <v>50</v>
      </c>
      <c r="H1050">
        <f t="shared" si="291"/>
        <v>1.0291628261367258</v>
      </c>
      <c r="I1050">
        <f t="shared" si="292"/>
        <v>276.57583378142851</v>
      </c>
      <c r="J1050">
        <f t="shared" si="293"/>
        <v>333.35892070466326</v>
      </c>
      <c r="K1050">
        <f t="shared" si="294"/>
        <v>252.59227272350248</v>
      </c>
      <c r="L1050">
        <f t="shared" si="295"/>
        <v>0.75771865408481043</v>
      </c>
      <c r="M1050" cm="1">
        <f t="array" ref="M1050">CubicInterpolation($B$4:$B$14,$G$4:$G$14,L1050)*H1050</f>
        <v>538.55187691546985</v>
      </c>
      <c r="N1050">
        <f t="shared" si="296"/>
        <v>-1.7018242038318803</v>
      </c>
      <c r="O1050">
        <f t="shared" si="297"/>
        <v>-0.1734785121133415</v>
      </c>
      <c r="P1050">
        <f t="shared" si="298"/>
        <v>1780.6409567032999</v>
      </c>
      <c r="Q1050">
        <f t="shared" si="299"/>
        <v>13422.960026363897</v>
      </c>
      <c r="R1050">
        <f t="shared" si="300"/>
        <v>-82.16536717006899</v>
      </c>
      <c r="S1050">
        <f t="shared" si="301"/>
        <v>-250.24364598450197</v>
      </c>
      <c r="T1050">
        <f t="shared" si="302"/>
        <v>34.365300580782083</v>
      </c>
      <c r="U1050">
        <f t="shared" si="303"/>
        <v>0.86049663766167894</v>
      </c>
      <c r="V1050">
        <f t="shared" si="304"/>
        <v>-1.4682476484983582</v>
      </c>
    </row>
    <row r="1051" spans="4:22" x14ac:dyDescent="0.3">
      <c r="D1051">
        <f t="shared" si="262"/>
        <v>98.899999999998656</v>
      </c>
      <c r="E1051">
        <v>0</v>
      </c>
      <c r="F1051">
        <v>50</v>
      </c>
      <c r="H1051">
        <f t="shared" si="291"/>
        <v>1.03174273082523</v>
      </c>
      <c r="I1051">
        <f t="shared" si="292"/>
        <v>276.73846427769678</v>
      </c>
      <c r="J1051">
        <f t="shared" si="293"/>
        <v>333.45691617775532</v>
      </c>
      <c r="K1051">
        <f t="shared" si="294"/>
        <v>252.48733106343946</v>
      </c>
      <c r="L1051">
        <f t="shared" si="295"/>
        <v>0.75718126934529217</v>
      </c>
      <c r="M1051" cm="1">
        <f t="array" ref="M1051">CubicInterpolation($B$4:$B$14,$G$4:$G$14,L1051)*H1051</f>
        <v>538.79744876448456</v>
      </c>
      <c r="N1051">
        <f t="shared" si="296"/>
        <v>-1.7003742495913607</v>
      </c>
      <c r="O1051">
        <f t="shared" si="297"/>
        <v>-0.17333070841909895</v>
      </c>
      <c r="P1051">
        <f t="shared" si="298"/>
        <v>1755.620880354335</v>
      </c>
      <c r="Q1051">
        <f t="shared" si="299"/>
        <v>13426.389202644081</v>
      </c>
      <c r="R1051">
        <f t="shared" si="300"/>
        <v>-82.195836761599352</v>
      </c>
      <c r="S1051">
        <f t="shared" si="301"/>
        <v>-250.15788099482353</v>
      </c>
      <c r="T1051">
        <f t="shared" si="302"/>
        <v>34.218225022911184</v>
      </c>
      <c r="U1051">
        <f t="shared" si="303"/>
        <v>0.86614188223106792</v>
      </c>
      <c r="V1051">
        <f t="shared" si="304"/>
        <v>-1.4632398397113873</v>
      </c>
    </row>
    <row r="1052" spans="4:22" x14ac:dyDescent="0.3">
      <c r="D1052">
        <f t="shared" si="262"/>
        <v>98.99999999999865</v>
      </c>
      <c r="E1052">
        <v>0</v>
      </c>
      <c r="F1052">
        <v>50</v>
      </c>
      <c r="H1052">
        <f t="shared" si="291"/>
        <v>1.0343266905060455</v>
      </c>
      <c r="I1052">
        <f t="shared" si="292"/>
        <v>276.90103884246747</v>
      </c>
      <c r="J1052">
        <f t="shared" si="293"/>
        <v>333.55484917312089</v>
      </c>
      <c r="K1052">
        <f t="shared" si="294"/>
        <v>252.38196653405561</v>
      </c>
      <c r="L1052">
        <f t="shared" si="295"/>
        <v>0.75664307432408184</v>
      </c>
      <c r="M1052" cm="1">
        <f t="array" ref="M1052">CubicInterpolation($B$4:$B$14,$G$4:$G$14,L1052)*H1052</f>
        <v>539.04086621481167</v>
      </c>
      <c r="N1052">
        <f t="shared" si="296"/>
        <v>-1.6989391173962676</v>
      </c>
      <c r="O1052">
        <f t="shared" si="297"/>
        <v>-0.17318441563672451</v>
      </c>
      <c r="P1052">
        <f t="shared" si="298"/>
        <v>1730.6094088511538</v>
      </c>
      <c r="Q1052">
        <f t="shared" si="299"/>
        <v>13429.803696427651</v>
      </c>
      <c r="R1052">
        <f t="shared" si="300"/>
        <v>-82.226201347306514</v>
      </c>
      <c r="S1052">
        <f t="shared" si="301"/>
        <v>-250.07154906882889</v>
      </c>
      <c r="T1052">
        <f t="shared" si="302"/>
        <v>34.071650648500707</v>
      </c>
      <c r="U1052">
        <f t="shared" si="303"/>
        <v>0.87173945235609607</v>
      </c>
      <c r="V1052">
        <f t="shared" si="304"/>
        <v>-1.4582401900321846</v>
      </c>
    </row>
    <row r="1053" spans="4:22" x14ac:dyDescent="0.3">
      <c r="D1053">
        <f t="shared" si="262"/>
        <v>99.099999999998644</v>
      </c>
      <c r="E1053">
        <v>0</v>
      </c>
      <c r="F1053">
        <v>50</v>
      </c>
      <c r="H1053">
        <f t="shared" si="291"/>
        <v>1.0369147007827935</v>
      </c>
      <c r="I1053">
        <f t="shared" si="292"/>
        <v>277.06355710879052</v>
      </c>
      <c r="J1053">
        <f t="shared" si="293"/>
        <v>333.65271952482573</v>
      </c>
      <c r="K1053">
        <f t="shared" si="294"/>
        <v>252.2761829569948</v>
      </c>
      <c r="L1053">
        <f t="shared" si="295"/>
        <v>0.75610408126232576</v>
      </c>
      <c r="M1053" cm="1">
        <f t="array" ref="M1053">CubicInterpolation($B$4:$B$14,$G$4:$G$14,L1053)*H1053</f>
        <v>539.28215622627829</v>
      </c>
      <c r="N1053">
        <f t="shared" si="296"/>
        <v>-1.6975186792827683</v>
      </c>
      <c r="O1053">
        <f t="shared" si="297"/>
        <v>-0.17303962072199472</v>
      </c>
      <c r="P1053">
        <f t="shared" si="298"/>
        <v>1705.6065986476087</v>
      </c>
      <c r="Q1053">
        <f t="shared" si="299"/>
        <v>13433.203557792427</v>
      </c>
      <c r="R1053">
        <f t="shared" si="300"/>
        <v>-82.256461286686871</v>
      </c>
      <c r="S1053">
        <f t="shared" si="301"/>
        <v>-249.98465500209954</v>
      </c>
      <c r="T1053">
        <f t="shared" si="302"/>
        <v>33.925576647013536</v>
      </c>
      <c r="U1053">
        <f t="shared" si="303"/>
        <v>0.87728990535737461</v>
      </c>
      <c r="V1053">
        <f t="shared" si="304"/>
        <v>-1.4532488047378407</v>
      </c>
    </row>
    <row r="1054" spans="4:22" x14ac:dyDescent="0.3">
      <c r="D1054">
        <f t="shared" si="262"/>
        <v>99.199999999998639</v>
      </c>
      <c r="E1054">
        <v>0</v>
      </c>
      <c r="F1054">
        <v>50</v>
      </c>
      <c r="H1054">
        <f t="shared" si="291"/>
        <v>1.0395067572569148</v>
      </c>
      <c r="I1054">
        <f t="shared" si="292"/>
        <v>277.22601871281483</v>
      </c>
      <c r="J1054">
        <f t="shared" si="293"/>
        <v>333.75052706896059</v>
      </c>
      <c r="K1054">
        <f t="shared" si="294"/>
        <v>252.16998410331914</v>
      </c>
      <c r="L1054">
        <f t="shared" si="295"/>
        <v>0.75556430222869719</v>
      </c>
      <c r="M1054" cm="1">
        <f t="array" ref="M1054">CubicInterpolation($B$4:$B$14,$G$4:$G$14,L1054)*H1054</f>
        <v>539.52134548311108</v>
      </c>
      <c r="N1054">
        <f t="shared" si="296"/>
        <v>-1.696112811951058</v>
      </c>
      <c r="O1054">
        <f t="shared" si="297"/>
        <v>-0.17289631110612211</v>
      </c>
      <c r="P1054">
        <f t="shared" si="298"/>
        <v>1680.6125057207944</v>
      </c>
      <c r="Q1054">
        <f t="shared" si="299"/>
        <v>13436.588836734642</v>
      </c>
      <c r="R1054">
        <f t="shared" si="300"/>
        <v>-82.286616937460678</v>
      </c>
      <c r="S1054">
        <f t="shared" si="301"/>
        <v>-249.89720353421387</v>
      </c>
      <c r="T1054">
        <f t="shared" si="302"/>
        <v>33.780002197275046</v>
      </c>
      <c r="U1054">
        <f t="shared" si="303"/>
        <v>0.88279379316503992</v>
      </c>
      <c r="V1054">
        <f t="shared" si="304"/>
        <v>-1.4482657869375379</v>
      </c>
    </row>
    <row r="1055" spans="4:22" x14ac:dyDescent="0.3">
      <c r="D1055">
        <f t="shared" si="262"/>
        <v>99.299999999998633</v>
      </c>
      <c r="E1055">
        <v>0</v>
      </c>
      <c r="F1055">
        <v>50</v>
      </c>
      <c r="H1055">
        <f t="shared" si="291"/>
        <v>1.0421028555274501</v>
      </c>
      <c r="I1055">
        <f t="shared" si="292"/>
        <v>277.38842329375194</v>
      </c>
      <c r="J1055">
        <f t="shared" si="293"/>
        <v>333.84827164361587</v>
      </c>
      <c r="K1055">
        <f t="shared" si="294"/>
        <v>252.0633736940359</v>
      </c>
      <c r="L1055">
        <f t="shared" si="295"/>
        <v>0.75502374912132053</v>
      </c>
      <c r="M1055" cm="1">
        <f t="array" ref="M1055">CubicInterpolation($B$4:$B$14,$G$4:$G$14,L1055)*H1055</f>
        <v>539.75846039569228</v>
      </c>
      <c r="N1055">
        <f t="shared" si="296"/>
        <v>-1.6947213966350603</v>
      </c>
      <c r="O1055">
        <f t="shared" si="297"/>
        <v>-0.17275447468247301</v>
      </c>
      <c r="P1055">
        <f t="shared" si="298"/>
        <v>1655.6271855766208</v>
      </c>
      <c r="Q1055">
        <f t="shared" si="299"/>
        <v>13439.959583167889</v>
      </c>
      <c r="R1055">
        <f t="shared" si="300"/>
        <v>-82.316668655570453</v>
      </c>
      <c r="S1055">
        <f t="shared" si="301"/>
        <v>-249.80919934928775</v>
      </c>
      <c r="T1055">
        <f t="shared" si="302"/>
        <v>33.634926467691287</v>
      </c>
      <c r="U1055">
        <f t="shared" si="303"/>
        <v>0.88825166234855035</v>
      </c>
      <c r="V1055">
        <f t="shared" si="304"/>
        <v>-1.4432912376051223</v>
      </c>
    </row>
    <row r="1056" spans="4:22" x14ac:dyDescent="0.3">
      <c r="D1056">
        <f t="shared" si="262"/>
        <v>99.399999999998627</v>
      </c>
      <c r="E1056">
        <v>0</v>
      </c>
      <c r="F1056">
        <v>50</v>
      </c>
      <c r="H1056">
        <f t="shared" si="291"/>
        <v>1.0447029911908188</v>
      </c>
      <c r="I1056">
        <f t="shared" si="292"/>
        <v>277.55077049384033</v>
      </c>
      <c r="J1056">
        <f t="shared" si="293"/>
        <v>333.94595308885692</v>
      </c>
      <c r="K1056">
        <f t="shared" si="294"/>
        <v>251.95635540062133</v>
      </c>
      <c r="L1056">
        <f t="shared" si="295"/>
        <v>0.75448243366967926</v>
      </c>
      <c r="M1056" cm="1">
        <f t="array" ref="M1056">CubicInterpolation($B$4:$B$14,$G$4:$G$14,L1056)*H1056</f>
        <v>539.9935271023312</v>
      </c>
      <c r="N1056">
        <f t="shared" si="296"/>
        <v>-1.6933443189701363</v>
      </c>
      <c r="O1056">
        <f t="shared" si="297"/>
        <v>-0.17261409979308218</v>
      </c>
      <c r="P1056">
        <f t="shared" si="298"/>
        <v>1630.6506932553323</v>
      </c>
      <c r="Q1056">
        <f t="shared" si="299"/>
        <v>13443.315846922096</v>
      </c>
      <c r="R1056">
        <f t="shared" si="300"/>
        <v>-82.346616795210863</v>
      </c>
      <c r="S1056">
        <f t="shared" si="301"/>
        <v>-249.72064707651208</v>
      </c>
      <c r="T1056">
        <f t="shared" si="302"/>
        <v>33.490348616464161</v>
      </c>
      <c r="U1056">
        <f t="shared" si="303"/>
        <v>0.89366405414770722</v>
      </c>
      <c r="V1056">
        <f t="shared" si="304"/>
        <v>-1.4383252556055317</v>
      </c>
    </row>
    <row r="1057" spans="4:22" x14ac:dyDescent="0.3">
      <c r="D1057">
        <f t="shared" si="262"/>
        <v>99.499999999998622</v>
      </c>
      <c r="E1057">
        <v>0</v>
      </c>
      <c r="F1057">
        <v>50</v>
      </c>
      <c r="H1057">
        <f t="shared" si="291"/>
        <v>1.0473071598406019</v>
      </c>
      <c r="I1057">
        <f t="shared" si="292"/>
        <v>277.71305995830966</v>
      </c>
      <c r="J1057">
        <f t="shared" si="293"/>
        <v>334.04357124669951</v>
      </c>
      <c r="K1057">
        <f t="shared" si="294"/>
        <v>251.84893284554079</v>
      </c>
      <c r="L1057">
        <f t="shared" si="295"/>
        <v>0.75394036743651049</v>
      </c>
      <c r="M1057" cm="1">
        <f t="array" ref="M1057">CubicInterpolation($B$4:$B$14,$G$4:$G$14,L1057)*H1057</f>
        <v>540.22657147105508</v>
      </c>
      <c r="N1057">
        <f t="shared" si="296"/>
        <v>-1.6919814688642028</v>
      </c>
      <c r="O1057">
        <f t="shared" si="297"/>
        <v>-0.17247517521551506</v>
      </c>
      <c r="P1057">
        <f t="shared" si="298"/>
        <v>1605.6830833369738</v>
      </c>
      <c r="Q1057">
        <f t="shared" si="299"/>
        <v>13446.657677742509</v>
      </c>
      <c r="R1057">
        <f t="shared" si="300"/>
        <v>-82.376461708853213</v>
      </c>
      <c r="S1057">
        <f t="shared" si="301"/>
        <v>-249.63155129068727</v>
      </c>
      <c r="T1057">
        <f t="shared" si="302"/>
        <v>33.346267791803633</v>
      </c>
      <c r="U1057">
        <f t="shared" si="303"/>
        <v>0.89903150450400293</v>
      </c>
      <c r="V1057">
        <f t="shared" si="304"/>
        <v>-1.4333679377219004</v>
      </c>
    </row>
    <row r="1058" spans="4:22" x14ac:dyDescent="0.3">
      <c r="D1058">
        <f t="shared" si="262"/>
        <v>99.599999999998616</v>
      </c>
      <c r="E1058">
        <v>0</v>
      </c>
      <c r="F1058">
        <v>50</v>
      </c>
      <c r="H1058">
        <f t="shared" si="291"/>
        <v>1.0499153570673221</v>
      </c>
      <c r="I1058">
        <f t="shared" si="292"/>
        <v>277.87529133534576</v>
      </c>
      <c r="J1058">
        <f t="shared" si="293"/>
        <v>334.14112596108538</v>
      </c>
      <c r="K1058">
        <f t="shared" si="294"/>
        <v>251.74110960276579</v>
      </c>
      <c r="L1058">
        <f t="shared" si="295"/>
        <v>0.75339756181968442</v>
      </c>
      <c r="M1058" cm="1">
        <f t="array" ref="M1058">CubicInterpolation($B$4:$B$14,$G$4:$G$14,L1058)*H1058</f>
        <v>540.45761910141414</v>
      </c>
      <c r="N1058">
        <f t="shared" si="296"/>
        <v>-1.6906327403744132</v>
      </c>
      <c r="O1058">
        <f t="shared" si="297"/>
        <v>-0.17233769015029696</v>
      </c>
      <c r="P1058">
        <f t="shared" si="298"/>
        <v>1580.7244099468032</v>
      </c>
      <c r="Q1058">
        <f t="shared" si="299"/>
        <v>13449.985125288706</v>
      </c>
      <c r="R1058">
        <f t="shared" si="300"/>
        <v>-82.406203747249378</v>
      </c>
      <c r="S1058">
        <f t="shared" si="301"/>
        <v>-249.54191651275468</v>
      </c>
      <c r="T1058">
        <f t="shared" si="302"/>
        <v>33.202683132137267</v>
      </c>
      <c r="U1058">
        <f t="shared" si="303"/>
        <v>0.90435454409183424</v>
      </c>
      <c r="V1058">
        <f t="shared" si="304"/>
        <v>-1.4284193786862276</v>
      </c>
    </row>
    <row r="1059" spans="4:22" x14ac:dyDescent="0.3">
      <c r="D1059">
        <f t="shared" si="262"/>
        <v>99.69999999999861</v>
      </c>
      <c r="E1059">
        <v>0</v>
      </c>
      <c r="F1059">
        <v>50</v>
      </c>
      <c r="H1059">
        <f t="shared" si="291"/>
        <v>1.0525275784582284</v>
      </c>
      <c r="I1059">
        <f t="shared" si="292"/>
        <v>278.03746427605574</v>
      </c>
      <c r="J1059">
        <f t="shared" si="293"/>
        <v>334.23861707785829</v>
      </c>
      <c r="K1059">
        <f t="shared" si="294"/>
        <v>251.6328891982877</v>
      </c>
      <c r="L1059">
        <f t="shared" si="295"/>
        <v>0.75285402805407065</v>
      </c>
      <c r="M1059" cm="1">
        <f t="array" ref="M1059">CubicInterpolation($B$4:$B$14,$G$4:$G$14,L1059)*H1059</f>
        <v>540.68669532630634</v>
      </c>
      <c r="N1059">
        <f t="shared" si="296"/>
        <v>-1.6892980315830828</v>
      </c>
      <c r="O1059">
        <f t="shared" si="297"/>
        <v>-0.17220163420826531</v>
      </c>
      <c r="P1059">
        <f t="shared" si="298"/>
        <v>1555.7747267606508</v>
      </c>
      <c r="Q1059">
        <f t="shared" si="299"/>
        <v>13453.298239133628</v>
      </c>
      <c r="R1059">
        <f t="shared" si="300"/>
        <v>-82.435843259458693</v>
      </c>
      <c r="S1059">
        <f t="shared" si="301"/>
        <v>-249.4517472103249</v>
      </c>
      <c r="T1059">
        <f t="shared" si="302"/>
        <v>33.059593766316866</v>
      </c>
      <c r="U1059">
        <f t="shared" si="303"/>
        <v>0.90963369835078078</v>
      </c>
      <c r="V1059">
        <f t="shared" si="304"/>
        <v>-1.4234796712054441</v>
      </c>
    </row>
    <row r="1060" spans="4:22" x14ac:dyDescent="0.3">
      <c r="D1060">
        <f t="shared" si="262"/>
        <v>99.799999999998604</v>
      </c>
      <c r="E1060">
        <v>0</v>
      </c>
      <c r="F1060">
        <v>50</v>
      </c>
      <c r="H1060">
        <f t="shared" si="291"/>
        <v>1.0551438195970779</v>
      </c>
      <c r="I1060">
        <f t="shared" si="292"/>
        <v>278.19957843443353</v>
      </c>
      <c r="J1060">
        <f t="shared" si="293"/>
        <v>334.33604444474037</v>
      </c>
      <c r="K1060">
        <f t="shared" si="294"/>
        <v>251.52427511062774</v>
      </c>
      <c r="L1060">
        <f t="shared" si="295"/>
        <v>0.75230977721338721</v>
      </c>
      <c r="M1060" cm="1">
        <f t="array" ref="M1060">CubicInterpolation($B$4:$B$14,$G$4:$G$14,L1060)*H1060</f>
        <v>540.91382521381001</v>
      </c>
      <c r="N1060">
        <f t="shared" si="296"/>
        <v>-1.6879772444779229</v>
      </c>
      <c r="O1060">
        <f t="shared" si="297"/>
        <v>-0.17206699739836115</v>
      </c>
      <c r="P1060">
        <f t="shared" si="298"/>
        <v>1530.8340870102259</v>
      </c>
      <c r="Q1060">
        <f t="shared" si="299"/>
        <v>13456.597068762634</v>
      </c>
      <c r="R1060">
        <f t="shared" si="300"/>
        <v>-82.46538059286209</v>
      </c>
      <c r="S1060">
        <f t="shared" si="301"/>
        <v>-249.36104779820278</v>
      </c>
      <c r="T1060">
        <f t="shared" si="302"/>
        <v>32.916998813822289</v>
      </c>
      <c r="U1060">
        <f t="shared" si="303"/>
        <v>0.91486948751779895</v>
      </c>
      <c r="V1060">
        <f t="shared" si="304"/>
        <v>-1.4185489059895684</v>
      </c>
    </row>
    <row r="1061" spans="4:22" x14ac:dyDescent="0.3">
      <c r="D1061">
        <f t="shared" si="262"/>
        <v>99.899999999998599</v>
      </c>
      <c r="E1061">
        <v>0</v>
      </c>
      <c r="F1061">
        <v>50</v>
      </c>
      <c r="H1061">
        <f t="shared" si="291"/>
        <v>1.05776407606392</v>
      </c>
      <c r="I1061">
        <f t="shared" si="292"/>
        <v>278.36163346732553</v>
      </c>
      <c r="J1061">
        <f t="shared" si="293"/>
        <v>334.43340791130811</v>
      </c>
      <c r="K1061">
        <f t="shared" si="294"/>
        <v>251.41527077134384</v>
      </c>
      <c r="L1061">
        <f t="shared" si="295"/>
        <v>0.75176482021203839</v>
      </c>
      <c r="M1061" cm="1">
        <f t="array" ref="M1061">CubicInterpolation($B$4:$B$14,$G$4:$G$14,L1061)*H1061</f>
        <v>541.13903356903518</v>
      </c>
      <c r="N1061">
        <f t="shared" si="296"/>
        <v>-1.6866702848355621</v>
      </c>
      <c r="O1061">
        <f t="shared" si="297"/>
        <v>-0.17193377011575556</v>
      </c>
      <c r="P1061">
        <f t="shared" si="298"/>
        <v>1505.9025434883717</v>
      </c>
      <c r="Q1061">
        <f t="shared" si="299"/>
        <v>13459.881663572573</v>
      </c>
      <c r="R1061">
        <f t="shared" si="300"/>
        <v>-82.494816093171011</v>
      </c>
      <c r="S1061">
        <f t="shared" si="301"/>
        <v>-249.26982263890935</v>
      </c>
      <c r="T1061">
        <f t="shared" si="302"/>
        <v>32.77489738496255</v>
      </c>
      <c r="U1061">
        <f t="shared" si="303"/>
        <v>0.92006242665975835</v>
      </c>
      <c r="V1061">
        <f t="shared" si="304"/>
        <v>-1.4136271717805347</v>
      </c>
    </row>
    <row r="1062" spans="4:22" x14ac:dyDescent="0.3">
      <c r="D1062">
        <f t="shared" si="262"/>
        <v>99.999999999998593</v>
      </c>
      <c r="E1062">
        <v>0</v>
      </c>
      <c r="F1062">
        <v>50</v>
      </c>
      <c r="H1062">
        <f t="shared" si="291"/>
        <v>1.0603883434348822</v>
      </c>
      <c r="I1062">
        <f t="shared" si="292"/>
        <v>278.52362903439723</v>
      </c>
      <c r="J1062">
        <f t="shared" si="293"/>
        <v>334.5307073289697</v>
      </c>
      <c r="K1062">
        <f t="shared" si="294"/>
        <v>251.30587956553396</v>
      </c>
      <c r="L1062">
        <f t="shared" si="295"/>
        <v>0.75121916780693498</v>
      </c>
      <c r="M1062" cm="1">
        <f t="array" ref="M1062">CubicInterpolation($B$4:$B$14,$G$4:$G$14,L1062)*H1062</f>
        <v>541.36234493598488</v>
      </c>
      <c r="N1062">
        <f t="shared" si="296"/>
        <v>-1.6853770621046451</v>
      </c>
      <c r="O1062">
        <f t="shared" si="297"/>
        <v>-0.17180194312993324</v>
      </c>
      <c r="P1062">
        <f t="shared" si="298"/>
        <v>1480.9801485542678</v>
      </c>
      <c r="Q1062">
        <f t="shared" si="299"/>
        <v>13463.152072870875</v>
      </c>
      <c r="R1062">
        <f t="shared" si="300"/>
        <v>-82.524150104456226</v>
      </c>
      <c r="S1062">
        <f t="shared" si="301"/>
        <v>-249.17807604320046</v>
      </c>
      <c r="T1062">
        <f t="shared" si="302"/>
        <v>32.633288581074055</v>
      </c>
      <c r="U1062">
        <f t="shared" si="303"/>
        <v>0.92521302570677111</v>
      </c>
      <c r="V1062">
        <f t="shared" si="304"/>
        <v>-1.4087145553769955</v>
      </c>
    </row>
    <row r="1063" spans="4:22" x14ac:dyDescent="0.3">
      <c r="D1063">
        <f t="shared" si="262"/>
        <v>100.09999999999859</v>
      </c>
      <c r="E1063">
        <v>0</v>
      </c>
      <c r="F1063">
        <v>50</v>
      </c>
      <c r="H1063">
        <f t="shared" si="291"/>
        <v>1.0630166172819555</v>
      </c>
      <c r="I1063">
        <f t="shared" si="292"/>
        <v>278.68556479809922</v>
      </c>
      <c r="J1063">
        <f t="shared" si="293"/>
        <v>334.62794255094155</v>
      </c>
      <c r="K1063">
        <f t="shared" si="294"/>
        <v>251.19610483233561</v>
      </c>
      <c r="L1063">
        <f t="shared" si="295"/>
        <v>0.75067283059930112</v>
      </c>
      <c r="M1063" cm="1">
        <f t="array" ref="M1063">CubicInterpolation($B$4:$B$14,$G$4:$G$14,L1063)*H1063</f>
        <v>541.58378359942731</v>
      </c>
      <c r="N1063">
        <f t="shared" si="296"/>
        <v>-1.6840974892932703</v>
      </c>
      <c r="O1063">
        <f t="shared" si="297"/>
        <v>-0.17167150757321817</v>
      </c>
      <c r="P1063">
        <f t="shared" si="298"/>
        <v>1456.0669541385801</v>
      </c>
      <c r="Q1063">
        <f t="shared" si="299"/>
        <v>13466.408345874665</v>
      </c>
      <c r="R1063">
        <f t="shared" si="300"/>
        <v>-82.553382969163309</v>
      </c>
      <c r="S1063">
        <f t="shared" si="301"/>
        <v>-249.08581227058215</v>
      </c>
      <c r="T1063">
        <f t="shared" si="302"/>
        <v>32.492171494716189</v>
      </c>
      <c r="U1063">
        <f t="shared" si="303"/>
        <v>0.93032178948545607</v>
      </c>
      <c r="V1063">
        <f t="shared" si="304"/>
        <v>-1.4038111416613259</v>
      </c>
    </row>
    <row r="1064" spans="4:22" x14ac:dyDescent="0.3">
      <c r="D1064">
        <f t="shared" si="262"/>
        <v>100.19999999999858</v>
      </c>
      <c r="E1064">
        <v>0</v>
      </c>
      <c r="F1064">
        <v>50</v>
      </c>
      <c r="H1064">
        <f t="shared" si="291"/>
        <v>1.0656488931727812</v>
      </c>
      <c r="I1064">
        <f t="shared" si="292"/>
        <v>278.84744042363434</v>
      </c>
      <c r="J1064">
        <f t="shared" si="293"/>
        <v>334.72511343222561</v>
      </c>
      <c r="K1064">
        <f t="shared" si="294"/>
        <v>251.08594986542232</v>
      </c>
      <c r="L1064">
        <f t="shared" si="295"/>
        <v>0.75012581903646625</v>
      </c>
      <c r="M1064" cm="1">
        <f t="array" ref="M1064">CubicInterpolation($B$4:$B$14,$G$4:$G$14,L1064)*H1064</f>
        <v>541.80337358677878</v>
      </c>
      <c r="N1064">
        <f t="shared" si="296"/>
        <v>-1.6828314828601545</v>
      </c>
      <c r="O1064">
        <f t="shared" si="297"/>
        <v>-0.17154245492967934</v>
      </c>
      <c r="P1064">
        <f t="shared" si="298"/>
        <v>1431.1630117485613</v>
      </c>
      <c r="Q1064">
        <f t="shared" si="299"/>
        <v>13469.650531709893</v>
      </c>
      <c r="R1064">
        <f t="shared" si="300"/>
        <v>-82.582515028118877</v>
      </c>
      <c r="S1064">
        <f t="shared" si="301"/>
        <v>-248.99303552982255</v>
      </c>
      <c r="T1064">
        <f t="shared" si="302"/>
        <v>32.351545209864284</v>
      </c>
      <c r="U1064">
        <f t="shared" si="303"/>
        <v>0.93538921775231987</v>
      </c>
      <c r="V1064">
        <f t="shared" si="304"/>
        <v>-1.3989170136280458</v>
      </c>
    </row>
    <row r="1065" spans="4:22" x14ac:dyDescent="0.3">
      <c r="D1065">
        <f t="shared" si="262"/>
        <v>100.29999999999858</v>
      </c>
      <c r="E1065">
        <v>0</v>
      </c>
      <c r="F1065">
        <v>50</v>
      </c>
      <c r="H1065">
        <f t="shared" si="291"/>
        <v>1.0682851666704372</v>
      </c>
      <c r="I1065">
        <f t="shared" si="292"/>
        <v>279.00925557892481</v>
      </c>
      <c r="J1065">
        <f t="shared" si="293"/>
        <v>334.82221982958657</v>
      </c>
      <c r="K1065">
        <f t="shared" si="294"/>
        <v>250.9754179134961</v>
      </c>
      <c r="L1065">
        <f t="shared" si="295"/>
        <v>0.74957814341364282</v>
      </c>
      <c r="M1065" cm="1">
        <f t="array" ref="M1065">CubicInterpolation($B$4:$B$14,$G$4:$G$14,L1065)*H1065</f>
        <v>542.02159446775886</v>
      </c>
      <c r="N1065">
        <f t="shared" si="296"/>
        <v>-1.681584990167668</v>
      </c>
      <c r="O1065">
        <f t="shared" si="297"/>
        <v>-0.17141539145440041</v>
      </c>
      <c r="P1065">
        <f t="shared" si="298"/>
        <v>1406.2683724730985</v>
      </c>
      <c r="Q1065">
        <f t="shared" si="299"/>
        <v>13472.878679410491</v>
      </c>
      <c r="R1065">
        <f t="shared" si="300"/>
        <v>-82.6115466205448</v>
      </c>
      <c r="S1065">
        <f t="shared" si="301"/>
        <v>-248.89974997946067</v>
      </c>
      <c r="T1065">
        <f t="shared" si="302"/>
        <v>32.211408802099825</v>
      </c>
      <c r="U1065">
        <f t="shared" si="303"/>
        <v>0.94042484549395799</v>
      </c>
      <c r="V1065">
        <f t="shared" si="304"/>
        <v>-1.3940334246835193</v>
      </c>
    </row>
    <row r="1066" spans="4:22" x14ac:dyDescent="0.3">
      <c r="D1066">
        <f t="shared" si="262"/>
        <v>100.39999999999857</v>
      </c>
      <c r="E1066">
        <v>0</v>
      </c>
      <c r="F1066">
        <v>50</v>
      </c>
      <c r="H1066">
        <f t="shared" si="291"/>
        <v>1.0709254333308278</v>
      </c>
      <c r="I1066">
        <f t="shared" si="292"/>
        <v>279.17100993443296</v>
      </c>
      <c r="J1066">
        <f t="shared" si="293"/>
        <v>334.91926160144203</v>
      </c>
      <c r="K1066">
        <f t="shared" si="294"/>
        <v>250.86451172497908</v>
      </c>
      <c r="L1066">
        <f t="shared" si="295"/>
        <v>0.74902981251496636</v>
      </c>
      <c r="M1066" cm="1">
        <f t="array" ref="M1066">CubicInterpolation($B$4:$B$14,$G$4:$G$14,L1066)*H1066</f>
        <v>542.23815193140115</v>
      </c>
      <c r="N1066">
        <f t="shared" si="296"/>
        <v>-1.6803537875010732</v>
      </c>
      <c r="O1066">
        <f t="shared" si="297"/>
        <v>-0.1712898865954203</v>
      </c>
      <c r="P1066">
        <f t="shared" si="298"/>
        <v>1381.383087010312</v>
      </c>
      <c r="Q1066">
        <f t="shared" si="299"/>
        <v>13476.092837914604</v>
      </c>
      <c r="R1066">
        <f t="shared" si="300"/>
        <v>-82.640478084120986</v>
      </c>
      <c r="S1066">
        <f t="shared" si="301"/>
        <v>-248.80595927629835</v>
      </c>
      <c r="T1066">
        <f t="shared" si="302"/>
        <v>32.071761280184255</v>
      </c>
      <c r="U1066">
        <f t="shared" si="303"/>
        <v>0.94542285998079933</v>
      </c>
      <c r="V1066">
        <f t="shared" si="304"/>
        <v>-1.3891596261750943</v>
      </c>
    </row>
    <row r="1067" spans="4:22" x14ac:dyDescent="0.3">
      <c r="D1067">
        <f t="shared" si="262"/>
        <v>100.49999999999856</v>
      </c>
      <c r="E1067">
        <v>0</v>
      </c>
      <c r="F1067">
        <v>50</v>
      </c>
      <c r="H1067">
        <f t="shared" si="291"/>
        <v>1.0735696886993162</v>
      </c>
      <c r="I1067">
        <f t="shared" si="292"/>
        <v>279.33270316293732</v>
      </c>
      <c r="J1067">
        <f t="shared" si="293"/>
        <v>335.01623860772509</v>
      </c>
      <c r="K1067">
        <f t="shared" si="294"/>
        <v>250.75323386632849</v>
      </c>
      <c r="L1067">
        <f t="shared" si="295"/>
        <v>0.74848083456616787</v>
      </c>
      <c r="M1067" cm="1">
        <f t="array" ref="M1067">CubicInterpolation($B$4:$B$14,$G$4:$G$14,L1067)*H1067</f>
        <v>542.45293020412475</v>
      </c>
      <c r="N1067">
        <f t="shared" si="296"/>
        <v>-1.6791359689507321</v>
      </c>
      <c r="O1067">
        <f t="shared" si="297"/>
        <v>-0.17116574607041102</v>
      </c>
      <c r="P1067">
        <f t="shared" si="298"/>
        <v>1356.5072057019472</v>
      </c>
      <c r="Q1067">
        <f t="shared" si="299"/>
        <v>13479.293056059996</v>
      </c>
      <c r="R1067">
        <f t="shared" si="300"/>
        <v>-82.66930975505889</v>
      </c>
      <c r="S1067">
        <f t="shared" si="301"/>
        <v>-248.71166689102461</v>
      </c>
      <c r="T1067">
        <f t="shared" si="302"/>
        <v>31.932601627641333</v>
      </c>
      <c r="U1067">
        <f t="shared" si="303"/>
        <v>0.95038098840939256</v>
      </c>
      <c r="V1067">
        <f t="shared" si="304"/>
        <v>-1.3842953366583663</v>
      </c>
    </row>
    <row r="1068" spans="4:22" x14ac:dyDescent="0.3">
      <c r="D1068">
        <f t="shared" si="262"/>
        <v>100.59999999999856</v>
      </c>
      <c r="E1068">
        <v>0</v>
      </c>
      <c r="F1068">
        <v>50</v>
      </c>
      <c r="H1068">
        <f t="shared" si="291"/>
        <v>1.0762179283121476</v>
      </c>
      <c r="I1068">
        <f t="shared" si="292"/>
        <v>279.49433493960396</v>
      </c>
      <c r="J1068">
        <f t="shared" si="293"/>
        <v>335.11315070992492</v>
      </c>
      <c r="K1068">
        <f t="shared" si="294"/>
        <v>250.6415873173566</v>
      </c>
      <c r="L1068">
        <f t="shared" si="295"/>
        <v>0.74793121901179227</v>
      </c>
      <c r="M1068" cm="1">
        <f t="array" ref="M1068">CubicInterpolation($B$4:$B$14,$G$4:$G$14,L1068)*H1068</f>
        <v>542.66595146538839</v>
      </c>
      <c r="N1068">
        <f t="shared" si="296"/>
        <v>-1.6779314516149477</v>
      </c>
      <c r="O1068">
        <f t="shared" si="297"/>
        <v>-0.1710429614286389</v>
      </c>
      <c r="P1068">
        <f t="shared" si="298"/>
        <v>1331.6407785224671</v>
      </c>
      <c r="Q1068">
        <f t="shared" si="299"/>
        <v>13482.479382585352</v>
      </c>
      <c r="R1068">
        <f t="shared" si="300"/>
        <v>-82.698041968090507</v>
      </c>
      <c r="S1068">
        <f t="shared" si="301"/>
        <v>-248.6168766986051</v>
      </c>
      <c r="T1068">
        <f t="shared" si="302"/>
        <v>31.793928879499667</v>
      </c>
      <c r="U1068">
        <f t="shared" si="303"/>
        <v>0.95529969396613068</v>
      </c>
      <c r="V1068">
        <f t="shared" si="304"/>
        <v>-1.3794406297578967</v>
      </c>
    </row>
    <row r="1069" spans="4:22" x14ac:dyDescent="0.3">
      <c r="D1069">
        <f t="shared" si="262"/>
        <v>100.69999999999855</v>
      </c>
      <c r="E1069">
        <v>0</v>
      </c>
      <c r="F1069">
        <v>50</v>
      </c>
      <c r="H1069">
        <f t="shared" si="291"/>
        <v>1.0788701476993618</v>
      </c>
      <c r="I1069">
        <f t="shared" si="292"/>
        <v>279.65590494214695</v>
      </c>
      <c r="J1069">
        <f t="shared" si="293"/>
        <v>335.20999777118021</v>
      </c>
      <c r="K1069">
        <f t="shared" si="294"/>
        <v>250.52957515471698</v>
      </c>
      <c r="L1069">
        <f t="shared" si="295"/>
        <v>0.74738097556902983</v>
      </c>
      <c r="M1069" cm="1">
        <f t="array" ref="M1069">CubicInterpolation($B$4:$B$14,$G$4:$G$14,L1069)*H1069</f>
        <v>542.87723850110171</v>
      </c>
      <c r="N1069">
        <f t="shared" si="296"/>
        <v>-1.6767401668493516</v>
      </c>
      <c r="O1069">
        <f t="shared" si="297"/>
        <v>-0.17092152567271676</v>
      </c>
      <c r="P1069">
        <f t="shared" si="298"/>
        <v>1306.783855054314</v>
      </c>
      <c r="Q1069">
        <f t="shared" si="299"/>
        <v>13485.651866133387</v>
      </c>
      <c r="R1069">
        <f t="shared" si="300"/>
        <v>-82.726675056340625</v>
      </c>
      <c r="S1069">
        <f t="shared" si="301"/>
        <v>-248.52159266448632</v>
      </c>
      <c r="T1069">
        <f t="shared" si="302"/>
        <v>31.655742081178861</v>
      </c>
      <c r="U1069">
        <f t="shared" si="303"/>
        <v>0.96017945188108345</v>
      </c>
      <c r="V1069">
        <f t="shared" si="304"/>
        <v>-1.3745955795474296</v>
      </c>
    </row>
    <row r="1070" spans="4:22" x14ac:dyDescent="0.3">
      <c r="D1070">
        <f t="shared" si="262"/>
        <v>100.79999999999855</v>
      </c>
      <c r="E1070">
        <v>0</v>
      </c>
      <c r="F1070">
        <v>50</v>
      </c>
      <c r="H1070">
        <f t="shared" si="291"/>
        <v>1.081526342385327</v>
      </c>
      <c r="I1070">
        <f t="shared" si="292"/>
        <v>279.81741285084274</v>
      </c>
      <c r="J1070">
        <f t="shared" si="293"/>
        <v>335.30677965628524</v>
      </c>
      <c r="K1070">
        <f t="shared" si="294"/>
        <v>250.41720041332212</v>
      </c>
      <c r="L1070">
        <f t="shared" si="295"/>
        <v>0.74683011381403819</v>
      </c>
      <c r="M1070" cm="1">
        <f t="array" ref="M1070">CubicInterpolation($B$4:$B$14,$G$4:$G$14,L1070)*H1070</f>
        <v>543.08681385610521</v>
      </c>
      <c r="N1070">
        <f t="shared" si="296"/>
        <v>-1.6755620489270873</v>
      </c>
      <c r="O1070">
        <f t="shared" si="297"/>
        <v>-0.17080143210265925</v>
      </c>
      <c r="P1070">
        <f t="shared" si="298"/>
        <v>1281.9364844857314</v>
      </c>
      <c r="Q1070">
        <f t="shared" si="299"/>
        <v>13488.810555250981</v>
      </c>
      <c r="R1070">
        <f t="shared" si="300"/>
        <v>-82.755209351420277</v>
      </c>
      <c r="S1070">
        <f t="shared" si="301"/>
        <v>-248.42581870719397</v>
      </c>
      <c r="T1070">
        <f t="shared" si="302"/>
        <v>31.518040270713602</v>
      </c>
      <c r="U1070">
        <f t="shared" si="303"/>
        <v>0.96502073261700394</v>
      </c>
      <c r="V1070">
        <f t="shared" si="304"/>
        <v>-1.3697602583751947</v>
      </c>
    </row>
    <row r="1071" spans="4:22" x14ac:dyDescent="0.3">
      <c r="D1071">
        <f t="shared" si="262"/>
        <v>100.89999999999854</v>
      </c>
      <c r="E1071">
        <v>0</v>
      </c>
      <c r="F1071">
        <v>50</v>
      </c>
      <c r="H1071">
        <f t="shared" si="291"/>
        <v>1.0841865078885344</v>
      </c>
      <c r="I1071">
        <f t="shared" si="292"/>
        <v>279.97885834849939</v>
      </c>
      <c r="J1071">
        <f t="shared" si="293"/>
        <v>335.40349623166878</v>
      </c>
      <c r="K1071">
        <f t="shared" si="294"/>
        <v>250.30446608595526</v>
      </c>
      <c r="L1071">
        <f t="shared" si="295"/>
        <v>0.74627864318106507</v>
      </c>
      <c r="M1071" cm="1">
        <f t="array" ref="M1071">CubicInterpolation($B$4:$B$14,$G$4:$G$14,L1071)*H1071</f>
        <v>543.29469983085198</v>
      </c>
      <c r="N1071">
        <f t="shared" si="296"/>
        <v>-1.6743970348797239</v>
      </c>
      <c r="O1071">
        <f t="shared" si="297"/>
        <v>-0.17068267429966605</v>
      </c>
      <c r="P1071">
        <f t="shared" si="298"/>
        <v>1257.0987156154747</v>
      </c>
      <c r="Q1071">
        <f t="shared" si="299"/>
        <v>13491.955498388457</v>
      </c>
      <c r="R1071">
        <f t="shared" si="300"/>
        <v>-82.783645183404204</v>
      </c>
      <c r="S1071">
        <f t="shared" si="301"/>
        <v>-248.32955869796908</v>
      </c>
      <c r="T1071">
        <f t="shared" si="302"/>
        <v>31.380822478817478</v>
      </c>
      <c r="U1071">
        <f t="shared" si="303"/>
        <v>0.96982400179939754</v>
      </c>
      <c r="V1071">
        <f t="shared" si="304"/>
        <v>-1.3649347368822489</v>
      </c>
    </row>
    <row r="1072" spans="4:22" x14ac:dyDescent="0.3">
      <c r="D1072">
        <f t="shared" si="262"/>
        <v>100.99999999999854</v>
      </c>
      <c r="E1072">
        <v>0</v>
      </c>
      <c r="F1072">
        <v>50</v>
      </c>
      <c r="H1072">
        <f t="shared" si="291"/>
        <v>1.0868506397213926</v>
      </c>
      <c r="I1072">
        <f t="shared" si="292"/>
        <v>280.14024112042614</v>
      </c>
      <c r="J1072">
        <f t="shared" si="293"/>
        <v>335.50014736537332</v>
      </c>
      <c r="K1072">
        <f t="shared" si="294"/>
        <v>250.19137512373328</v>
      </c>
      <c r="L1072">
        <f t="shared" si="295"/>
        <v>0.74572657296410871</v>
      </c>
      <c r="M1072" cm="1">
        <f t="array" ref="M1072">CubicInterpolation($B$4:$B$14,$G$4:$G$14,L1072)*H1072</f>
        <v>543.50091848331169</v>
      </c>
      <c r="N1072">
        <f t="shared" si="296"/>
        <v>-1.6732450643977341</v>
      </c>
      <c r="O1072">
        <f t="shared" si="297"/>
        <v>-0.17056524611597695</v>
      </c>
      <c r="P1072">
        <f t="shared" si="298"/>
        <v>1232.2705968575153</v>
      </c>
      <c r="Q1072">
        <f t="shared" si="299"/>
        <v>13495.08674389885</v>
      </c>
      <c r="R1072">
        <f t="shared" si="300"/>
        <v>-82.811982880892756</v>
      </c>
      <c r="S1072">
        <f t="shared" si="301"/>
        <v>-248.23281646124826</v>
      </c>
      <c r="T1072">
        <f t="shared" si="302"/>
        <v>31.244087729054613</v>
      </c>
      <c r="U1072">
        <f t="shared" si="303"/>
        <v>0.97458972025229285</v>
      </c>
      <c r="V1072">
        <f t="shared" si="304"/>
        <v>-1.3601190840179895</v>
      </c>
    </row>
    <row r="1073" spans="4:22" x14ac:dyDescent="0.3">
      <c r="D1073">
        <f t="shared" si="262"/>
        <v>101.09999999999853</v>
      </c>
      <c r="E1073">
        <v>0</v>
      </c>
      <c r="F1073">
        <v>50</v>
      </c>
      <c r="H1073">
        <f t="shared" si="291"/>
        <v>1.0895187333900225</v>
      </c>
      <c r="I1073">
        <f t="shared" si="292"/>
        <v>280.30156085440296</v>
      </c>
      <c r="J1073">
        <f t="shared" si="293"/>
        <v>335.59673292703417</v>
      </c>
      <c r="K1073">
        <f t="shared" si="294"/>
        <v>250.07793043657114</v>
      </c>
      <c r="L1073">
        <f t="shared" si="295"/>
        <v>0.74517391231857844</v>
      </c>
      <c r="M1073" cm="1">
        <f t="array" ref="M1073">CubicInterpolation($B$4:$B$14,$G$4:$G$14,L1073)*H1073</f>
        <v>543.70549163090823</v>
      </c>
      <c r="N1073">
        <f t="shared" si="296"/>
        <v>-1.6721060797457403</v>
      </c>
      <c r="O1073">
        <f t="shared" si="297"/>
        <v>-0.17044914166623243</v>
      </c>
      <c r="P1073">
        <f t="shared" si="298"/>
        <v>1207.452176245697</v>
      </c>
      <c r="Q1073">
        <f t="shared" si="299"/>
        <v>13498.204340037202</v>
      </c>
      <c r="R1073">
        <f t="shared" si="300"/>
        <v>-82.840222770986244</v>
      </c>
      <c r="S1073">
        <f t="shared" si="301"/>
        <v>-248.13559577514567</v>
      </c>
      <c r="T1073">
        <f t="shared" si="302"/>
        <v>31.107835038009608</v>
      </c>
      <c r="U1073">
        <f t="shared" si="303"/>
        <v>0.97931834403264018</v>
      </c>
      <c r="V1073">
        <f t="shared" si="304"/>
        <v>-1.3553133670719237</v>
      </c>
    </row>
    <row r="1074" spans="4:22" x14ac:dyDescent="0.3">
      <c r="D1074">
        <f t="shared" si="262"/>
        <v>101.19999999999852</v>
      </c>
      <c r="E1074">
        <v>0</v>
      </c>
      <c r="F1074">
        <v>50</v>
      </c>
      <c r="H1074">
        <f t="shared" si="291"/>
        <v>1.0921907843940495</v>
      </c>
      <c r="I1074">
        <f t="shared" si="292"/>
        <v>280.46281724065074</v>
      </c>
      <c r="J1074">
        <f t="shared" si="293"/>
        <v>335.69325278785908</v>
      </c>
      <c r="K1074">
        <f t="shared" si="294"/>
        <v>249.96413489364261</v>
      </c>
      <c r="L1074">
        <f t="shared" si="295"/>
        <v>0.74462067026294132</v>
      </c>
      <c r="M1074" cm="1">
        <f t="array" ref="M1074">CubicInterpolation($B$4:$B$14,$G$4:$G$14,L1074)*H1074</f>
        <v>543.9084408524609</v>
      </c>
      <c r="N1074">
        <f t="shared" si="296"/>
        <v>-1.6709800256701446</v>
      </c>
      <c r="O1074">
        <f t="shared" si="297"/>
        <v>-0.17033435531805755</v>
      </c>
      <c r="P1074">
        <f t="shared" si="298"/>
        <v>1182.6435014383446</v>
      </c>
      <c r="Q1074">
        <f t="shared" si="299"/>
        <v>13501.308334959875</v>
      </c>
      <c r="R1074">
        <f t="shared" si="300"/>
        <v>-82.868365179328734</v>
      </c>
      <c r="S1074">
        <f t="shared" si="301"/>
        <v>-248.03790037193144</v>
      </c>
      <c r="T1074">
        <f t="shared" si="302"/>
        <v>30.972063415455121</v>
      </c>
      <c r="U1074">
        <f t="shared" si="303"/>
        <v>0.98401032446653292</v>
      </c>
      <c r="V1074">
        <f t="shared" si="304"/>
        <v>-1.3505176516920707</v>
      </c>
    </row>
    <row r="1075" spans="4:22" x14ac:dyDescent="0.3">
      <c r="D1075">
        <f t="shared" si="262"/>
        <v>101.29999999999852</v>
      </c>
      <c r="E1075">
        <v>0</v>
      </c>
      <c r="F1075">
        <v>50</v>
      </c>
      <c r="H1075">
        <f t="shared" si="291"/>
        <v>1.0948667882264034</v>
      </c>
      <c r="I1075">
        <f t="shared" si="292"/>
        <v>280.62400997180163</v>
      </c>
      <c r="J1075">
        <f t="shared" si="293"/>
        <v>335.78970682060805</v>
      </c>
      <c r="K1075">
        <f t="shared" si="294"/>
        <v>249.84999132383746</v>
      </c>
      <c r="L1075">
        <f t="shared" si="295"/>
        <v>0.74406685568035313</v>
      </c>
      <c r="M1075" cm="1">
        <f t="array" ref="M1075">CubicInterpolation($B$4:$B$14,$G$4:$G$14,L1075)*H1075</f>
        <v>544.10978749012634</v>
      </c>
      <c r="N1075">
        <f t="shared" si="296"/>
        <v>-1.6698668493151863</v>
      </c>
      <c r="O1075">
        <f t="shared" si="297"/>
        <v>-0.17022088168350522</v>
      </c>
      <c r="P1075">
        <f t="shared" si="298"/>
        <v>1157.8446197228241</v>
      </c>
      <c r="Q1075">
        <f t="shared" si="299"/>
        <v>13504.398776723872</v>
      </c>
      <c r="R1075">
        <f t="shared" si="300"/>
        <v>-82.896410430105945</v>
      </c>
      <c r="S1075">
        <f t="shared" si="301"/>
        <v>-247.93973393850649</v>
      </c>
      <c r="T1075">
        <f t="shared" si="302"/>
        <v>30.83677186451693</v>
      </c>
      <c r="U1075">
        <f t="shared" si="303"/>
        <v>0.98866610818442036</v>
      </c>
      <c r="V1075">
        <f t="shared" si="304"/>
        <v>-1.3457320019117103</v>
      </c>
    </row>
    <row r="1076" spans="4:22" x14ac:dyDescent="0.3">
      <c r="D1076">
        <f t="shared" si="262"/>
        <v>101.39999999999851</v>
      </c>
      <c r="E1076">
        <v>0</v>
      </c>
      <c r="F1076">
        <v>50</v>
      </c>
      <c r="H1076">
        <f t="shared" si="291"/>
        <v>1.0975467403731118</v>
      </c>
      <c r="I1076">
        <f t="shared" si="292"/>
        <v>280.78513874286961</v>
      </c>
      <c r="J1076">
        <f t="shared" si="293"/>
        <v>335.88609489957304</v>
      </c>
      <c r="K1076">
        <f t="shared" si="294"/>
        <v>249.73550251621472</v>
      </c>
      <c r="L1076">
        <f t="shared" si="295"/>
        <v>0.74351247732027559</v>
      </c>
      <c r="M1076" cm="1">
        <f t="array" ref="M1076">CubicInterpolation($B$4:$B$14,$G$4:$G$14,L1076)*H1076</f>
        <v>544.30955265134173</v>
      </c>
      <c r="N1076">
        <f t="shared" si="296"/>
        <v>-1.6687665001388272</v>
      </c>
      <c r="O1076">
        <f t="shared" si="297"/>
        <v>-0.17010871561048188</v>
      </c>
      <c r="P1076">
        <f t="shared" si="298"/>
        <v>1133.0555780200564</v>
      </c>
      <c r="Q1076">
        <f t="shared" si="299"/>
        <v>13507.475713286191</v>
      </c>
      <c r="R1076">
        <f t="shared" si="300"/>
        <v>-82.924358846058595</v>
      </c>
      <c r="S1076">
        <f t="shared" si="301"/>
        <v>-247.84110011687395</v>
      </c>
      <c r="T1076">
        <f t="shared" si="302"/>
        <v>30.701959381836748</v>
      </c>
      <c r="U1076">
        <f t="shared" si="303"/>
        <v>0.99328613715677416</v>
      </c>
      <c r="V1076">
        <f t="shared" si="304"/>
        <v>-1.3409564801729268</v>
      </c>
    </row>
    <row r="1077" spans="4:22" x14ac:dyDescent="0.3">
      <c r="D1077">
        <f t="shared" si="262"/>
        <v>101.49999999999851</v>
      </c>
      <c r="E1077">
        <v>0</v>
      </c>
      <c r="F1077">
        <v>50</v>
      </c>
      <c r="H1077">
        <f t="shared" si="291"/>
        <v>1.1002306363131016</v>
      </c>
      <c r="I1077">
        <f t="shared" si="292"/>
        <v>280.94620325122156</v>
      </c>
      <c r="J1077">
        <f t="shared" si="293"/>
        <v>335.98241690055869</v>
      </c>
      <c r="K1077">
        <f t="shared" si="294"/>
        <v>249.62067122045249</v>
      </c>
      <c r="L1077">
        <f t="shared" si="295"/>
        <v>0.74295754380007684</v>
      </c>
      <c r="M1077" cm="1">
        <f t="array" ref="M1077">CubicInterpolation($B$4:$B$14,$G$4:$G$14,L1077)*H1077</f>
        <v>544.50775721076752</v>
      </c>
      <c r="N1077">
        <f t="shared" si="296"/>
        <v>-1.6676789298283861</v>
      </c>
      <c r="O1077">
        <f t="shared" si="297"/>
        <v>-0.1699978521741474</v>
      </c>
      <c r="P1077">
        <f t="shared" si="298"/>
        <v>1108.2764228889837</v>
      </c>
      <c r="Q1077">
        <f t="shared" si="299"/>
        <v>13510.539192503169</v>
      </c>
      <c r="R1077">
        <f t="shared" si="300"/>
        <v>-82.952210748511845</v>
      </c>
      <c r="S1077">
        <f t="shared" si="301"/>
        <v>-247.74200250460689</v>
      </c>
      <c r="T1077">
        <f t="shared" si="302"/>
        <v>30.567624957732523</v>
      </c>
      <c r="U1077">
        <f t="shared" si="303"/>
        <v>0.99787084873019927</v>
      </c>
      <c r="V1077">
        <f t="shared" si="304"/>
        <v>-1.3361911473468242</v>
      </c>
    </row>
    <row r="1078" spans="4:22" x14ac:dyDescent="0.3">
      <c r="D1078">
        <f t="shared" si="262"/>
        <v>101.5999999999985</v>
      </c>
      <c r="E1078">
        <v>0</v>
      </c>
      <c r="F1078">
        <v>50</v>
      </c>
      <c r="H1078">
        <f t="shared" si="291"/>
        <v>1.1029184715179932</v>
      </c>
      <c r="I1078">
        <f t="shared" si="292"/>
        <v>281.10720319654854</v>
      </c>
      <c r="J1078">
        <f t="shared" si="293"/>
        <v>336.07867270086211</v>
      </c>
      <c r="K1078">
        <f t="shared" si="294"/>
        <v>249.50550014729379</v>
      </c>
      <c r="L1078">
        <f t="shared" si="295"/>
        <v>0.74240206360661976</v>
      </c>
      <c r="M1078" cm="1">
        <f t="array" ref="M1078">CubicInterpolation($B$4:$B$14,$G$4:$G$14,L1078)*H1078</f>
        <v>544.70442181222973</v>
      </c>
      <c r="N1078">
        <f t="shared" si="296"/>
        <v>-1.6666040922239256</v>
      </c>
      <c r="O1078">
        <f t="shared" si="297"/>
        <v>-0.16988828666910555</v>
      </c>
      <c r="P1078">
        <f t="shared" si="298"/>
        <v>1083.5072005309892</v>
      </c>
      <c r="Q1078">
        <f t="shared" si="299"/>
        <v>13513.589262129874</v>
      </c>
      <c r="R1078">
        <f t="shared" si="300"/>
        <v>-82.979966457362423</v>
      </c>
      <c r="S1078">
        <f t="shared" si="301"/>
        <v>-247.64244465531254</v>
      </c>
      <c r="T1078">
        <f t="shared" si="302"/>
        <v>30.433767576356544</v>
      </c>
      <c r="U1078">
        <f t="shared" si="303"/>
        <v>1.0024206756626222</v>
      </c>
      <c r="V1078">
        <f t="shared" si="304"/>
        <v>-1.3314360627614181</v>
      </c>
    </row>
    <row r="1079" spans="4:22" x14ac:dyDescent="0.3">
      <c r="D1079">
        <f t="shared" si="262"/>
        <v>101.6999999999985</v>
      </c>
      <c r="E1079">
        <v>0</v>
      </c>
      <c r="F1079">
        <v>50</v>
      </c>
      <c r="H1079">
        <f t="shared" si="291"/>
        <v>1.1056102414519049</v>
      </c>
      <c r="I1079">
        <f t="shared" si="292"/>
        <v>281.26813828083721</v>
      </c>
      <c r="J1079">
        <f t="shared" si="293"/>
        <v>336.17486217925398</v>
      </c>
      <c r="K1079">
        <f t="shared" si="294"/>
        <v>249.38999196898891</v>
      </c>
      <c r="L1079">
        <f t="shared" si="295"/>
        <v>0.74184604509783381</v>
      </c>
      <c r="M1079" cm="1">
        <f t="array" ref="M1079">CubicInterpolation($B$4:$B$14,$G$4:$G$14,L1079)*H1079</f>
        <v>544.89956687066308</v>
      </c>
      <c r="N1079">
        <f t="shared" si="296"/>
        <v>-1.6655419432373639</v>
      </c>
      <c r="O1079">
        <f t="shared" si="297"/>
        <v>-0.16978001460115841</v>
      </c>
      <c r="P1079">
        <f t="shared" si="298"/>
        <v>1058.7479567942703</v>
      </c>
      <c r="Q1079">
        <f t="shared" si="299"/>
        <v>13516.625969819484</v>
      </c>
      <c r="R1079">
        <f t="shared" si="300"/>
        <v>-83.007626291110796</v>
      </c>
      <c r="S1079">
        <f t="shared" si="301"/>
        <v>-247.54243007909292</v>
      </c>
      <c r="T1079">
        <f t="shared" si="302"/>
        <v>30.300386215851141</v>
      </c>
      <c r="U1079">
        <f t="shared" si="303"/>
        <v>1.0069360461596124</v>
      </c>
      <c r="V1079">
        <f t="shared" si="304"/>
        <v>-1.3266912842207643</v>
      </c>
    </row>
    <row r="1080" spans="4:22" x14ac:dyDescent="0.3">
      <c r="D1080">
        <f t="shared" si="262"/>
        <v>101.79999999999849</v>
      </c>
      <c r="E1080">
        <v>0</v>
      </c>
      <c r="F1080">
        <v>50</v>
      </c>
      <c r="H1080">
        <f t="shared" si="291"/>
        <v>1.1083059415712497</v>
      </c>
      <c r="I1080">
        <f t="shared" si="292"/>
        <v>281.42900820834188</v>
      </c>
      <c r="J1080">
        <f t="shared" si="293"/>
        <v>336.27098521595906</v>
      </c>
      <c r="K1080">
        <f t="shared" si="294"/>
        <v>249.27414931973374</v>
      </c>
      <c r="L1080">
        <f t="shared" si="295"/>
        <v>0.74128949650427189</v>
      </c>
      <c r="M1080" cm="1">
        <f t="array" ref="M1080">CubicInterpolation($B$4:$B$14,$G$4:$G$14,L1080)*H1080</f>
        <v>545.09321257404736</v>
      </c>
      <c r="N1080">
        <f t="shared" si="296"/>
        <v>-1.6644924407763626</v>
      </c>
      <c r="O1080">
        <f t="shared" si="297"/>
        <v>-0.16967303167954767</v>
      </c>
      <c r="P1080">
        <f t="shared" si="298"/>
        <v>1033.9987371781669</v>
      </c>
      <c r="Q1080">
        <f t="shared" si="299"/>
        <v>13519.649363122702</v>
      </c>
      <c r="R1080">
        <f t="shared" si="300"/>
        <v>-83.035190566871549</v>
      </c>
      <c r="S1080">
        <f t="shared" si="301"/>
        <v>-247.44196224300183</v>
      </c>
      <c r="T1080">
        <f t="shared" si="302"/>
        <v>30.16747984850204</v>
      </c>
      <c r="U1080">
        <f t="shared" si="303"/>
        <v>1.0114173839101204</v>
      </c>
      <c r="V1080">
        <f t="shared" si="304"/>
        <v>-1.3219568680278722</v>
      </c>
    </row>
    <row r="1081" spans="4:22" x14ac:dyDescent="0.3">
      <c r="D1081">
        <f t="shared" si="262"/>
        <v>101.89999999999849</v>
      </c>
      <c r="E1081">
        <v>0</v>
      </c>
      <c r="F1081">
        <v>50</v>
      </c>
      <c r="H1081">
        <f t="shared" si="291"/>
        <v>1.111005567324542</v>
      </c>
      <c r="I1081">
        <f t="shared" si="292"/>
        <v>281.58981268555658</v>
      </c>
      <c r="J1081">
        <f t="shared" si="293"/>
        <v>336.36704169263766</v>
      </c>
      <c r="K1081">
        <f t="shared" si="294"/>
        <v>249.15797479610487</v>
      </c>
      <c r="L1081">
        <f t="shared" si="295"/>
        <v>0.7407324259306538</v>
      </c>
      <c r="M1081" cm="1">
        <f t="array" ref="M1081">CubicInterpolation($B$4:$B$14,$G$4:$G$14,L1081)*H1081</f>
        <v>545.28537888534925</v>
      </c>
      <c r="N1081">
        <f t="shared" si="296"/>
        <v>-1.6634555446713248</v>
      </c>
      <c r="O1081">
        <f t="shared" si="297"/>
        <v>-0.16956733380951322</v>
      </c>
      <c r="P1081">
        <f t="shared" si="298"/>
        <v>1009.2595868374433</v>
      </c>
      <c r="Q1081">
        <f t="shared" si="299"/>
        <v>13522.659489487172</v>
      </c>
      <c r="R1081">
        <f t="shared" si="300"/>
        <v>-83.062659600375227</v>
      </c>
      <c r="S1081">
        <f t="shared" si="301"/>
        <v>-247.34104457149834</v>
      </c>
      <c r="T1081">
        <f t="shared" si="302"/>
        <v>30.035047440889617</v>
      </c>
      <c r="U1081">
        <f t="shared" si="303"/>
        <v>1.0158651081222114</v>
      </c>
      <c r="V1081">
        <f t="shared" si="304"/>
        <v>-1.3172328690089774</v>
      </c>
    </row>
    <row r="1082" spans="4:22" x14ac:dyDescent="0.3">
      <c r="D1082">
        <f t="shared" si="262"/>
        <v>101.99999999999848</v>
      </c>
      <c r="E1082">
        <v>0</v>
      </c>
      <c r="F1082">
        <v>50</v>
      </c>
      <c r="H1082">
        <f t="shared" si="291"/>
        <v>1.1137091141521933</v>
      </c>
      <c r="I1082">
        <f t="shared" si="292"/>
        <v>281.75055142118754</v>
      </c>
      <c r="J1082">
        <f t="shared" si="293"/>
        <v>336.46303149236644</v>
      </c>
      <c r="K1082">
        <f t="shared" si="294"/>
        <v>249.04147095749039</v>
      </c>
      <c r="L1082">
        <f t="shared" si="295"/>
        <v>0.74017484135739464</v>
      </c>
      <c r="M1082" cm="1">
        <f t="array" ref="M1082">CubicInterpolation($B$4:$B$14,$G$4:$G$14,L1082)*H1082</f>
        <v>545.4760855444531</v>
      </c>
      <c r="N1082">
        <f t="shared" si="296"/>
        <v>-1.6624312166002411</v>
      </c>
      <c r="O1082">
        <f t="shared" si="297"/>
        <v>-0.1694629170846321</v>
      </c>
      <c r="P1082">
        <f t="shared" si="298"/>
        <v>984.5305505865249</v>
      </c>
      <c r="Q1082">
        <f t="shared" si="299"/>
        <v>13525.656396256918</v>
      </c>
      <c r="R1082">
        <f t="shared" si="300"/>
        <v>-83.090033705998181</v>
      </c>
      <c r="S1082">
        <f t="shared" si="301"/>
        <v>-247.23968044689673</v>
      </c>
      <c r="T1082">
        <f t="shared" si="302"/>
        <v>29.903087954037783</v>
      </c>
      <c r="U1082">
        <f t="shared" si="303"/>
        <v>1.0202796335592688</v>
      </c>
      <c r="V1082">
        <f t="shared" si="304"/>
        <v>-1.3125193405322155</v>
      </c>
    </row>
    <row r="1083" spans="4:22" x14ac:dyDescent="0.3">
      <c r="D1083">
        <f t="shared" si="262"/>
        <v>102.09999999999847</v>
      </c>
      <c r="E1083">
        <v>0</v>
      </c>
      <c r="F1083">
        <v>50</v>
      </c>
      <c r="H1083">
        <f t="shared" si="291"/>
        <v>1.1164165774863226</v>
      </c>
      <c r="I1083">
        <f t="shared" si="292"/>
        <v>281.911224126126</v>
      </c>
      <c r="J1083">
        <f t="shared" si="293"/>
        <v>336.5589544996202</v>
      </c>
      <c r="K1083">
        <f t="shared" si="294"/>
        <v>248.92464032651759</v>
      </c>
      <c r="L1083">
        <f t="shared" si="295"/>
        <v>0.73961675064211818</v>
      </c>
      <c r="M1083" cm="1">
        <f t="array" ref="M1083">CubicInterpolation($B$4:$B$14,$G$4:$G$14,L1083)*H1083</f>
        <v>545.6653520700944</v>
      </c>
      <c r="N1083">
        <f t="shared" si="296"/>
        <v>-1.6614194200210826</v>
      </c>
      <c r="O1083">
        <f t="shared" si="297"/>
        <v>-0.16935977777992686</v>
      </c>
      <c r="P1083">
        <f t="shared" si="298"/>
        <v>959.81167290369081</v>
      </c>
      <c r="Q1083">
        <f t="shared" si="299"/>
        <v>13528.640130671798</v>
      </c>
      <c r="R1083">
        <f t="shared" si="300"/>
        <v>-83.117313196750445</v>
      </c>
      <c r="S1083">
        <f t="shared" si="301"/>
        <v>-247.13787320981265</v>
      </c>
      <c r="T1083">
        <f t="shared" si="302"/>
        <v>29.771600343560731</v>
      </c>
      <c r="U1083">
        <f t="shared" si="303"/>
        <v>1.0246613705753749</v>
      </c>
      <c r="V1083">
        <f t="shared" si="304"/>
        <v>-1.3078163345339378</v>
      </c>
    </row>
    <row r="1084" spans="4:22" x14ac:dyDescent="0.3">
      <c r="D1084">
        <f t="shared" si="262"/>
        <v>102.19999999999847</v>
      </c>
      <c r="E1084">
        <v>0</v>
      </c>
      <c r="F1084">
        <v>50</v>
      </c>
      <c r="H1084">
        <f t="shared" si="291"/>
        <v>1.1191279527505569</v>
      </c>
      <c r="I1084">
        <f t="shared" si="292"/>
        <v>282.07183051342105</v>
      </c>
      <c r="J1084">
        <f t="shared" si="293"/>
        <v>336.65481060025354</v>
      </c>
      <c r="K1084">
        <f t="shared" si="294"/>
        <v>248.80748538947637</v>
      </c>
      <c r="L1084">
        <f t="shared" si="295"/>
        <v>0.739058161521156</v>
      </c>
      <c r="M1084" cm="1">
        <f t="array" ref="M1084">CubicInterpolation($B$4:$B$14,$G$4:$G$14,L1084)*H1084</f>
        <v>545.85319776178733</v>
      </c>
      <c r="N1084">
        <f t="shared" si="296"/>
        <v>-1.6604201200986999</v>
      </c>
      <c r="O1084">
        <f t="shared" si="297"/>
        <v>-0.16925791234441384</v>
      </c>
      <c r="P1084">
        <f t="shared" si="298"/>
        <v>935.10299793522131</v>
      </c>
      <c r="Q1084">
        <f t="shared" si="299"/>
        <v>13531.610739866966</v>
      </c>
      <c r="R1084">
        <f t="shared" si="300"/>
        <v>-83.144498384316719</v>
      </c>
      <c r="S1084">
        <f t="shared" si="301"/>
        <v>-247.03562615960593</v>
      </c>
      <c r="T1084">
        <f t="shared" si="302"/>
        <v>29.640583559807432</v>
      </c>
      <c r="U1084">
        <f t="shared" si="303"/>
        <v>1.0290107251518339</v>
      </c>
      <c r="V1084">
        <f t="shared" si="304"/>
        <v>-1.3031239015347227</v>
      </c>
    </row>
    <row r="1085" spans="4:22" x14ac:dyDescent="0.3">
      <c r="D1085">
        <f t="shared" si="262"/>
        <v>102.29999999999846</v>
      </c>
      <c r="E1085">
        <v>0</v>
      </c>
      <c r="F1085">
        <v>50</v>
      </c>
      <c r="H1085">
        <f t="shared" si="291"/>
        <v>1.1218432353598389</v>
      </c>
      <c r="I1085">
        <f t="shared" si="292"/>
        <v>282.23237029825322</v>
      </c>
      <c r="J1085">
        <f t="shared" si="293"/>
        <v>336.75059968148258</v>
      </c>
      <c r="K1085">
        <f t="shared" si="294"/>
        <v>248.69000859673946</v>
      </c>
      <c r="L1085">
        <f t="shared" si="295"/>
        <v>0.73849908161103284</v>
      </c>
      <c r="M1085" cm="1">
        <f t="array" ref="M1085">CubicInterpolation($B$4:$B$14,$G$4:$G$14,L1085)*H1085</f>
        <v>546.03964170174777</v>
      </c>
      <c r="N1085">
        <f t="shared" si="296"/>
        <v>-1.659433283640225</v>
      </c>
      <c r="O1085">
        <f t="shared" si="297"/>
        <v>-0.16915731739451834</v>
      </c>
      <c r="P1085">
        <f t="shared" si="298"/>
        <v>910.40456949950146</v>
      </c>
      <c r="Q1085">
        <f t="shared" si="299"/>
        <v>13534.568270872356</v>
      </c>
      <c r="R1085">
        <f t="shared" si="300"/>
        <v>-83.171589579047065</v>
      </c>
      <c r="S1085">
        <f t="shared" si="301"/>
        <v>-246.93294255481956</v>
      </c>
      <c r="T1085">
        <f t="shared" si="302"/>
        <v>29.510036548004006</v>
      </c>
      <c r="U1085">
        <f t="shared" si="303"/>
        <v>1.0333280989325317</v>
      </c>
      <c r="V1085">
        <f t="shared" si="304"/>
        <v>-1.2984420906646008</v>
      </c>
    </row>
    <row r="1086" spans="4:22" x14ac:dyDescent="0.3">
      <c r="D1086">
        <f t="shared" si="262"/>
        <v>102.39999999999846</v>
      </c>
      <c r="E1086">
        <v>0</v>
      </c>
      <c r="F1086">
        <v>50</v>
      </c>
      <c r="H1086">
        <f t="shared" ref="H1086:H1122" si="305">$H$20*(1-(P1086/44300))^4.256</f>
        <v>1.1245624207202316</v>
      </c>
      <c r="I1086">
        <f t="shared" ref="I1086:I1122" si="306">$I$20 - 6.5*P1086/1000</f>
        <v>282.39284319790795</v>
      </c>
      <c r="J1086">
        <f t="shared" ref="J1086:J1122" si="307">(I1086*287*1.4)^0.5</f>
        <v>336.84632163186728</v>
      </c>
      <c r="K1086">
        <f t="shared" ref="K1086:K1122" si="308">(S1086^2+T1086^2)^0.5</f>
        <v>248.57221236317855</v>
      </c>
      <c r="L1086">
        <f t="shared" ref="L1086:L1122" si="309">K1086/J1086</f>
        <v>0.73793951840993599</v>
      </c>
      <c r="M1086" cm="1">
        <f t="array" ref="M1086">CubicInterpolation($B$4:$B$14,$G$4:$G$14,L1086)*H1086</f>
        <v>546.2247027568103</v>
      </c>
      <c r="N1086">
        <f t="shared" ref="N1086:N1122" si="310">-((U1086^2+V1086^2)^0.5)</f>
        <v>-1.6584588790294001</v>
      </c>
      <c r="O1086">
        <f t="shared" ref="O1086:O1122" si="311">N1086/$G$17</f>
        <v>-0.16905798970738023</v>
      </c>
      <c r="P1086">
        <f t="shared" ref="P1086:P1122" si="312">0.5*(S1085+S1086)*(D1085-D1084)+P1085</f>
        <v>885.71643109108118</v>
      </c>
      <c r="Q1086">
        <f t="shared" ref="Q1086:Q1122" si="313">0.5*(T1085+T1086)*(D1085-D1084)+Q1085</f>
        <v>13537.512770612177</v>
      </c>
      <c r="R1086">
        <f t="shared" ref="R1086:R1122" si="314">DEGREES(ATAN((P1086-P1085)/(Q1086-Q1085)))</f>
        <v>-83.198587089967447</v>
      </c>
      <c r="S1086">
        <f t="shared" ref="S1086:S1122" si="315">S1085+(U1084+U1085)*0.5*(D1085-D1084)</f>
        <v>-246.82982561361536</v>
      </c>
      <c r="T1086">
        <f t="shared" ref="T1086:T1122" si="316">T1085+(V1084+V1085)*0.5*(D1085-D1084)</f>
        <v>29.379958248394047</v>
      </c>
      <c r="U1086">
        <f t="shared" ref="U1086:U1122" si="317">(-$G$17*F1086-SIN(RADIANS((R1086)))*M1086)/F1086</f>
        <v>1.037613889259676</v>
      </c>
      <c r="V1086">
        <f t="shared" ref="V1086:V1122" si="318">(-COS(RADIANS(R1086))*M1086)/F1086</f>
        <v>-1.2937709496842411</v>
      </c>
    </row>
    <row r="1087" spans="4:22" x14ac:dyDescent="0.3">
      <c r="D1087">
        <f t="shared" si="262"/>
        <v>102.49999999999845</v>
      </c>
      <c r="E1087">
        <v>0</v>
      </c>
      <c r="F1087">
        <v>50</v>
      </c>
      <c r="H1087">
        <f t="shared" si="305"/>
        <v>1.127285504228728</v>
      </c>
      <c r="I1087">
        <f t="shared" si="306"/>
        <v>282.55324893174947</v>
      </c>
      <c r="J1087">
        <f t="shared" si="307"/>
        <v>336.9419763412937</v>
      </c>
      <c r="K1087">
        <f t="shared" si="308"/>
        <v>248.45409906857699</v>
      </c>
      <c r="L1087">
        <f t="shared" si="309"/>
        <v>0.7373794792991718</v>
      </c>
      <c r="M1087" cm="1">
        <f t="array" ref="M1087">CubicInterpolation($B$4:$B$14,$G$4:$G$14,L1087)*H1087</f>
        <v>546.4083995803428</v>
      </c>
      <c r="N1087">
        <f t="shared" si="310"/>
        <v>-1.6574968761593192</v>
      </c>
      <c r="O1087">
        <f t="shared" si="311"/>
        <v>-0.16895992621399786</v>
      </c>
      <c r="P1087">
        <f t="shared" si="312"/>
        <v>861.03862588469156</v>
      </c>
      <c r="Q1087">
        <f t="shared" si="313"/>
        <v>13540.444285904416</v>
      </c>
      <c r="R1087">
        <f t="shared" si="314"/>
        <v>-83.22549122481486</v>
      </c>
      <c r="S1087">
        <f t="shared" si="315"/>
        <v>-246.72627851420575</v>
      </c>
      <c r="T1087">
        <f t="shared" si="316"/>
        <v>29.250347596376614</v>
      </c>
      <c r="U1087">
        <f t="shared" si="317"/>
        <v>1.0418684892101282</v>
      </c>
      <c r="V1087">
        <f t="shared" si="318"/>
        <v>-1.2891105250012145</v>
      </c>
    </row>
    <row r="1088" spans="4:22" x14ac:dyDescent="0.3">
      <c r="D1088">
        <f t="shared" si="262"/>
        <v>102.59999999999845</v>
      </c>
      <c r="E1088">
        <v>0</v>
      </c>
      <c r="F1088">
        <v>50</v>
      </c>
      <c r="H1088">
        <f t="shared" si="305"/>
        <v>1.130012481273059</v>
      </c>
      <c r="I1088">
        <f t="shared" si="306"/>
        <v>282.71358722119504</v>
      </c>
      <c r="J1088">
        <f t="shared" si="307"/>
        <v>337.0375637009563</v>
      </c>
      <c r="K1088">
        <f t="shared" si="308"/>
        <v>248.33567105803874</v>
      </c>
      <c r="L1088">
        <f t="shared" si="309"/>
        <v>0.7368189715446074</v>
      </c>
      <c r="M1088" cm="1">
        <f t="array" ref="M1088">CubicInterpolation($B$4:$B$14,$G$4:$G$14,L1088)*H1088</f>
        <v>546.59075061415388</v>
      </c>
      <c r="N1088">
        <f t="shared" si="310"/>
        <v>-1.6565472463735385</v>
      </c>
      <c r="O1088">
        <f t="shared" si="311"/>
        <v>-0.16886312399322512</v>
      </c>
      <c r="P1088">
        <f t="shared" si="312"/>
        <v>836.37119673921859</v>
      </c>
      <c r="Q1088">
        <f t="shared" si="313"/>
        <v>13543.362863460366</v>
      </c>
      <c r="R1088">
        <f t="shared" si="314"/>
        <v>-83.252302290021632</v>
      </c>
      <c r="S1088">
        <f t="shared" si="315"/>
        <v>-246.62230439528227</v>
      </c>
      <c r="T1088">
        <f t="shared" si="316"/>
        <v>29.121203522642347</v>
      </c>
      <c r="U1088">
        <f t="shared" si="317"/>
        <v>1.0460922876304743</v>
      </c>
      <c r="V1088">
        <f t="shared" si="318"/>
        <v>-1.2844608616955961</v>
      </c>
    </row>
    <row r="1089" spans="4:22" x14ac:dyDescent="0.3">
      <c r="D1089">
        <f t="shared" si="262"/>
        <v>102.69999999999844</v>
      </c>
      <c r="E1089">
        <v>0</v>
      </c>
      <c r="F1089">
        <v>50</v>
      </c>
      <c r="H1089">
        <f t="shared" si="305"/>
        <v>1.1327433472315016</v>
      </c>
      <c r="I1089">
        <f t="shared" si="306"/>
        <v>282.87385778968934</v>
      </c>
      <c r="J1089">
        <f t="shared" si="307"/>
        <v>337.13308360334076</v>
      </c>
      <c r="K1089">
        <f t="shared" si="308"/>
        <v>248.21693064239352</v>
      </c>
      <c r="L1089">
        <f t="shared" si="309"/>
        <v>0.73625800229809857</v>
      </c>
      <c r="M1089" cm="1">
        <f t="array" ref="M1089">CubicInterpolation($B$4:$B$14,$G$4:$G$14,L1089)*H1089</f>
        <v>546.77177409039405</v>
      </c>
      <c r="N1089">
        <f t="shared" si="310"/>
        <v>-1.6556099624037897</v>
      </c>
      <c r="O1089">
        <f t="shared" si="311"/>
        <v>-0.16876758026542196</v>
      </c>
      <c r="P1089">
        <f t="shared" si="312"/>
        <v>811.71418620163388</v>
      </c>
      <c r="Q1089">
        <f t="shared" si="313"/>
        <v>13546.268549884164</v>
      </c>
      <c r="R1089">
        <f t="shared" si="314"/>
        <v>-83.279020590736806</v>
      </c>
      <c r="S1089">
        <f t="shared" si="315"/>
        <v>-246.51790635644025</v>
      </c>
      <c r="T1089">
        <f t="shared" si="316"/>
        <v>28.992524953307512</v>
      </c>
      <c r="U1089">
        <f t="shared" si="317"/>
        <v>1.0502856691728903</v>
      </c>
      <c r="V1089">
        <f t="shared" si="318"/>
        <v>-1.2798220035382777</v>
      </c>
    </row>
    <row r="1090" spans="4:22" x14ac:dyDescent="0.3">
      <c r="D1090">
        <f t="shared" si="262"/>
        <v>102.79999999999843</v>
      </c>
      <c r="E1090">
        <v>0</v>
      </c>
      <c r="F1090">
        <v>50</v>
      </c>
      <c r="H1090">
        <f t="shared" si="305"/>
        <v>1.1354780974726915</v>
      </c>
      <c r="I1090">
        <f t="shared" si="306"/>
        <v>283.03406036267921</v>
      </c>
      <c r="J1090">
        <f t="shared" si="307"/>
        <v>337.22853594220715</v>
      </c>
      <c r="K1090">
        <f t="shared" si="308"/>
        <v>248.09788009859861</v>
      </c>
      <c r="L1090">
        <f t="shared" si="309"/>
        <v>0.73569657859890192</v>
      </c>
      <c r="M1090" cm="1">
        <f t="array" ref="M1090">CubicInterpolation($B$4:$B$14,$G$4:$G$14,L1090)*H1090</f>
        <v>546.95148803344841</v>
      </c>
      <c r="N1090">
        <f t="shared" si="310"/>
        <v>-1.6546849983098864</v>
      </c>
      <c r="O1090">
        <f t="shared" si="311"/>
        <v>-0.16867329238632889</v>
      </c>
      <c r="P1090">
        <f t="shared" si="312"/>
        <v>787.06763651088329</v>
      </c>
      <c r="Q1090">
        <f t="shared" si="313"/>
        <v>13549.161391672331</v>
      </c>
      <c r="R1090">
        <f t="shared" si="314"/>
        <v>-83.305646430842415</v>
      </c>
      <c r="S1090">
        <f t="shared" si="315"/>
        <v>-246.41308745860007</v>
      </c>
      <c r="T1090">
        <f t="shared" si="316"/>
        <v>28.864310810045826</v>
      </c>
      <c r="U1090">
        <f t="shared" si="317"/>
        <v>1.0544490143307643</v>
      </c>
      <c r="V1090">
        <f t="shared" si="318"/>
        <v>-1.2751939930099532</v>
      </c>
    </row>
    <row r="1091" spans="4:22" x14ac:dyDescent="0.3">
      <c r="D1091">
        <f t="shared" si="262"/>
        <v>102.89999999999843</v>
      </c>
      <c r="E1091">
        <v>0</v>
      </c>
      <c r="F1091">
        <v>50</v>
      </c>
      <c r="H1091">
        <f t="shared" si="305"/>
        <v>1.1382167273554338</v>
      </c>
      <c r="I1091">
        <f t="shared" si="306"/>
        <v>283.1941946675887</v>
      </c>
      <c r="J1091">
        <f t="shared" si="307"/>
        <v>337.32392061257252</v>
      </c>
      <c r="K1091">
        <f t="shared" si="308"/>
        <v>247.97852167013673</v>
      </c>
      <c r="L1091">
        <f t="shared" si="309"/>
        <v>0.73513470737507558</v>
      </c>
      <c r="M1091" cm="1">
        <f t="array" ref="M1091">CubicInterpolation($B$4:$B$14,$G$4:$G$14,L1091)*H1091</f>
        <v>547.12991026182863</v>
      </c>
      <c r="N1091">
        <f t="shared" si="310"/>
        <v>-1.653772329423487</v>
      </c>
      <c r="O1091">
        <f t="shared" si="311"/>
        <v>-0.16858025784133404</v>
      </c>
      <c r="P1091">
        <f t="shared" si="312"/>
        <v>762.43158960173344</v>
      </c>
      <c r="Q1091">
        <f t="shared" si="313"/>
        <v>13552.041435213345</v>
      </c>
      <c r="R1091">
        <f t="shared" si="314"/>
        <v>-83.332180112952869</v>
      </c>
      <c r="S1091">
        <f t="shared" si="315"/>
        <v>-246.3078507244249</v>
      </c>
      <c r="T1091">
        <f t="shared" si="316"/>
        <v>28.736560010218422</v>
      </c>
      <c r="U1091">
        <f t="shared" si="317"/>
        <v>1.058582699474</v>
      </c>
      <c r="V1091">
        <f t="shared" si="318"/>
        <v>-1.2705768713230716</v>
      </c>
    </row>
    <row r="1092" spans="4:22" x14ac:dyDescent="0.3">
      <c r="D1092">
        <f t="shared" si="262"/>
        <v>102.99999999999842</v>
      </c>
      <c r="E1092">
        <v>0</v>
      </c>
      <c r="F1092">
        <v>50</v>
      </c>
      <c r="H1092">
        <f t="shared" si="305"/>
        <v>1.1409592322285149</v>
      </c>
      <c r="I1092">
        <f t="shared" si="306"/>
        <v>283.35426043379425</v>
      </c>
      <c r="J1092">
        <f t="shared" si="307"/>
        <v>337.41923751069459</v>
      </c>
      <c r="K1092">
        <f t="shared" si="308"/>
        <v>247.85885756741027</v>
      </c>
      <c r="L1092">
        <f t="shared" si="309"/>
        <v>0.73457239544486352</v>
      </c>
      <c r="M1092" cm="1">
        <f t="array" ref="M1092">CubicInterpolation($B$4:$B$14,$G$4:$G$14,L1092)*H1092</f>
        <v>547.30705839004872</v>
      </c>
      <c r="N1092">
        <f t="shared" si="310"/>
        <v>-1.6528719322888981</v>
      </c>
      <c r="O1092">
        <f t="shared" si="311"/>
        <v>-0.16848847423943913</v>
      </c>
      <c r="P1092">
        <f t="shared" si="312"/>
        <v>737.80608710857689</v>
      </c>
      <c r="Q1092">
        <f t="shared" si="313"/>
        <v>13554.908726787206</v>
      </c>
      <c r="R1092">
        <f t="shared" si="314"/>
        <v>-83.358621938446674</v>
      </c>
      <c r="S1092">
        <f t="shared" si="315"/>
        <v>-246.20219913873467</v>
      </c>
      <c r="T1092">
        <f t="shared" si="316"/>
        <v>28.609271467001779</v>
      </c>
      <c r="U1092">
        <f t="shared" si="317"/>
        <v>1.0626870968847515</v>
      </c>
      <c r="V1092">
        <f t="shared" si="318"/>
        <v>-1.2659706784373383</v>
      </c>
    </row>
    <row r="1093" spans="4:22" x14ac:dyDescent="0.3">
      <c r="D1093">
        <f t="shared" si="262"/>
        <v>103.09999999999842</v>
      </c>
      <c r="E1093">
        <v>0</v>
      </c>
      <c r="F1093">
        <v>50</v>
      </c>
      <c r="H1093">
        <f t="shared" si="305"/>
        <v>1.1437056074305185</v>
      </c>
      <c r="I1093">
        <f t="shared" si="306"/>
        <v>283.5142573926002</v>
      </c>
      <c r="J1093">
        <f t="shared" si="307"/>
        <v>337.51448653405492</v>
      </c>
      <c r="K1093">
        <f t="shared" si="308"/>
        <v>247.73888996813218</v>
      </c>
      <c r="L1093">
        <f t="shared" si="309"/>
        <v>0.73400964951806758</v>
      </c>
      <c r="M1093" cm="1">
        <f t="array" ref="M1093">CubicInterpolation($B$4:$B$14,$G$4:$G$14,L1093)*H1093</f>
        <v>547.48294983050243</v>
      </c>
      <c r="N1093">
        <f t="shared" si="310"/>
        <v>-1.6519837846126701</v>
      </c>
      <c r="O1093">
        <f t="shared" si="311"/>
        <v>-0.1683979393081213</v>
      </c>
      <c r="P1093">
        <f t="shared" si="312"/>
        <v>713.19117036919567</v>
      </c>
      <c r="Q1093">
        <f t="shared" si="313"/>
        <v>13557.763312565032</v>
      </c>
      <c r="R1093">
        <f t="shared" si="314"/>
        <v>-83.384972207443667</v>
      </c>
      <c r="S1093">
        <f t="shared" si="315"/>
        <v>-246.09613564891674</v>
      </c>
      <c r="T1093">
        <f t="shared" si="316"/>
        <v>28.482444089513766</v>
      </c>
      <c r="U1093">
        <f t="shared" si="317"/>
        <v>1.0667625747920579</v>
      </c>
      <c r="V1093">
        <f t="shared" si="318"/>
        <v>-1.2613754530853294</v>
      </c>
    </row>
    <row r="1094" spans="4:22" x14ac:dyDescent="0.3">
      <c r="D1094">
        <f t="shared" si="262"/>
        <v>103.19999999999841</v>
      </c>
      <c r="E1094">
        <v>0</v>
      </c>
      <c r="F1094">
        <v>50</v>
      </c>
      <c r="H1094">
        <f t="shared" si="305"/>
        <v>1.1464558482896361</v>
      </c>
      <c r="I1094">
        <f t="shared" si="306"/>
        <v>283.6741852772148</v>
      </c>
      <c r="J1094">
        <f t="shared" si="307"/>
        <v>337.60966758134299</v>
      </c>
      <c r="K1094">
        <f t="shared" si="308"/>
        <v>247.61862101771302</v>
      </c>
      <c r="L1094">
        <f t="shared" si="309"/>
        <v>0.73344647619740422</v>
      </c>
      <c r="M1094" cm="1">
        <f t="array" ref="M1094">CubicInterpolation($B$4:$B$14,$G$4:$G$14,L1094)*H1094</f>
        <v>547.6576017953231</v>
      </c>
      <c r="N1094">
        <f t="shared" si="310"/>
        <v>-1.6511078652052402</v>
      </c>
      <c r="O1094">
        <f t="shared" si="311"/>
        <v>-0.16830865088738431</v>
      </c>
      <c r="P1094">
        <f t="shared" si="312"/>
        <v>688.58688042848462</v>
      </c>
      <c r="Q1094">
        <f t="shared" si="313"/>
        <v>13560.605238608654</v>
      </c>
      <c r="R1094">
        <f t="shared" si="314"/>
        <v>-83.411231218852265</v>
      </c>
      <c r="S1094">
        <f t="shared" si="315"/>
        <v>-245.9896631653329</v>
      </c>
      <c r="T1094">
        <f t="shared" si="316"/>
        <v>28.356076782937642</v>
      </c>
      <c r="U1094">
        <f t="shared" si="317"/>
        <v>1.0708094974077107</v>
      </c>
      <c r="V1094">
        <f t="shared" si="318"/>
        <v>-1.2567912327845272</v>
      </c>
    </row>
    <row r="1095" spans="4:22" x14ac:dyDescent="0.3">
      <c r="D1095">
        <f t="shared" si="262"/>
        <v>103.29999999999841</v>
      </c>
      <c r="E1095">
        <v>0</v>
      </c>
      <c r="F1095">
        <v>50</v>
      </c>
      <c r="H1095">
        <f t="shared" si="305"/>
        <v>1.1492099501234876</v>
      </c>
      <c r="I1095">
        <f t="shared" si="306"/>
        <v>283.83404382272613</v>
      </c>
      <c r="J1095">
        <f t="shared" si="307"/>
        <v>337.70478055243956</v>
      </c>
      <c r="K1095">
        <f t="shared" si="308"/>
        <v>247.49805282964445</v>
      </c>
      <c r="L1095">
        <f t="shared" si="309"/>
        <v>0.7328828819798493</v>
      </c>
      <c r="M1095" cm="1">
        <f t="array" ref="M1095">CubicInterpolation($B$4:$B$14,$G$4:$G$14,L1095)*H1095</f>
        <v>547.83103129824542</v>
      </c>
      <c r="N1095">
        <f t="shared" si="310"/>
        <v>-1.6502441539334618</v>
      </c>
      <c r="O1095">
        <f t="shared" si="311"/>
        <v>-0.16822060692491964</v>
      </c>
      <c r="P1095">
        <f t="shared" si="312"/>
        <v>663.99325804213322</v>
      </c>
      <c r="Q1095">
        <f t="shared" si="313"/>
        <v>13563.434550870234</v>
      </c>
      <c r="R1095">
        <f t="shared" si="314"/>
        <v>-83.437399270345537</v>
      </c>
      <c r="S1095">
        <f t="shared" si="315"/>
        <v>-245.88278456172293</v>
      </c>
      <c r="T1095">
        <f t="shared" si="316"/>
        <v>28.230168448644157</v>
      </c>
      <c r="U1095">
        <f t="shared" si="317"/>
        <v>1.0748282249606587</v>
      </c>
      <c r="V1095">
        <f t="shared" si="318"/>
        <v>-1.2522180538626198</v>
      </c>
    </row>
    <row r="1096" spans="4:22" x14ac:dyDescent="0.3">
      <c r="D1096">
        <f t="shared" si="262"/>
        <v>103.3999999999984</v>
      </c>
      <c r="E1096">
        <v>0</v>
      </c>
      <c r="F1096">
        <v>50</v>
      </c>
      <c r="H1096">
        <f t="shared" si="305"/>
        <v>1.1519679082389334</v>
      </c>
      <c r="I1096">
        <f t="shared" si="306"/>
        <v>283.99383276607824</v>
      </c>
      <c r="J1096">
        <f t="shared" si="307"/>
        <v>337.79982534840104</v>
      </c>
      <c r="K1096">
        <f t="shared" si="308"/>
        <v>247.37718748587912</v>
      </c>
      <c r="L1096">
        <f t="shared" si="309"/>
        <v>0.73231887325796707</v>
      </c>
      <c r="M1096" cm="1">
        <f t="array" ref="M1096">CubicInterpolation($B$4:$B$14,$G$4:$G$14,L1096)*H1096</f>
        <v>548.00325515644806</v>
      </c>
      <c r="N1096">
        <f t="shared" si="310"/>
        <v>-1.6493926316657159</v>
      </c>
      <c r="O1096">
        <f t="shared" si="311"/>
        <v>-0.16813380547051129</v>
      </c>
      <c r="P1096">
        <f t="shared" si="312"/>
        <v>639.41034368026828</v>
      </c>
      <c r="Q1096">
        <f t="shared" si="313"/>
        <v>13566.251295191882</v>
      </c>
      <c r="R1096">
        <f t="shared" si="314"/>
        <v>-83.463476658403152</v>
      </c>
      <c r="S1096">
        <f t="shared" si="315"/>
        <v>-245.77550267560451</v>
      </c>
      <c r="T1096">
        <f t="shared" si="316"/>
        <v>28.104717984311808</v>
      </c>
      <c r="U1096">
        <f t="shared" si="317"/>
        <v>1.0788191137325225</v>
      </c>
      <c r="V1096">
        <f t="shared" si="318"/>
        <v>-1.2476559514700081</v>
      </c>
    </row>
    <row r="1097" spans="4:22" x14ac:dyDescent="0.3">
      <c r="D1097">
        <f t="shared" si="262"/>
        <v>103.49999999999839</v>
      </c>
      <c r="E1097">
        <v>0</v>
      </c>
      <c r="F1097">
        <v>50</v>
      </c>
      <c r="H1097">
        <f t="shared" si="305"/>
        <v>1.1547297179318954</v>
      </c>
      <c r="I1097">
        <f t="shared" si="306"/>
        <v>284.15355184604812</v>
      </c>
      <c r="J1097">
        <f t="shared" si="307"/>
        <v>337.89480187144358</v>
      </c>
      <c r="K1097">
        <f t="shared" si="308"/>
        <v>247.2560270372071</v>
      </c>
      <c r="L1097">
        <f t="shared" si="309"/>
        <v>0.7317544563212276</v>
      </c>
      <c r="M1097" cm="1">
        <f t="array" ref="M1097">CubicInterpolation($B$4:$B$14,$G$4:$G$14,L1097)*H1097</f>
        <v>548.17428999239689</v>
      </c>
      <c r="N1097">
        <f t="shared" si="310"/>
        <v>-1.6485532802261778</v>
      </c>
      <c r="O1097">
        <f t="shared" si="311"/>
        <v>-0.16804824467137386</v>
      </c>
      <c r="P1097">
        <f t="shared" si="312"/>
        <v>614.83817753105598</v>
      </c>
      <c r="Q1097">
        <f t="shared" si="313"/>
        <v>13569.0555173053</v>
      </c>
      <c r="R1097">
        <f t="shared" si="314"/>
        <v>-83.489463678294513</v>
      </c>
      <c r="S1097">
        <f t="shared" si="315"/>
        <v>-245.66782030866986</v>
      </c>
      <c r="T1097">
        <f t="shared" si="316"/>
        <v>27.979724284045183</v>
      </c>
      <c r="U1097">
        <f t="shared" si="317"/>
        <v>1.0827825160918905</v>
      </c>
      <c r="V1097">
        <f t="shared" si="318"/>
        <v>-1.2431049596032531</v>
      </c>
    </row>
    <row r="1098" spans="4:22" x14ac:dyDescent="0.3">
      <c r="D1098">
        <f t="shared" si="262"/>
        <v>103.59999999999839</v>
      </c>
      <c r="E1098">
        <v>0</v>
      </c>
      <c r="F1098">
        <v>50</v>
      </c>
      <c r="H1098">
        <f t="shared" si="305"/>
        <v>1.157495374487175</v>
      </c>
      <c r="I1098">
        <f t="shared" si="306"/>
        <v>284.31320080322223</v>
      </c>
      <c r="J1098">
        <f t="shared" si="307"/>
        <v>337.98971002492766</v>
      </c>
      <c r="K1098">
        <f t="shared" si="308"/>
        <v>247.13457350362881</v>
      </c>
      <c r="L1098">
        <f t="shared" si="309"/>
        <v>0.7311896373573088</v>
      </c>
      <c r="M1098" cm="1">
        <f t="array" ref="M1098">CubicInterpolation($B$4:$B$14,$G$4:$G$14,L1098)*H1098</f>
        <v>548.34415223567089</v>
      </c>
      <c r="N1098">
        <f t="shared" si="310"/>
        <v>-1.6477260823443636</v>
      </c>
      <c r="O1098">
        <f t="shared" si="311"/>
        <v>-0.16796392276700953</v>
      </c>
      <c r="P1098">
        <f t="shared" si="312"/>
        <v>590.276799504265</v>
      </c>
      <c r="Q1098">
        <f t="shared" si="313"/>
        <v>13571.847262831427</v>
      </c>
      <c r="R1098">
        <f t="shared" si="314"/>
        <v>-83.515360624107103</v>
      </c>
      <c r="S1098">
        <f t="shared" si="315"/>
        <v>-245.55974022717865</v>
      </c>
      <c r="T1098">
        <f t="shared" si="316"/>
        <v>27.855186238491527</v>
      </c>
      <c r="U1098">
        <f t="shared" si="317"/>
        <v>1.0867187805292928</v>
      </c>
      <c r="V1098">
        <f t="shared" si="318"/>
        <v>-1.2385651111196501</v>
      </c>
    </row>
    <row r="1099" spans="4:22" x14ac:dyDescent="0.3">
      <c r="D1099">
        <f t="shared" si="262"/>
        <v>103.69999999999838</v>
      </c>
      <c r="E1099">
        <v>0</v>
      </c>
      <c r="F1099">
        <v>50</v>
      </c>
      <c r="H1099">
        <f t="shared" si="305"/>
        <v>1.1602648731782694</v>
      </c>
      <c r="I1099">
        <f t="shared" si="306"/>
        <v>284.47277937997382</v>
      </c>
      <c r="J1099">
        <f t="shared" si="307"/>
        <v>338.08454971334237</v>
      </c>
      <c r="K1099">
        <f t="shared" si="308"/>
        <v>247.01282887472408</v>
      </c>
      <c r="L1099">
        <f t="shared" si="309"/>
        <v>0.73062442245338677</v>
      </c>
      <c r="M1099" cm="1">
        <f t="array" ref="M1099">CubicInterpolation($B$4:$B$14,$G$4:$G$14,L1099)*H1099</f>
        <v>548.51285812478363</v>
      </c>
      <c r="N1099">
        <f t="shared" si="310"/>
        <v>-1.6469110216098861</v>
      </c>
      <c r="O1099">
        <f t="shared" si="311"/>
        <v>-0.16788083808459592</v>
      </c>
      <c r="P1099">
        <f t="shared" si="312"/>
        <v>565.72624923479009</v>
      </c>
      <c r="Q1099">
        <f t="shared" si="313"/>
        <v>13574.626577280098</v>
      </c>
      <c r="R1099">
        <f t="shared" si="314"/>
        <v>-83.54116778874527</v>
      </c>
      <c r="S1099">
        <f t="shared" si="315"/>
        <v>-245.4512651623476</v>
      </c>
      <c r="T1099">
        <f t="shared" si="316"/>
        <v>27.731102734955389</v>
      </c>
      <c r="U1099">
        <f t="shared" si="317"/>
        <v>1.090628251691512</v>
      </c>
      <c r="V1099">
        <f t="shared" si="318"/>
        <v>-1.2340364377571817</v>
      </c>
    </row>
    <row r="1100" spans="4:22" x14ac:dyDescent="0.3">
      <c r="D1100">
        <f t="shared" si="262"/>
        <v>103.79999999999838</v>
      </c>
      <c r="E1100">
        <v>0</v>
      </c>
      <c r="F1100">
        <v>50</v>
      </c>
      <c r="H1100">
        <f t="shared" si="305"/>
        <v>1.1630382092671985</v>
      </c>
      <c r="I1100">
        <f t="shared" si="306"/>
        <v>284.63228732044007</v>
      </c>
      <c r="J1100">
        <f t="shared" si="307"/>
        <v>338.17932084229045</v>
      </c>
      <c r="K1100">
        <f t="shared" si="308"/>
        <v>246.89079511001816</v>
      </c>
      <c r="L1100">
        <f t="shared" si="309"/>
        <v>0.73005881759741131</v>
      </c>
      <c r="M1100" cm="1">
        <f t="array" ref="M1100">CubicInterpolation($B$4:$B$14,$G$4:$G$14,L1100)*H1100</f>
        <v>548.68042370899389</v>
      </c>
      <c r="N1100">
        <f t="shared" si="310"/>
        <v>-1.6461080824269083</v>
      </c>
      <c r="O1100">
        <f t="shared" si="311"/>
        <v>-0.16779898903434334</v>
      </c>
      <c r="P1100">
        <f t="shared" si="312"/>
        <v>541.1865660861373</v>
      </c>
      <c r="Q1100">
        <f t="shared" si="313"/>
        <v>13577.393506049721</v>
      </c>
      <c r="R1100">
        <f t="shared" si="314"/>
        <v>-83.566885463940665</v>
      </c>
      <c r="S1100">
        <f t="shared" si="315"/>
        <v>-245.34239781073657</v>
      </c>
      <c r="T1100">
        <f t="shared" si="316"/>
        <v>27.607472657511554</v>
      </c>
      <c r="U1100">
        <f t="shared" si="317"/>
        <v>1.0945112704159647</v>
      </c>
      <c r="V1100">
        <f t="shared" si="318"/>
        <v>-1.2295189701519957</v>
      </c>
    </row>
    <row r="1101" spans="4:22" x14ac:dyDescent="0.3">
      <c r="D1101">
        <f t="shared" si="262"/>
        <v>103.89999999999837</v>
      </c>
      <c r="E1101">
        <v>0</v>
      </c>
      <c r="F1101">
        <v>50</v>
      </c>
      <c r="H1101">
        <f t="shared" si="305"/>
        <v>1.1658153780043221</v>
      </c>
      <c r="I1101">
        <f t="shared" si="306"/>
        <v>284.79172437049982</v>
      </c>
      <c r="J1101">
        <f t="shared" si="307"/>
        <v>338.27402331847298</v>
      </c>
      <c r="K1101">
        <f t="shared" si="308"/>
        <v>246.76847413934385</v>
      </c>
      <c r="L1101">
        <f t="shared" si="309"/>
        <v>0.72949282867936949</v>
      </c>
      <c r="M1101" cm="1">
        <f t="array" ref="M1101">CubicInterpolation($B$4:$B$14,$G$4:$G$14,L1101)*H1101</f>
        <v>548.84686485010491</v>
      </c>
      <c r="N1101">
        <f t="shared" si="310"/>
        <v>-1.6453172499687809</v>
      </c>
      <c r="O1101">
        <f t="shared" si="311"/>
        <v>-0.16771837410487062</v>
      </c>
      <c r="P1101">
        <f t="shared" si="312"/>
        <v>516.65778915387034</v>
      </c>
      <c r="Q1101">
        <f t="shared" si="313"/>
        <v>13580.148094426952</v>
      </c>
      <c r="R1101">
        <f t="shared" si="314"/>
        <v>-83.592513940270763</v>
      </c>
      <c r="S1101">
        <f t="shared" si="315"/>
        <v>-245.2331408346312</v>
      </c>
      <c r="T1101">
        <f t="shared" si="316"/>
        <v>27.484294887116103</v>
      </c>
      <c r="U1101">
        <f t="shared" si="317"/>
        <v>1.0983681737650819</v>
      </c>
      <c r="V1101">
        <f t="shared" si="318"/>
        <v>-1.2250127378540969</v>
      </c>
    </row>
    <row r="1102" spans="4:22" x14ac:dyDescent="0.3">
      <c r="D1102">
        <f t="shared" si="262"/>
        <v>103.99999999999837</v>
      </c>
      <c r="E1102">
        <v>0</v>
      </c>
      <c r="F1102">
        <v>50</v>
      </c>
      <c r="H1102">
        <f t="shared" si="305"/>
        <v>1.1685963746281629</v>
      </c>
      <c r="I1102">
        <f t="shared" si="306"/>
        <v>284.95109027775135</v>
      </c>
      <c r="J1102">
        <f t="shared" si="307"/>
        <v>338.36865704967488</v>
      </c>
      <c r="K1102">
        <f t="shared" si="308"/>
        <v>246.64586786320046</v>
      </c>
      <c r="L1102">
        <f t="shared" si="309"/>
        <v>0.72892646149253459</v>
      </c>
      <c r="M1102" cm="1">
        <f t="array" ref="M1102">CubicInterpolation($B$4:$B$14,$G$4:$G$14,L1102)*H1102</f>
        <v>549.0121972242523</v>
      </c>
      <c r="N1102">
        <f t="shared" si="310"/>
        <v>-1.6445385101360757</v>
      </c>
      <c r="O1102">
        <f t="shared" si="311"/>
        <v>-0.16763899185892717</v>
      </c>
      <c r="P1102">
        <f t="shared" si="312"/>
        <v>492.13995726901908</v>
      </c>
      <c r="Q1102">
        <f t="shared" si="313"/>
        <v>13582.890387586393</v>
      </c>
      <c r="R1102">
        <f t="shared" si="314"/>
        <v>-83.618053507160099</v>
      </c>
      <c r="S1102">
        <f t="shared" si="315"/>
        <v>-245.12349686242214</v>
      </c>
      <c r="T1102">
        <f t="shared" si="316"/>
        <v>27.361568301715806</v>
      </c>
      <c r="U1102">
        <f t="shared" si="317"/>
        <v>1.1021992950601407</v>
      </c>
      <c r="V1102">
        <f t="shared" si="318"/>
        <v>-1.2205177693460725</v>
      </c>
    </row>
    <row r="1103" spans="4:22" x14ac:dyDescent="0.3">
      <c r="D1103">
        <f t="shared" si="262"/>
        <v>104.09999999999836</v>
      </c>
      <c r="E1103">
        <v>0</v>
      </c>
      <c r="F1103">
        <v>50</v>
      </c>
      <c r="H1103">
        <f t="shared" si="305"/>
        <v>1.1713811943652317</v>
      </c>
      <c r="I1103">
        <f t="shared" si="306"/>
        <v>285.11038479149056</v>
      </c>
      <c r="J1103">
        <f t="shared" si="307"/>
        <v>338.46322194474971</v>
      </c>
      <c r="K1103">
        <f t="shared" si="308"/>
        <v>246.52297815310905</v>
      </c>
      <c r="L1103">
        <f t="shared" si="309"/>
        <v>0.72835972173470342</v>
      </c>
      <c r="M1103" cm="1">
        <f t="array" ref="M1103">CubicInterpolation($B$4:$B$14,$G$4:$G$14,L1103)*H1103</f>
        <v>549.17643632368618</v>
      </c>
      <c r="N1103">
        <f t="shared" si="310"/>
        <v>-1.643771849514871</v>
      </c>
      <c r="O1103">
        <f t="shared" si="311"/>
        <v>-0.16756084092914075</v>
      </c>
      <c r="P1103">
        <f t="shared" si="312"/>
        <v>467.63310900145029</v>
      </c>
      <c r="Q1103">
        <f t="shared" si="313"/>
        <v>13585.620430590296</v>
      </c>
      <c r="R1103">
        <f t="shared" si="314"/>
        <v>-83.643504452889147</v>
      </c>
      <c r="S1103">
        <f t="shared" si="315"/>
        <v>-245.01346848898089</v>
      </c>
      <c r="T1103">
        <f t="shared" si="316"/>
        <v>27.239291776355806</v>
      </c>
      <c r="U1103">
        <f t="shared" si="317"/>
        <v>1.1060049639151861</v>
      </c>
      <c r="V1103">
        <f t="shared" si="318"/>
        <v>-1.2160340920601311</v>
      </c>
    </row>
    <row r="1104" spans="4:22" x14ac:dyDescent="0.3">
      <c r="D1104">
        <f t="shared" si="262"/>
        <v>104.19999999999835</v>
      </c>
      <c r="E1104">
        <v>0</v>
      </c>
      <c r="F1104">
        <v>50</v>
      </c>
      <c r="H1104">
        <f t="shared" si="305"/>
        <v>1.1741698324298533</v>
      </c>
      <c r="I1104">
        <f t="shared" si="306"/>
        <v>285.26960766268917</v>
      </c>
      <c r="J1104">
        <f t="shared" si="307"/>
        <v>338.55771791360553</v>
      </c>
      <c r="K1104">
        <f t="shared" si="308"/>
        <v>246.3998068519644</v>
      </c>
      <c r="L1104">
        <f t="shared" si="309"/>
        <v>0.72779261500941961</v>
      </c>
      <c r="M1104" cm="1">
        <f t="array" ref="M1104">CubicInterpolation($B$4:$B$14,$G$4:$G$14,L1104)*H1104</f>
        <v>549.33959745853736</v>
      </c>
      <c r="N1104">
        <f t="shared" si="310"/>
        <v>-1.6430172553356182</v>
      </c>
      <c r="O1104">
        <f t="shared" si="311"/>
        <v>-0.16748392001382448</v>
      </c>
      <c r="P1104">
        <f t="shared" si="312"/>
        <v>443.13728266320106</v>
      </c>
      <c r="Q1104">
        <f t="shared" si="313"/>
        <v>13588.338268388277</v>
      </c>
      <c r="R1104">
        <f t="shared" si="314"/>
        <v>-83.668867064607014</v>
      </c>
      <c r="S1104">
        <f t="shared" si="315"/>
        <v>-244.90305827603214</v>
      </c>
      <c r="T1104">
        <f t="shared" si="316"/>
        <v>27.117464183285502</v>
      </c>
      <c r="U1104">
        <f t="shared" si="317"/>
        <v>1.1097855062707731</v>
      </c>
      <c r="V1104">
        <f t="shared" si="318"/>
        <v>-1.2115617323941492</v>
      </c>
    </row>
    <row r="1105" spans="4:22" x14ac:dyDescent="0.3">
      <c r="D1105">
        <f t="shared" si="262"/>
        <v>104.29999999999835</v>
      </c>
      <c r="E1105">
        <v>0</v>
      </c>
      <c r="F1105">
        <v>50</v>
      </c>
      <c r="H1105">
        <f t="shared" si="305"/>
        <v>1.1769622840239893</v>
      </c>
      <c r="I1105">
        <f t="shared" si="306"/>
        <v>285.42875864397342</v>
      </c>
      <c r="J1105">
        <f t="shared" si="307"/>
        <v>338.65214486719043</v>
      </c>
      <c r="K1105">
        <f t="shared" si="308"/>
        <v>246.27635577438357</v>
      </c>
      <c r="L1105">
        <f t="shared" si="309"/>
        <v>0.72722514682718464</v>
      </c>
      <c r="M1105" cm="1">
        <f t="array" ref="M1105">CubicInterpolation($B$4:$B$14,$G$4:$G$14,L1105)*H1105</f>
        <v>549.5016957585749</v>
      </c>
      <c r="N1105">
        <f t="shared" si="310"/>
        <v>-1.642274715433754</v>
      </c>
      <c r="O1105">
        <f t="shared" si="311"/>
        <v>-0.16740822787296167</v>
      </c>
      <c r="P1105">
        <f t="shared" si="312"/>
        <v>418.65251631177472</v>
      </c>
      <c r="Q1105">
        <f t="shared" si="313"/>
        <v>13591.043945817044</v>
      </c>
      <c r="R1105">
        <f t="shared" si="314"/>
        <v>-83.694141628339509</v>
      </c>
      <c r="S1105">
        <f t="shared" si="315"/>
        <v>-244.79226875252286</v>
      </c>
      <c r="T1105">
        <f t="shared" si="316"/>
        <v>26.996084392062794</v>
      </c>
      <c r="U1105">
        <f t="shared" si="317"/>
        <v>1.1135412444274584</v>
      </c>
      <c r="V1105">
        <f t="shared" si="318"/>
        <v>-1.2071007157283793</v>
      </c>
    </row>
    <row r="1106" spans="4:22" x14ac:dyDescent="0.3">
      <c r="D1106">
        <f t="shared" si="262"/>
        <v>104.39999999999834</v>
      </c>
      <c r="E1106">
        <v>0</v>
      </c>
      <c r="F1106">
        <v>50</v>
      </c>
      <c r="H1106">
        <f t="shared" si="305"/>
        <v>1.1797585443370675</v>
      </c>
      <c r="I1106">
        <f t="shared" si="306"/>
        <v>285.58783748960286</v>
      </c>
      <c r="J1106">
        <f t="shared" si="307"/>
        <v>338.74650271747817</v>
      </c>
      <c r="K1106">
        <f t="shared" si="308"/>
        <v>246.15262670705093</v>
      </c>
      <c r="L1106">
        <f t="shared" si="309"/>
        <v>0.72665732260665572</v>
      </c>
      <c r="M1106" cm="1">
        <f t="array" ref="M1106">CubicInterpolation($B$4:$B$14,$G$4:$G$14,L1106)*H1106</f>
        <v>549.66274617495196</v>
      </c>
      <c r="N1106">
        <f t="shared" si="310"/>
        <v>-1.6415442182120299</v>
      </c>
      <c r="O1106">
        <f t="shared" si="311"/>
        <v>-0.16733376332436595</v>
      </c>
      <c r="P1106">
        <f t="shared" si="312"/>
        <v>394.17884775340059</v>
      </c>
      <c r="Q1106">
        <f t="shared" si="313"/>
        <v>13593.73750760013</v>
      </c>
      <c r="R1106">
        <f t="shared" si="314"/>
        <v>-83.719328428992242</v>
      </c>
      <c r="S1106">
        <f t="shared" si="315"/>
        <v>-244.68110241498795</v>
      </c>
      <c r="T1106">
        <f t="shared" si="316"/>
        <v>26.875151269656676</v>
      </c>
      <c r="U1106">
        <f t="shared" si="317"/>
        <v>1.1172724970790273</v>
      </c>
      <c r="V1106">
        <f t="shared" si="318"/>
        <v>-1.2026510664428562</v>
      </c>
    </row>
    <row r="1107" spans="4:22" x14ac:dyDescent="0.3">
      <c r="D1107">
        <f t="shared" si="262"/>
        <v>104.49999999999834</v>
      </c>
      <c r="E1107">
        <v>0</v>
      </c>
      <c r="F1107">
        <v>50</v>
      </c>
      <c r="H1107">
        <f t="shared" si="305"/>
        <v>1.1825586085458084</v>
      </c>
      <c r="I1107">
        <f t="shared" si="306"/>
        <v>285.74684395544932</v>
      </c>
      <c r="J1107">
        <f t="shared" si="307"/>
        <v>338.84079137745437</v>
      </c>
      <c r="K1107">
        <f t="shared" si="308"/>
        <v>246.02862140905984</v>
      </c>
      <c r="L1107">
        <f t="shared" si="309"/>
        <v>0.72608914767583077</v>
      </c>
      <c r="M1107" cm="1">
        <f t="array" ref="M1107">CubicInterpolation($B$4:$B$14,$G$4:$G$14,L1107)*H1107</f>
        <v>549.82276348193955</v>
      </c>
      <c r="N1107">
        <f t="shared" si="310"/>
        <v>-1.6408257526017898</v>
      </c>
      <c r="O1107">
        <f t="shared" si="311"/>
        <v>-0.16726052523973392</v>
      </c>
      <c r="P1107">
        <f t="shared" si="312"/>
        <v>369.71631454625697</v>
      </c>
      <c r="Q1107">
        <f t="shared" si="313"/>
        <v>13596.418998347641</v>
      </c>
      <c r="R1107">
        <f t="shared" si="314"/>
        <v>-83.744427750370278</v>
      </c>
      <c r="S1107">
        <f t="shared" si="315"/>
        <v>-244.56956172791263</v>
      </c>
      <c r="T1107">
        <f t="shared" si="316"/>
        <v>26.75466368054812</v>
      </c>
      <c r="U1107">
        <f t="shared" si="317"/>
        <v>1.1209795793458466</v>
      </c>
      <c r="V1107">
        <f t="shared" si="318"/>
        <v>-1.1982128079313952</v>
      </c>
    </row>
    <row r="1108" spans="4:22" x14ac:dyDescent="0.3">
      <c r="D1108">
        <f t="shared" si="262"/>
        <v>104.59999999999833</v>
      </c>
      <c r="E1108">
        <v>0</v>
      </c>
      <c r="F1108">
        <v>50</v>
      </c>
      <c r="H1108">
        <f t="shared" si="305"/>
        <v>1.1853624718140554</v>
      </c>
      <c r="I1108">
        <f t="shared" si="306"/>
        <v>285.9057777989762</v>
      </c>
      <c r="J1108">
        <f t="shared" si="307"/>
        <v>338.93501076110249</v>
      </c>
      <c r="K1108">
        <f t="shared" si="308"/>
        <v>245.90434161225139</v>
      </c>
      <c r="L1108">
        <f t="shared" si="309"/>
        <v>0.7255206272732222</v>
      </c>
      <c r="M1108" cm="1">
        <f t="array" ref="M1108">CubicInterpolation($B$4:$B$14,$G$4:$G$14,L1108)*H1108</f>
        <v>549.98176227865247</v>
      </c>
      <c r="N1108">
        <f t="shared" si="310"/>
        <v>-1.6401193080275751</v>
      </c>
      <c r="O1108">
        <f t="shared" si="311"/>
        <v>-0.1671885125410372</v>
      </c>
      <c r="P1108">
        <f t="shared" si="312"/>
        <v>345.26495400365815</v>
      </c>
      <c r="Q1108">
        <f t="shared" si="313"/>
        <v>13599.08846255601</v>
      </c>
      <c r="R1108">
        <f t="shared" si="314"/>
        <v>-83.769439875180367</v>
      </c>
      <c r="S1108">
        <f t="shared" si="315"/>
        <v>-244.4576491240914</v>
      </c>
      <c r="T1108">
        <f t="shared" si="316"/>
        <v>26.634620486829416</v>
      </c>
      <c r="U1108">
        <f t="shared" si="317"/>
        <v>1.1246628028077474</v>
      </c>
      <c r="V1108">
        <f t="shared" si="318"/>
        <v>-1.1937859626187073</v>
      </c>
    </row>
    <row r="1109" spans="4:22" x14ac:dyDescent="0.3">
      <c r="D1109">
        <f t="shared" si="262"/>
        <v>104.69999999999833</v>
      </c>
      <c r="E1109">
        <v>0</v>
      </c>
      <c r="F1109">
        <v>50</v>
      </c>
      <c r="H1109">
        <f t="shared" si="305"/>
        <v>1.1881701292926024</v>
      </c>
      <c r="I1109">
        <f t="shared" si="306"/>
        <v>286.06463877921811</v>
      </c>
      <c r="J1109">
        <f t="shared" si="307"/>
        <v>339.02916078339018</v>
      </c>
      <c r="K1109">
        <f t="shared" si="308"/>
        <v>245.77978902154885</v>
      </c>
      <c r="L1109">
        <f t="shared" si="309"/>
        <v>0.72495176654901528</v>
      </c>
      <c r="M1109" cm="1">
        <f t="array" ref="M1109">CubicInterpolation($B$4:$B$14,$G$4:$G$14,L1109)*H1109</f>
        <v>550.13975699075434</v>
      </c>
      <c r="N1109">
        <f t="shared" si="310"/>
        <v>-1.639424874372132</v>
      </c>
      <c r="O1109">
        <f t="shared" si="311"/>
        <v>-0.16711772419695534</v>
      </c>
      <c r="P1109">
        <f t="shared" si="312"/>
        <v>320.82480319720577</v>
      </c>
      <c r="Q1109">
        <f t="shared" si="313"/>
        <v>13601.745944607766</v>
      </c>
      <c r="R1109">
        <f t="shared" si="314"/>
        <v>-83.794365085036844</v>
      </c>
      <c r="S1109">
        <f t="shared" si="315"/>
        <v>-244.34536700498373</v>
      </c>
      <c r="T1109">
        <f t="shared" si="316"/>
        <v>26.515020548301919</v>
      </c>
      <c r="U1109">
        <f t="shared" si="317"/>
        <v>1.1283224755366177</v>
      </c>
      <c r="V1109">
        <f t="shared" si="318"/>
        <v>-1.1893705519765485</v>
      </c>
    </row>
    <row r="1110" spans="4:22" x14ac:dyDescent="0.3">
      <c r="D1110">
        <f t="shared" si="262"/>
        <v>104.79999999999832</v>
      </c>
      <c r="E1110">
        <v>0</v>
      </c>
      <c r="F1110">
        <v>50</v>
      </c>
      <c r="H1110">
        <f t="shared" si="305"/>
        <v>1.190981576119029</v>
      </c>
      <c r="I1110">
        <f t="shared" si="306"/>
        <v>286.22342665676058</v>
      </c>
      <c r="J1110">
        <f t="shared" si="307"/>
        <v>339.12324136025592</v>
      </c>
      <c r="K1110">
        <f t="shared" si="308"/>
        <v>245.65496531529004</v>
      </c>
      <c r="L1110">
        <f t="shared" si="309"/>
        <v>0.72438257056621769</v>
      </c>
      <c r="M1110" cm="1">
        <f t="array" ref="M1110">CubicInterpolation($B$4:$B$14,$G$4:$G$14,L1110)*H1110</f>
        <v>550.29676187216432</v>
      </c>
      <c r="N1110">
        <f t="shared" si="310"/>
        <v>-1.6387424419426508</v>
      </c>
      <c r="O1110">
        <f t="shared" si="311"/>
        <v>-0.16704815921943433</v>
      </c>
      <c r="P1110">
        <f t="shared" si="312"/>
        <v>296.39589895990463</v>
      </c>
      <c r="Q1110">
        <f t="shared" si="313"/>
        <v>13604.391488771311</v>
      </c>
      <c r="R1110">
        <f t="shared" si="314"/>
        <v>-83.819203660467153</v>
      </c>
      <c r="S1110">
        <f t="shared" si="315"/>
        <v>-244.23271774106652</v>
      </c>
      <c r="T1110">
        <f t="shared" si="316"/>
        <v>26.395862722572165</v>
      </c>
      <c r="U1110">
        <f t="shared" si="317"/>
        <v>1.1319589021290357</v>
      </c>
      <c r="V1110">
        <f t="shared" si="318"/>
        <v>-1.1849665965397465</v>
      </c>
    </row>
    <row r="1111" spans="4:22" x14ac:dyDescent="0.3">
      <c r="D1111">
        <f t="shared" si="262"/>
        <v>104.89999999999831</v>
      </c>
      <c r="E1111">
        <v>0</v>
      </c>
      <c r="F1111">
        <v>50</v>
      </c>
      <c r="H1111">
        <f t="shared" si="305"/>
        <v>1.193796807417528</v>
      </c>
      <c r="I1111">
        <f t="shared" si="306"/>
        <v>286.38214119371992</v>
      </c>
      <c r="J1111">
        <f t="shared" si="307"/>
        <v>339.2172524085953</v>
      </c>
      <c r="K1111">
        <f t="shared" si="308"/>
        <v>245.52987214555532</v>
      </c>
      <c r="L1111">
        <f t="shared" si="309"/>
        <v>0.72381304430179372</v>
      </c>
      <c r="M1111" cm="1">
        <f t="array" ref="M1111">CubicInterpolation($B$4:$B$14,$G$4:$G$14,L1111)*H1111</f>
        <v>550.45279100673713</v>
      </c>
      <c r="N1111">
        <f t="shared" si="310"/>
        <v>-1.6380720014347239</v>
      </c>
      <c r="O1111">
        <f t="shared" si="311"/>
        <v>-0.16697981666001263</v>
      </c>
      <c r="P1111">
        <f t="shared" si="312"/>
        <v>271.97827788924354</v>
      </c>
      <c r="Q1111">
        <f t="shared" si="313"/>
        <v>13607.025139200696</v>
      </c>
      <c r="R1111">
        <f t="shared" si="314"/>
        <v>-83.843955880942076</v>
      </c>
      <c r="S1111">
        <f t="shared" si="315"/>
        <v>-244.11970367218325</v>
      </c>
      <c r="T1111">
        <f t="shared" si="316"/>
        <v>26.277145865146355</v>
      </c>
      <c r="U1111">
        <f t="shared" si="317"/>
        <v>1.1355723837389542</v>
      </c>
      <c r="V1111">
        <f t="shared" si="318"/>
        <v>-1.1805741159172478</v>
      </c>
    </row>
    <row r="1112" spans="4:22" x14ac:dyDescent="0.3">
      <c r="D1112">
        <f t="shared" si="262"/>
        <v>104.99999999999831</v>
      </c>
      <c r="E1112">
        <v>0</v>
      </c>
      <c r="F1112">
        <v>50</v>
      </c>
      <c r="H1112">
        <f t="shared" si="305"/>
        <v>1.1966158182987405</v>
      </c>
      <c r="I1112">
        <f t="shared" si="306"/>
        <v>286.5407821537234</v>
      </c>
      <c r="J1112">
        <f t="shared" si="307"/>
        <v>339.31119384624793</v>
      </c>
      <c r="K1112">
        <f t="shared" si="308"/>
        <v>245.40451113849304</v>
      </c>
      <c r="L1112">
        <f t="shared" si="309"/>
        <v>0.72324319264778858</v>
      </c>
      <c r="M1112" cm="1">
        <f t="array" ref="M1112">CubicInterpolation($B$4:$B$14,$G$4:$G$14,L1112)*H1112</f>
        <v>550.60785830994246</v>
      </c>
      <c r="N1112">
        <f t="shared" si="310"/>
        <v>-1.6374135439047754</v>
      </c>
      <c r="O1112">
        <f t="shared" si="311"/>
        <v>-0.16691269560701075</v>
      </c>
      <c r="P1112">
        <f t="shared" si="312"/>
        <v>247.57197635024127</v>
      </c>
      <c r="Q1112">
        <f t="shared" si="313"/>
        <v>13609.646939935428</v>
      </c>
      <c r="R1112">
        <f t="shared" si="314"/>
        <v>-83.868622024846587</v>
      </c>
      <c r="S1112">
        <f t="shared" si="315"/>
        <v>-244.00632710788986</v>
      </c>
      <c r="T1112">
        <f t="shared" si="316"/>
        <v>26.158868829523513</v>
      </c>
      <c r="U1112">
        <f t="shared" si="317"/>
        <v>1.1391632181091678</v>
      </c>
      <c r="V1112">
        <f t="shared" si="318"/>
        <v>-1.1761931288142948</v>
      </c>
    </row>
    <row r="1113" spans="4:22" x14ac:dyDescent="0.3">
      <c r="D1113">
        <f t="shared" si="262"/>
        <v>105.0999999999983</v>
      </c>
      <c r="E1113">
        <v>0</v>
      </c>
      <c r="F1113">
        <v>50</v>
      </c>
      <c r="H1113">
        <f t="shared" si="305"/>
        <v>1.1994386038595914</v>
      </c>
      <c r="I1113">
        <f t="shared" si="306"/>
        <v>286.69934930188998</v>
      </c>
      <c r="J1113">
        <f t="shared" si="307"/>
        <v>339.40506559198462</v>
      </c>
      <c r="K1113">
        <f t="shared" si="308"/>
        <v>245.27888389464144</v>
      </c>
      <c r="L1113">
        <f t="shared" si="309"/>
        <v>0.72267302041243886</v>
      </c>
      <c r="M1113" cm="1">
        <f t="array" ref="M1113">CubicInterpolation($B$4:$B$14,$G$4:$G$14,L1113)*H1113</f>
        <v>550.76197753052622</v>
      </c>
      <c r="N1113">
        <f t="shared" si="310"/>
        <v>-1.636767060734537</v>
      </c>
      <c r="O1113">
        <f t="shared" si="311"/>
        <v>-0.16684679518190998</v>
      </c>
      <c r="P1113">
        <f t="shared" si="312"/>
        <v>223.17703047845831</v>
      </c>
      <c r="Q1113">
        <f t="shared" si="313"/>
        <v>13612.256934900268</v>
      </c>
      <c r="R1113">
        <f t="shared" si="314"/>
        <v>-83.893202369521759</v>
      </c>
      <c r="S1113">
        <f t="shared" si="315"/>
        <v>-243.89259032779745</v>
      </c>
      <c r="T1113">
        <f t="shared" si="316"/>
        <v>26.041030467286941</v>
      </c>
      <c r="U1113">
        <f t="shared" si="317"/>
        <v>1.1427316996039145</v>
      </c>
      <c r="V1113">
        <f t="shared" si="318"/>
        <v>-1.1718236530408168</v>
      </c>
    </row>
    <row r="1114" spans="4:22" x14ac:dyDescent="0.3">
      <c r="D1114">
        <f t="shared" si="262"/>
        <v>105.1999999999983</v>
      </c>
      <c r="E1114">
        <v>0</v>
      </c>
      <c r="F1114">
        <v>50</v>
      </c>
      <c r="H1114">
        <f t="shared" si="305"/>
        <v>1.2022651591831224</v>
      </c>
      <c r="I1114">
        <f t="shared" si="306"/>
        <v>286.85784240481064</v>
      </c>
      <c r="J1114">
        <f t="shared" si="307"/>
        <v>339.49886756549409</v>
      </c>
      <c r="K1114">
        <f t="shared" si="308"/>
        <v>245.15299198924737</v>
      </c>
      <c r="L1114">
        <f t="shared" si="309"/>
        <v>0.72210253232127175</v>
      </c>
      <c r="M1114" cm="1">
        <f t="array" ref="M1114">CubicInterpolation($B$4:$B$14,$G$4:$G$14,L1114)*H1114</f>
        <v>550.91516225215855</v>
      </c>
      <c r="N1114">
        <f t="shared" si="310"/>
        <v>-1.6361325436027168</v>
      </c>
      <c r="O1114">
        <f t="shared" si="311"/>
        <v>-0.16678211453646449</v>
      </c>
      <c r="P1114">
        <f t="shared" si="312"/>
        <v>198.79347618297422</v>
      </c>
      <c r="Q1114">
        <f t="shared" si="313"/>
        <v>13614.855167905042</v>
      </c>
      <c r="R1114">
        <f t="shared" si="314"/>
        <v>-83.917697191255783</v>
      </c>
      <c r="S1114">
        <f t="shared" si="315"/>
        <v>-243.77849558191181</v>
      </c>
      <c r="T1114">
        <f t="shared" si="316"/>
        <v>25.923629628194192</v>
      </c>
      <c r="U1114">
        <f t="shared" si="317"/>
        <v>1.1462781192402121</v>
      </c>
      <c r="V1114">
        <f t="shared" si="318"/>
        <v>-1.1674657055292965</v>
      </c>
    </row>
    <row r="1115" spans="4:22" x14ac:dyDescent="0.3">
      <c r="D1115">
        <f t="shared" si="262"/>
        <v>105.29999999999829</v>
      </c>
      <c r="E1115">
        <v>0</v>
      </c>
      <c r="F1115">
        <v>50</v>
      </c>
      <c r="H1115">
        <f t="shared" si="305"/>
        <v>1.2050954793383282</v>
      </c>
      <c r="I1115">
        <f t="shared" si="306"/>
        <v>287.01626123052932</v>
      </c>
      <c r="J1115">
        <f t="shared" si="307"/>
        <v>339.59259968737052</v>
      </c>
      <c r="K1115">
        <f t="shared" si="308"/>
        <v>245.02683697258172</v>
      </c>
      <c r="L1115">
        <f t="shared" si="309"/>
        <v>0.7215317330181924</v>
      </c>
      <c r="M1115" cm="1">
        <f t="array" ref="M1115">CubicInterpolation($B$4:$B$14,$G$4:$G$14,L1115)*H1115</f>
        <v>551.06742589507326</v>
      </c>
      <c r="N1115">
        <f t="shared" si="310"/>
        <v>-1.635509984455094</v>
      </c>
      <c r="O1115">
        <f t="shared" si="311"/>
        <v>-0.16671865284965279</v>
      </c>
      <c r="P1115">
        <f t="shared" si="312"/>
        <v>174.42134914933155</v>
      </c>
      <c r="Q1115">
        <f t="shared" si="313"/>
        <v>13617.441682644465</v>
      </c>
      <c r="R1115">
        <f t="shared" si="314"/>
        <v>-83.942106765295478</v>
      </c>
      <c r="S1115">
        <f t="shared" si="315"/>
        <v>-243.66404509096961</v>
      </c>
      <c r="T1115">
        <f t="shared" si="316"/>
        <v>25.806665160265691</v>
      </c>
      <c r="U1115">
        <f t="shared" si="317"/>
        <v>1.1498027647194953</v>
      </c>
      <c r="V1115">
        <f t="shared" si="318"/>
        <v>-1.1631193023485193</v>
      </c>
    </row>
    <row r="1116" spans="4:22" x14ac:dyDescent="0.3">
      <c r="D1116">
        <f t="shared" si="262"/>
        <v>105.39999999999829</v>
      </c>
      <c r="E1116">
        <v>0</v>
      </c>
      <c r="F1116">
        <v>50</v>
      </c>
      <c r="H1116">
        <f t="shared" si="305"/>
        <v>1.207929559379995</v>
      </c>
      <c r="I1116">
        <f t="shared" si="306"/>
        <v>287.17460554852408</v>
      </c>
      <c r="J1116">
        <f t="shared" si="307"/>
        <v>339.68626187910064</v>
      </c>
      <c r="K1116">
        <f t="shared" si="308"/>
        <v>244.90042037025205</v>
      </c>
      <c r="L1116">
        <f t="shared" si="309"/>
        <v>0.72096062706655983</v>
      </c>
      <c r="M1116" cm="1">
        <f t="array" ref="M1116">CubicInterpolation($B$4:$B$14,$G$4:$G$14,L1116)*H1116</f>
        <v>551.21878171769174</v>
      </c>
      <c r="N1116">
        <f t="shared" si="310"/>
        <v>-1.6348993754754648</v>
      </c>
      <c r="O1116">
        <f t="shared" si="311"/>
        <v>-0.16665640932471609</v>
      </c>
      <c r="P1116">
        <f t="shared" si="312"/>
        <v>150.06068484244588</v>
      </c>
      <c r="Q1116">
        <f t="shared" si="313"/>
        <v>13620.016522697972</v>
      </c>
      <c r="R1116">
        <f t="shared" si="314"/>
        <v>-83.966431365857517</v>
      </c>
      <c r="S1116">
        <f t="shared" si="315"/>
        <v>-243.54924104677164</v>
      </c>
      <c r="T1116">
        <f t="shared" si="316"/>
        <v>25.690135909871806</v>
      </c>
      <c r="U1116">
        <f t="shared" si="317"/>
        <v>1.1533059204589426</v>
      </c>
      <c r="V1116">
        <f t="shared" si="318"/>
        <v>-1.1587844587171576</v>
      </c>
    </row>
    <row r="1117" spans="4:22" x14ac:dyDescent="0.3">
      <c r="D1117">
        <f t="shared" si="262"/>
        <v>105.49999999999828</v>
      </c>
      <c r="E1117">
        <v>0</v>
      </c>
      <c r="F1117">
        <v>50</v>
      </c>
      <c r="H1117">
        <f t="shared" si="305"/>
        <v>1.2107673943485378</v>
      </c>
      <c r="I1117">
        <f t="shared" si="306"/>
        <v>287.33287512968832</v>
      </c>
      <c r="J1117">
        <f t="shared" si="307"/>
        <v>339.77985406305174</v>
      </c>
      <c r="K1117">
        <f t="shared" si="308"/>
        <v>244.77374368351153</v>
      </c>
      <c r="L1117">
        <f t="shared" si="309"/>
        <v>0.72038921895024932</v>
      </c>
      <c r="M1117" cm="1">
        <f t="array" ref="M1117">CubicInterpolation($B$4:$B$14,$G$4:$G$14,L1117)*H1117</f>
        <v>551.3692428182319</v>
      </c>
      <c r="N1117">
        <f t="shared" si="310"/>
        <v>-1.6343007090595461</v>
      </c>
      <c r="O1117">
        <f t="shared" si="311"/>
        <v>-0.16659538318649805</v>
      </c>
      <c r="P1117">
        <f t="shared" si="312"/>
        <v>125.71151850948306</v>
      </c>
      <c r="Q1117">
        <f t="shared" si="313"/>
        <v>13622.579731529557</v>
      </c>
      <c r="R1117">
        <f t="shared" si="314"/>
        <v>-83.990671266122078</v>
      </c>
      <c r="S1117">
        <f t="shared" si="315"/>
        <v>-243.43408561251272</v>
      </c>
      <c r="T1117">
        <f t="shared" si="316"/>
        <v>25.57404072181853</v>
      </c>
      <c r="U1117">
        <f t="shared" si="317"/>
        <v>1.1567878676222016</v>
      </c>
      <c r="V1117">
        <f t="shared" si="318"/>
        <v>-1.1544611890204945</v>
      </c>
    </row>
    <row r="1118" spans="4:22" x14ac:dyDescent="0.3">
      <c r="D1118">
        <f t="shared" si="262"/>
        <v>105.59999999999827</v>
      </c>
      <c r="E1118">
        <v>0</v>
      </c>
      <c r="F1118">
        <v>50</v>
      </c>
      <c r="H1118">
        <f t="shared" si="305"/>
        <v>1.2136089792698392</v>
      </c>
      <c r="I1118">
        <f t="shared" si="306"/>
        <v>287.49106974631241</v>
      </c>
      <c r="J1118">
        <f t="shared" si="307"/>
        <v>339.87337616245895</v>
      </c>
      <c r="K1118">
        <f t="shared" si="308"/>
        <v>244.64680838956536</v>
      </c>
      <c r="L1118">
        <f t="shared" si="309"/>
        <v>0.71981751307470632</v>
      </c>
      <c r="M1118" cm="1">
        <f t="array" ref="M1118">CubicInterpolation($B$4:$B$14,$G$4:$G$14,L1118)*H1118</f>
        <v>551.51882213631109</v>
      </c>
      <c r="N1118">
        <f t="shared" si="310"/>
        <v>-1.6337139777852165</v>
      </c>
      <c r="O1118">
        <f t="shared" si="311"/>
        <v>-0.16653557367841146</v>
      </c>
      <c r="P1118">
        <f t="shared" si="312"/>
        <v>101.37388518270336</v>
      </c>
      <c r="Q1118">
        <f t="shared" si="313"/>
        <v>13625.131352487619</v>
      </c>
      <c r="R1118">
        <f t="shared" si="314"/>
        <v>-84.014826738264404</v>
      </c>
      <c r="S1118">
        <f t="shared" si="315"/>
        <v>-243.31858092310867</v>
      </c>
      <c r="T1118">
        <f t="shared" si="316"/>
        <v>25.458378439431655</v>
      </c>
      <c r="U1118">
        <f t="shared" si="317"/>
        <v>1.1602488841508056</v>
      </c>
      <c r="V1118">
        <f t="shared" si="318"/>
        <v>-1.150149506819703</v>
      </c>
    </row>
    <row r="1119" spans="4:22" x14ac:dyDescent="0.3">
      <c r="D1119">
        <f t="shared" si="262"/>
        <v>105.69999999999827</v>
      </c>
      <c r="E1119">
        <v>0</v>
      </c>
      <c r="F1119">
        <v>50</v>
      </c>
      <c r="H1119">
        <f t="shared" si="305"/>
        <v>1.2164543091550928</v>
      </c>
      <c r="I1119">
        <f t="shared" si="306"/>
        <v>287.64918917206518</v>
      </c>
      <c r="J1119">
        <f t="shared" si="307"/>
        <v>339.96682810141311</v>
      </c>
      <c r="K1119">
        <f t="shared" si="308"/>
        <v>244.51961594187344</v>
      </c>
      <c r="L1119">
        <f t="shared" si="309"/>
        <v>0.71924551376798596</v>
      </c>
      <c r="M1119" cm="1">
        <f t="array" ref="M1119">CubicInterpolation($B$4:$B$14,$G$4:$G$14,L1119)*H1119</f>
        <v>551.66753245452958</v>
      </c>
      <c r="N1119">
        <f t="shared" si="310"/>
        <v>-1.6331391743901915</v>
      </c>
      <c r="O1119">
        <f t="shared" si="311"/>
        <v>-0.16647698006016223</v>
      </c>
      <c r="P1119">
        <f t="shared" si="312"/>
        <v>77.047819682273314</v>
      </c>
      <c r="Q1119">
        <f t="shared" si="313"/>
        <v>13627.671428804822</v>
      </c>
      <c r="R1119">
        <f t="shared" si="314"/>
        <v>-84.038898053430614</v>
      </c>
      <c r="S1119">
        <f t="shared" si="315"/>
        <v>-243.20272908552002</v>
      </c>
      <c r="T1119">
        <f t="shared" si="316"/>
        <v>25.34314790463965</v>
      </c>
      <c r="U1119">
        <f t="shared" si="317"/>
        <v>1.1636892447940819</v>
      </c>
      <c r="V1119">
        <f t="shared" si="318"/>
        <v>-1.1458494248715472</v>
      </c>
    </row>
    <row r="1120" spans="4:22" x14ac:dyDescent="0.3">
      <c r="D1120">
        <f t="shared" si="262"/>
        <v>105.79999999999826</v>
      </c>
      <c r="E1120">
        <v>0</v>
      </c>
      <c r="F1120">
        <v>50</v>
      </c>
      <c r="H1120">
        <f t="shared" si="305"/>
        <v>1.2193033790006389</v>
      </c>
      <c r="I1120">
        <f t="shared" si="306"/>
        <v>287.80723318197619</v>
      </c>
      <c r="J1120">
        <f t="shared" si="307"/>
        <v>340.06020980484914</v>
      </c>
      <c r="K1120">
        <f t="shared" si="308"/>
        <v>244.39216777045064</v>
      </c>
      <c r="L1120">
        <f t="shared" si="309"/>
        <v>0.71867322528178268</v>
      </c>
      <c r="M1120" cm="1">
        <f t="array" ref="M1120">CubicInterpolation($B$4:$B$14,$G$4:$G$14,L1120)*H1120</f>
        <v>551.81538640004158</v>
      </c>
      <c r="N1120">
        <f t="shared" si="310"/>
        <v>-1.6325762917423638</v>
      </c>
      <c r="O1120">
        <f t="shared" si="311"/>
        <v>-0.16641960160472619</v>
      </c>
      <c r="P1120">
        <f t="shared" si="312"/>
        <v>52.733356619045054</v>
      </c>
      <c r="Q1120">
        <f t="shared" si="313"/>
        <v>13630.200003597956</v>
      </c>
      <c r="R1120">
        <f t="shared" si="314"/>
        <v>-84.062885481781166</v>
      </c>
      <c r="S1120">
        <f t="shared" si="315"/>
        <v>-243.08653217907278</v>
      </c>
      <c r="T1120">
        <f t="shared" si="316"/>
        <v>25.228347958055096</v>
      </c>
      <c r="U1120">
        <f t="shared" si="317"/>
        <v>1.1671092211402447</v>
      </c>
      <c r="V1120">
        <f t="shared" si="318"/>
        <v>-1.1415609551349677</v>
      </c>
    </row>
    <row r="1121" spans="4:22" x14ac:dyDescent="0.3">
      <c r="D1121">
        <f t="shared" si="262"/>
        <v>105.89999999999826</v>
      </c>
      <c r="E1121">
        <v>0</v>
      </c>
      <c r="F1121">
        <v>50</v>
      </c>
      <c r="H1121">
        <f t="shared" si="305"/>
        <v>1.2221561837878125</v>
      </c>
      <c r="I1121">
        <f t="shared" si="306"/>
        <v>287.96520155241751</v>
      </c>
      <c r="J1121">
        <f t="shared" si="307"/>
        <v>340.15352119853372</v>
      </c>
      <c r="K1121">
        <f t="shared" si="308"/>
        <v>244.26446528216346</v>
      </c>
      <c r="L1121">
        <f t="shared" si="309"/>
        <v>0.71810065179244831</v>
      </c>
      <c r="M1121" cm="1">
        <f t="array" ref="M1121">CubicInterpolation($B$4:$B$14,$G$4:$G$14,L1121)*H1121</f>
        <v>551.96239644611683</v>
      </c>
      <c r="N1121">
        <f t="shared" si="310"/>
        <v>-1.6320253228196988</v>
      </c>
      <c r="O1121">
        <f t="shared" si="311"/>
        <v>-0.16636343759629957</v>
      </c>
      <c r="P1121">
        <f t="shared" si="312"/>
        <v>28.430530397303993</v>
      </c>
      <c r="Q1121">
        <f t="shared" si="313"/>
        <v>13632.717119867812</v>
      </c>
      <c r="R1121">
        <f t="shared" si="314"/>
        <v>-84.086789292461575</v>
      </c>
      <c r="S1121">
        <f t="shared" si="315"/>
        <v>-242.96999225577608</v>
      </c>
      <c r="T1121">
        <f t="shared" si="316"/>
        <v>25.113977439054779</v>
      </c>
      <c r="U1121">
        <f t="shared" si="317"/>
        <v>1.1705090816458392</v>
      </c>
      <c r="V1121">
        <f t="shared" si="318"/>
        <v>-1.137284108791359</v>
      </c>
    </row>
    <row r="1122" spans="4:22" x14ac:dyDescent="0.3">
      <c r="D1122">
        <f t="shared" si="262"/>
        <v>105.99999999999825</v>
      </c>
      <c r="E1122">
        <v>0</v>
      </c>
      <c r="F1122">
        <v>50</v>
      </c>
      <c r="H1122">
        <f t="shared" si="305"/>
        <v>1.2250127184827826</v>
      </c>
      <c r="I1122">
        <f t="shared" si="306"/>
        <v>288.12309406108631</v>
      </c>
      <c r="J1122">
        <f t="shared" si="307"/>
        <v>340.24676220905388</v>
      </c>
      <c r="K1122">
        <f t="shared" si="308"/>
        <v>244.13650986102405</v>
      </c>
      <c r="L1122">
        <f t="shared" si="309"/>
        <v>0.71752779740199868</v>
      </c>
      <c r="M1122" cm="1">
        <f t="array" ref="M1122">CubicInterpolation($B$4:$B$14,$G$4:$G$14,L1122)*H1122</f>
        <v>552.10857491368381</v>
      </c>
      <c r="N1122">
        <f t="shared" si="310"/>
        <v>-1.6314862606826843</v>
      </c>
      <c r="O1122">
        <f t="shared" si="311"/>
        <v>-0.16630848732749076</v>
      </c>
      <c r="P1122">
        <f t="shared" si="312"/>
        <v>4.13937521748473</v>
      </c>
      <c r="Q1122">
        <f t="shared" si="313"/>
        <v>13635.222820499057</v>
      </c>
      <c r="R1122">
        <f t="shared" si="314"/>
        <v>-84.110609753640759</v>
      </c>
      <c r="S1122">
        <f t="shared" si="315"/>
        <v>-242.85311134063679</v>
      </c>
      <c r="T1122">
        <f t="shared" si="316"/>
        <v>25.000035185858469</v>
      </c>
      <c r="U1122">
        <f t="shared" si="317"/>
        <v>1.1738890916662172</v>
      </c>
      <c r="V1122">
        <f t="shared" si="318"/>
        <v>-1.1330188962517047</v>
      </c>
    </row>
  </sheetData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1CE322-6194-4E42-A392-A946A089A8C9}">
  <dimension ref="A2:K186"/>
  <sheetViews>
    <sheetView topLeftCell="A10" zoomScale="88" workbookViewId="0">
      <selection activeCell="K19" sqref="K19"/>
    </sheetView>
  </sheetViews>
  <sheetFormatPr defaultRowHeight="14.4" x14ac:dyDescent="0.3"/>
  <cols>
    <col min="1" max="1" width="23.5546875" bestFit="1" customWidth="1"/>
    <col min="3" max="3" width="8.6640625" customWidth="1"/>
    <col min="10" max="10" width="16.6640625" style="45" bestFit="1" customWidth="1"/>
  </cols>
  <sheetData>
    <row r="2" spans="1:11" x14ac:dyDescent="0.3">
      <c r="A2" t="s">
        <v>401</v>
      </c>
      <c r="B2">
        <v>1460</v>
      </c>
    </row>
    <row r="3" spans="1:11" x14ac:dyDescent="0.3">
      <c r="A3" t="s">
        <v>402</v>
      </c>
      <c r="B3">
        <f>(280-77)*0.001</f>
        <v>0.20300000000000001</v>
      </c>
    </row>
    <row r="4" spans="1:11" x14ac:dyDescent="0.3">
      <c r="A4" t="s">
        <v>403</v>
      </c>
      <c r="B4">
        <v>4</v>
      </c>
    </row>
    <row r="5" spans="1:11" s="48" customFormat="1" x14ac:dyDescent="0.3">
      <c r="J5" s="55"/>
    </row>
    <row r="6" spans="1:11" x14ac:dyDescent="0.3">
      <c r="A6" t="s">
        <v>399</v>
      </c>
      <c r="B6">
        <v>0.27951877000000003</v>
      </c>
    </row>
    <row r="7" spans="1:11" x14ac:dyDescent="0.3">
      <c r="A7" t="s">
        <v>338</v>
      </c>
      <c r="B7">
        <v>0.75712148051326744</v>
      </c>
      <c r="J7" s="45" t="s">
        <v>408</v>
      </c>
      <c r="K7">
        <f>MAX(C16:C121)</f>
        <v>5.5702470191198534</v>
      </c>
    </row>
    <row r="8" spans="1:11" x14ac:dyDescent="0.3">
      <c r="A8" t="s">
        <v>404</v>
      </c>
      <c r="B8">
        <f>0.25*PI()*0.15^2</f>
        <v>1.7671458676442587E-2</v>
      </c>
    </row>
    <row r="9" spans="1:11" x14ac:dyDescent="0.3">
      <c r="A9" t="s">
        <v>407</v>
      </c>
      <c r="B9">
        <v>101.9180272</v>
      </c>
    </row>
    <row r="11" spans="1:11" x14ac:dyDescent="0.3">
      <c r="A11" t="s">
        <v>335</v>
      </c>
      <c r="B11">
        <v>9.81</v>
      </c>
    </row>
    <row r="13" spans="1:11" x14ac:dyDescent="0.3">
      <c r="A13" t="s">
        <v>405</v>
      </c>
      <c r="B13">
        <v>1</v>
      </c>
    </row>
    <row r="15" spans="1:11" ht="72" x14ac:dyDescent="0.3">
      <c r="B15" s="48" t="s">
        <v>5</v>
      </c>
      <c r="C15" s="48" t="s">
        <v>396</v>
      </c>
      <c r="D15" s="48" t="s">
        <v>397</v>
      </c>
      <c r="E15" s="48" t="s">
        <v>398</v>
      </c>
      <c r="F15" s="48" t="s">
        <v>406</v>
      </c>
      <c r="G15" s="48" t="s">
        <v>400</v>
      </c>
      <c r="H15" s="48" t="s">
        <v>345</v>
      </c>
    </row>
    <row r="16" spans="1:11" s="49" customFormat="1" x14ac:dyDescent="0.3">
      <c r="B16" s="50">
        <v>0</v>
      </c>
      <c r="C16" s="50">
        <v>0</v>
      </c>
      <c r="D16" s="50">
        <v>0</v>
      </c>
      <c r="E16" s="50">
        <v>0</v>
      </c>
      <c r="F16" s="50">
        <v>0</v>
      </c>
      <c r="G16" s="50">
        <v>0</v>
      </c>
      <c r="H16" s="50">
        <v>0</v>
      </c>
      <c r="J16" s="56">
        <f>D16*C16+J15</f>
        <v>0</v>
      </c>
    </row>
    <row r="17" spans="2:10" x14ac:dyDescent="0.3">
      <c r="B17">
        <v>0</v>
      </c>
      <c r="C17">
        <v>0</v>
      </c>
      <c r="D17">
        <f>($B$3-C17)*$B$2*$B$4</f>
        <v>1185.52</v>
      </c>
      <c r="E17">
        <f>0.5*$B$7*$B$8*$B$6*(F17+$B$9)^2</f>
        <v>19.423208194661218</v>
      </c>
      <c r="F17">
        <v>0</v>
      </c>
      <c r="G17">
        <f>(D17-E17)/$B$13</f>
        <v>1166.0967918053389</v>
      </c>
      <c r="H17">
        <f t="shared" ref="H17:H33" si="0">G17/$B$11</f>
        <v>118.86817449595706</v>
      </c>
      <c r="J17" s="56">
        <f t="shared" ref="J17:J80" si="1">D17*C17+J16</f>
        <v>0</v>
      </c>
    </row>
    <row r="18" spans="2:10" x14ac:dyDescent="0.3">
      <c r="B18">
        <f>B17+(F18-F17)/(0.5*(G17+G18))</f>
        <v>3.005377960658577E-3</v>
      </c>
      <c r="C18">
        <v>0.01</v>
      </c>
      <c r="D18">
        <f t="shared" ref="D18:D37" si="2">($B$3-C18)*$B$2*$B$4</f>
        <v>1127.1200000000001</v>
      </c>
      <c r="E18">
        <f t="shared" ref="E18:E82" si="3">0.5*$B$7*$B$8*$B$6*(F18+$B$9)^2</f>
        <v>20.746582236106185</v>
      </c>
      <c r="F18">
        <f>(0.5*(G16+G17)*2*(C18-C17)+F17^2)^0.5</f>
        <v>3.4148159420462751</v>
      </c>
      <c r="G18">
        <f t="shared" ref="G18:G51" si="4">(D18-E18)/$B$13</f>
        <v>1106.3734177638939</v>
      </c>
      <c r="H18">
        <f t="shared" si="0"/>
        <v>112.78016490967318</v>
      </c>
      <c r="J18" s="56">
        <f t="shared" si="1"/>
        <v>11.271200000000002</v>
      </c>
    </row>
    <row r="19" spans="2:10" x14ac:dyDescent="0.3">
      <c r="B19">
        <f t="shared" ref="B19:B37" si="5">B18+(F19-F18)/(0.5*(G18+G19))</f>
        <v>5.2800568661959101E-3</v>
      </c>
      <c r="C19">
        <v>0.02</v>
      </c>
      <c r="D19">
        <f t="shared" si="2"/>
        <v>1068.72</v>
      </c>
      <c r="E19">
        <f t="shared" si="3"/>
        <v>21.722563530295552</v>
      </c>
      <c r="F19">
        <f t="shared" ref="F19:F37" si="6">(0.5*(G17+G18)*2*(C19-C18)+F18^2)^0.5</f>
        <v>5.8639295710083115</v>
      </c>
      <c r="G19">
        <f t="shared" si="4"/>
        <v>1046.9974364697046</v>
      </c>
      <c r="H19">
        <f t="shared" si="0"/>
        <v>106.72756742810444</v>
      </c>
      <c r="J19" s="56">
        <f t="shared" si="1"/>
        <v>32.645600000000002</v>
      </c>
    </row>
    <row r="20" spans="2:10" x14ac:dyDescent="0.3">
      <c r="B20">
        <f t="shared" si="5"/>
        <v>6.8663414450031582E-3</v>
      </c>
      <c r="C20">
        <v>0.03</v>
      </c>
      <c r="D20">
        <f t="shared" si="2"/>
        <v>1010.32</v>
      </c>
      <c r="E20">
        <f t="shared" si="3"/>
        <v>22.378009942476591</v>
      </c>
      <c r="F20">
        <f t="shared" si="6"/>
        <v>7.4779260865618147</v>
      </c>
      <c r="G20">
        <f t="shared" si="4"/>
        <v>987.94199005752341</v>
      </c>
      <c r="H20">
        <f t="shared" si="0"/>
        <v>100.7076442464346</v>
      </c>
      <c r="J20" s="56">
        <f t="shared" si="1"/>
        <v>62.955200000000005</v>
      </c>
    </row>
    <row r="21" spans="2:10" x14ac:dyDescent="0.3">
      <c r="B21">
        <f t="shared" si="5"/>
        <v>8.1759863809288263E-3</v>
      </c>
      <c r="C21">
        <v>0.04</v>
      </c>
      <c r="D21">
        <f t="shared" si="2"/>
        <v>951.92000000000007</v>
      </c>
      <c r="E21">
        <f t="shared" si="3"/>
        <v>22.894513208939173</v>
      </c>
      <c r="F21">
        <f t="shared" si="6"/>
        <v>8.7331994607562908</v>
      </c>
      <c r="G21">
        <f t="shared" si="4"/>
        <v>929.02548679106087</v>
      </c>
      <c r="H21">
        <f t="shared" si="0"/>
        <v>94.701884484307939</v>
      </c>
      <c r="J21" s="56">
        <f t="shared" si="1"/>
        <v>101.03200000000001</v>
      </c>
    </row>
    <row r="22" spans="2:10" x14ac:dyDescent="0.3">
      <c r="B22">
        <f t="shared" si="5"/>
        <v>9.3276640488274016E-3</v>
      </c>
      <c r="C22">
        <v>0.05</v>
      </c>
      <c r="D22">
        <f t="shared" si="2"/>
        <v>893.5200000000001</v>
      </c>
      <c r="E22">
        <f t="shared" si="3"/>
        <v>23.325256897563293</v>
      </c>
      <c r="F22">
        <f t="shared" si="6"/>
        <v>9.7692603399561317</v>
      </c>
      <c r="G22">
        <f t="shared" si="4"/>
        <v>870.19474310243686</v>
      </c>
      <c r="H22">
        <f t="shared" si="0"/>
        <v>88.704866779045545</v>
      </c>
      <c r="J22" s="56">
        <f t="shared" si="1"/>
        <v>145.70800000000003</v>
      </c>
    </row>
    <row r="23" spans="2:10" x14ac:dyDescent="0.3">
      <c r="B23">
        <f t="shared" si="5"/>
        <v>1.0375608622785158E-2</v>
      </c>
      <c r="C23">
        <v>0.06</v>
      </c>
      <c r="D23">
        <f t="shared" si="2"/>
        <v>835.12000000000012</v>
      </c>
      <c r="E23">
        <f t="shared" si="3"/>
        <v>23.694743431565698</v>
      </c>
      <c r="F23">
        <f t="shared" si="6"/>
        <v>10.650382617013099</v>
      </c>
      <c r="G23">
        <f t="shared" si="4"/>
        <v>811.42525656843441</v>
      </c>
      <c r="H23">
        <f t="shared" si="0"/>
        <v>82.714093432052437</v>
      </c>
      <c r="J23" s="56">
        <f t="shared" si="1"/>
        <v>195.81520000000003</v>
      </c>
    </row>
    <row r="24" spans="2:10" x14ac:dyDescent="0.3">
      <c r="B24">
        <f t="shared" si="5"/>
        <v>1.1350198058534426E-2</v>
      </c>
      <c r="C24">
        <v>7.0000000000000007E-2</v>
      </c>
      <c r="D24">
        <f t="shared" si="2"/>
        <v>776.72</v>
      </c>
      <c r="E24">
        <f t="shared" si="3"/>
        <v>24.016700101730649</v>
      </c>
      <c r="F24">
        <f t="shared" si="6"/>
        <v>11.4125742006562</v>
      </c>
      <c r="G24">
        <f t="shared" si="4"/>
        <v>752.70329989826939</v>
      </c>
      <c r="H24">
        <f t="shared" si="0"/>
        <v>76.72816512724458</v>
      </c>
      <c r="J24" s="56">
        <f t="shared" si="1"/>
        <v>250.18560000000002</v>
      </c>
    </row>
    <row r="25" spans="2:10" x14ac:dyDescent="0.3">
      <c r="B25">
        <f t="shared" si="5"/>
        <v>1.2270680608792229E-2</v>
      </c>
      <c r="C25">
        <v>0.08</v>
      </c>
      <c r="D25">
        <f t="shared" si="2"/>
        <v>718.32</v>
      </c>
      <c r="E25">
        <f t="shared" si="3"/>
        <v>24.299735773180657</v>
      </c>
      <c r="F25">
        <f t="shared" si="6"/>
        <v>12.078416098568161</v>
      </c>
      <c r="G25">
        <f t="shared" si="4"/>
        <v>694.02026422681934</v>
      </c>
      <c r="H25">
        <f t="shared" si="0"/>
        <v>70.746204304466801</v>
      </c>
      <c r="J25" s="56">
        <f t="shared" si="1"/>
        <v>307.65120000000002</v>
      </c>
    </row>
    <row r="26" spans="2:10" x14ac:dyDescent="0.3">
      <c r="B26">
        <f t="shared" si="5"/>
        <v>1.3150382970717016E-2</v>
      </c>
      <c r="C26">
        <v>0.09</v>
      </c>
      <c r="D26">
        <f t="shared" si="2"/>
        <v>659.92000000000007</v>
      </c>
      <c r="E26">
        <f t="shared" si="3"/>
        <v>24.549661533897215</v>
      </c>
      <c r="F26">
        <f t="shared" si="6"/>
        <v>12.66315012512295</v>
      </c>
      <c r="G26">
        <f t="shared" si="4"/>
        <v>635.37033846610291</v>
      </c>
      <c r="H26">
        <f t="shared" si="0"/>
        <v>64.767618600010493</v>
      </c>
      <c r="J26" s="56">
        <f t="shared" si="1"/>
        <v>367.04400000000004</v>
      </c>
    </row>
    <row r="27" spans="2:10" x14ac:dyDescent="0.3">
      <c r="B27">
        <f t="shared" si="5"/>
        <v>1.3999234774876501E-2</v>
      </c>
      <c r="C27">
        <v>0.1</v>
      </c>
      <c r="D27">
        <f t="shared" si="2"/>
        <v>601.5200000000001</v>
      </c>
      <c r="E27">
        <f t="shared" si="3"/>
        <v>24.770606187385752</v>
      </c>
      <c r="F27">
        <f t="shared" si="6"/>
        <v>13.177605135924001</v>
      </c>
      <c r="G27">
        <f t="shared" si="4"/>
        <v>576.74939381261436</v>
      </c>
      <c r="H27">
        <f t="shared" si="0"/>
        <v>58.791987136861806</v>
      </c>
      <c r="J27" s="56">
        <f t="shared" si="1"/>
        <v>427.19600000000003</v>
      </c>
    </row>
    <row r="28" spans="2:10" x14ac:dyDescent="0.3">
      <c r="B28">
        <f t="shared" si="5"/>
        <v>1.4825168809311054E-2</v>
      </c>
      <c r="C28">
        <v>0.11</v>
      </c>
      <c r="D28">
        <f t="shared" si="2"/>
        <v>543.12000000000012</v>
      </c>
      <c r="E28">
        <f t="shared" si="3"/>
        <v>24.965613701740288</v>
      </c>
      <c r="F28">
        <f t="shared" si="6"/>
        <v>13.629764284136309</v>
      </c>
      <c r="G28">
        <f t="shared" si="4"/>
        <v>518.15438629825985</v>
      </c>
      <c r="H28">
        <f t="shared" si="0"/>
        <v>52.818999622656456</v>
      </c>
      <c r="J28" s="56">
        <f t="shared" si="1"/>
        <v>486.93920000000003</v>
      </c>
    </row>
    <row r="29" spans="2:10" x14ac:dyDescent="0.3">
      <c r="B29">
        <f t="shared" si="5"/>
        <v>1.5635016203820188E-2</v>
      </c>
      <c r="C29">
        <v>0.12</v>
      </c>
      <c r="D29">
        <f t="shared" si="2"/>
        <v>484.72000000000008</v>
      </c>
      <c r="E29">
        <f t="shared" si="3"/>
        <v>25.136989465169666</v>
      </c>
      <c r="F29">
        <f t="shared" si="6"/>
        <v>14.02567332580602</v>
      </c>
      <c r="G29">
        <f t="shared" si="4"/>
        <v>459.58301053483041</v>
      </c>
      <c r="H29">
        <f t="shared" si="0"/>
        <v>46.848421053499528</v>
      </c>
      <c r="J29" s="56">
        <f t="shared" si="1"/>
        <v>545.10560000000009</v>
      </c>
    </row>
    <row r="30" spans="2:10" x14ac:dyDescent="0.3">
      <c r="B30">
        <f t="shared" si="5"/>
        <v>1.6435201177079247E-2</v>
      </c>
      <c r="C30">
        <v>0.13</v>
      </c>
      <c r="D30">
        <f t="shared" si="2"/>
        <v>426.32000000000005</v>
      </c>
      <c r="E30">
        <f t="shared" si="3"/>
        <v>25.286513346934132</v>
      </c>
      <c r="F30">
        <f t="shared" si="6"/>
        <v>14.36999952020032</v>
      </c>
      <c r="G30">
        <f t="shared" si="4"/>
        <v>401.03348665306589</v>
      </c>
      <c r="H30">
        <f t="shared" si="0"/>
        <v>40.880069995215685</v>
      </c>
      <c r="J30" s="56">
        <f t="shared" si="1"/>
        <v>600.52720000000011</v>
      </c>
    </row>
    <row r="31" spans="2:10" x14ac:dyDescent="0.3">
      <c r="B31">
        <f t="shared" si="5"/>
        <v>1.7232450032217635E-2</v>
      </c>
      <c r="C31">
        <v>0.14000000000000001</v>
      </c>
      <c r="D31">
        <f t="shared" si="2"/>
        <v>367.92</v>
      </c>
      <c r="E31">
        <f t="shared" si="3"/>
        <v>25.41557703687609</v>
      </c>
      <c r="F31">
        <f t="shared" si="6"/>
        <v>14.666391893797069</v>
      </c>
      <c r="G31">
        <f t="shared" si="4"/>
        <v>342.50442296312394</v>
      </c>
      <c r="H31">
        <f t="shared" si="0"/>
        <v>34.913804583396931</v>
      </c>
      <c r="J31" s="56">
        <f t="shared" si="1"/>
        <v>652.03600000000006</v>
      </c>
    </row>
    <row r="32" spans="2:10" x14ac:dyDescent="0.3">
      <c r="B32">
        <f t="shared" si="5"/>
        <v>1.8034781935710915E-2</v>
      </c>
      <c r="C32">
        <v>0.15</v>
      </c>
      <c r="D32">
        <f t="shared" si="2"/>
        <v>309.5200000000001</v>
      </c>
      <c r="E32">
        <f t="shared" si="3"/>
        <v>25.525275836706093</v>
      </c>
      <c r="F32">
        <f t="shared" si="6"/>
        <v>14.917722020422497</v>
      </c>
      <c r="G32">
        <f t="shared" si="4"/>
        <v>283.99472416329399</v>
      </c>
      <c r="H32">
        <f t="shared" si="0"/>
        <v>28.949513166492761</v>
      </c>
      <c r="J32" s="56">
        <f t="shared" si="1"/>
        <v>698.46400000000006</v>
      </c>
    </row>
    <row r="33" spans="2:10" x14ac:dyDescent="0.3">
      <c r="B33">
        <f t="shared" si="5"/>
        <v>1.8853341788685515E-2</v>
      </c>
      <c r="C33">
        <v>0.16</v>
      </c>
      <c r="D33">
        <f t="shared" si="2"/>
        <v>251.12000000000006</v>
      </c>
      <c r="E33">
        <f t="shared" si="3"/>
        <v>25.616471718067267</v>
      </c>
      <c r="F33">
        <f t="shared" si="6"/>
        <v>15.126249427728688</v>
      </c>
      <c r="G33">
        <f t="shared" si="4"/>
        <v>225.5035282819328</v>
      </c>
      <c r="H33">
        <f t="shared" si="0"/>
        <v>22.987107877872862</v>
      </c>
      <c r="J33" s="56">
        <f t="shared" si="1"/>
        <v>738.64320000000009</v>
      </c>
    </row>
    <row r="34" spans="2:10" x14ac:dyDescent="0.3">
      <c r="B34">
        <f t="shared" si="5"/>
        <v>1.9706710537784621E-2</v>
      </c>
      <c r="C34">
        <v>0.17</v>
      </c>
      <c r="D34">
        <f t="shared" si="2"/>
        <v>192.72</v>
      </c>
      <c r="E34">
        <f t="shared" si="3"/>
        <v>25.689837478742657</v>
      </c>
      <c r="F34">
        <f t="shared" si="6"/>
        <v>15.293737420078674</v>
      </c>
      <c r="G34">
        <f t="shared" si="4"/>
        <v>167.03016252125735</v>
      </c>
      <c r="H34">
        <f t="shared" ref="H34:H98" si="7">G34/$B$11</f>
        <v>17.026520134684745</v>
      </c>
      <c r="J34" s="56">
        <f t="shared" si="1"/>
        <v>771.40560000000005</v>
      </c>
    </row>
    <row r="35" spans="2:10" x14ac:dyDescent="0.3">
      <c r="B35">
        <f t="shared" si="5"/>
        <v>2.0634109516063429E-2</v>
      </c>
      <c r="C35">
        <v>0.18</v>
      </c>
      <c r="D35">
        <f t="shared" si="2"/>
        <v>134.32000000000011</v>
      </c>
      <c r="E35">
        <f t="shared" si="3"/>
        <v>25.745887968115415</v>
      </c>
      <c r="F35">
        <f t="shared" si="6"/>
        <v>15.421534981393602</v>
      </c>
      <c r="G35">
        <f t="shared" si="4"/>
        <v>108.5741120318847</v>
      </c>
      <c r="H35">
        <f t="shared" si="7"/>
        <v>11.067697454830244</v>
      </c>
      <c r="J35" s="56">
        <f t="shared" si="1"/>
        <v>795.58320000000003</v>
      </c>
    </row>
    <row r="36" spans="2:10" x14ac:dyDescent="0.3">
      <c r="B36">
        <f t="shared" si="5"/>
        <v>2.1756912885015512E-2</v>
      </c>
      <c r="C36">
        <v>0.19</v>
      </c>
      <c r="D36">
        <f t="shared" si="2"/>
        <v>75.920000000000073</v>
      </c>
      <c r="E36">
        <f t="shared" si="3"/>
        <v>25.785002112095707</v>
      </c>
      <c r="F36">
        <f t="shared" si="6"/>
        <v>15.510634543044265</v>
      </c>
      <c r="G36">
        <f t="shared" si="4"/>
        <v>50.134997887904362</v>
      </c>
      <c r="H36">
        <f t="shared" si="7"/>
        <v>5.1106012118149193</v>
      </c>
      <c r="J36" s="56">
        <f t="shared" si="1"/>
        <v>810.00800000000004</v>
      </c>
    </row>
    <row r="37" spans="2:10" x14ac:dyDescent="0.3">
      <c r="B37">
        <f t="shared" si="5"/>
        <v>2.419802464981357E-2</v>
      </c>
      <c r="C37">
        <v>0.2</v>
      </c>
      <c r="D37">
        <f t="shared" si="2"/>
        <v>17.520000000000017</v>
      </c>
      <c r="E37">
        <f t="shared" si="3"/>
        <v>25.807438105468712</v>
      </c>
      <c r="F37">
        <f t="shared" si="6"/>
        <v>15.561711828300762</v>
      </c>
      <c r="G37">
        <f t="shared" si="4"/>
        <v>-8.287438105468695</v>
      </c>
      <c r="H37">
        <f t="shared" si="7"/>
        <v>-0.84479491391118189</v>
      </c>
      <c r="J37" s="56">
        <f t="shared" si="1"/>
        <v>813.51200000000006</v>
      </c>
    </row>
    <row r="38" spans="2:10" x14ac:dyDescent="0.3">
      <c r="B38">
        <f>B37+0.01</f>
        <v>3.4198024649813571E-2</v>
      </c>
      <c r="C38">
        <f>0.5*(F37+F38)*(B38-B37)+C37</f>
        <v>0.35587250470929011</v>
      </c>
      <c r="D38">
        <v>0</v>
      </c>
      <c r="E38">
        <f t="shared" si="3"/>
        <v>25.829883855577787</v>
      </c>
      <c r="F38">
        <f>F37+(G36+G37)*0.5*(B37-B36)</f>
        <v>15.612789113557259</v>
      </c>
      <c r="G38">
        <f t="shared" si="4"/>
        <v>-25.829883855577787</v>
      </c>
      <c r="H38">
        <f t="shared" si="7"/>
        <v>-2.6330156835451364</v>
      </c>
      <c r="J38" s="56">
        <f t="shared" si="1"/>
        <v>813.51200000000006</v>
      </c>
    </row>
    <row r="39" spans="2:10" x14ac:dyDescent="0.3">
      <c r="B39">
        <f t="shared" ref="B39:B51" si="8">B38+0.01</f>
        <v>4.4198024649813573E-2</v>
      </c>
      <c r="C39">
        <f t="shared" ref="C39:C51" si="9">0.5*(F38+F39)*(B39-B38)+C38</f>
        <v>0.51114746279583656</v>
      </c>
      <c r="D39">
        <v>0</v>
      </c>
      <c r="E39">
        <f t="shared" si="3"/>
        <v>25.754958235060084</v>
      </c>
      <c r="F39">
        <f t="shared" ref="F39:F51" si="10">F38+(G37+G38)*0.5*(B38-B37)</f>
        <v>15.442202503752027</v>
      </c>
      <c r="G39">
        <f t="shared" si="4"/>
        <v>-25.754958235060084</v>
      </c>
      <c r="H39">
        <f t="shared" si="7"/>
        <v>-2.6253780056126486</v>
      </c>
      <c r="J39" s="56">
        <f t="shared" si="1"/>
        <v>813.51200000000006</v>
      </c>
    </row>
    <row r="40" spans="2:10" x14ac:dyDescent="0.3">
      <c r="B40">
        <f t="shared" si="8"/>
        <v>5.4198024649813575E-2</v>
      </c>
      <c r="C40">
        <f t="shared" si="9"/>
        <v>0.66427986678109097</v>
      </c>
      <c r="D40">
        <v>0</v>
      </c>
      <c r="E40">
        <f t="shared" si="3"/>
        <v>25.64187856969464</v>
      </c>
      <c r="F40">
        <f t="shared" si="10"/>
        <v>15.184278293298837</v>
      </c>
      <c r="G40">
        <f t="shared" si="4"/>
        <v>-25.64187856969464</v>
      </c>
      <c r="H40">
        <f t="shared" si="7"/>
        <v>-2.6138510264724402</v>
      </c>
      <c r="J40" s="56">
        <f t="shared" si="1"/>
        <v>813.51200000000006</v>
      </c>
    </row>
    <row r="41" spans="2:10" x14ac:dyDescent="0.3">
      <c r="B41">
        <f t="shared" si="8"/>
        <v>6.419802464981357E-2</v>
      </c>
      <c r="C41">
        <f t="shared" si="9"/>
        <v>0.81483772879396033</v>
      </c>
      <c r="D41">
        <v>0</v>
      </c>
      <c r="E41">
        <f t="shared" si="3"/>
        <v>25.529458464345943</v>
      </c>
      <c r="F41">
        <f t="shared" si="10"/>
        <v>14.927294109275064</v>
      </c>
      <c r="G41">
        <f t="shared" si="4"/>
        <v>-25.529458464345943</v>
      </c>
      <c r="H41">
        <f t="shared" si="7"/>
        <v>-2.6023912807692091</v>
      </c>
      <c r="J41" s="56">
        <f t="shared" si="1"/>
        <v>813.51200000000006</v>
      </c>
    </row>
    <row r="42" spans="2:10" x14ac:dyDescent="0.3">
      <c r="B42">
        <f t="shared" si="8"/>
        <v>7.4198024649813565E-2</v>
      </c>
      <c r="C42">
        <f t="shared" si="9"/>
        <v>0.96283138646085986</v>
      </c>
      <c r="D42">
        <v>0</v>
      </c>
      <c r="E42">
        <f t="shared" si="3"/>
        <v>25.417776950725631</v>
      </c>
      <c r="F42">
        <f t="shared" si="10"/>
        <v>14.671437424104861</v>
      </c>
      <c r="G42">
        <f t="shared" si="4"/>
        <v>-25.417776950725631</v>
      </c>
      <c r="H42">
        <f t="shared" si="7"/>
        <v>-2.5910068247426739</v>
      </c>
      <c r="J42" s="56">
        <f t="shared" si="1"/>
        <v>813.51200000000006</v>
      </c>
    </row>
    <row r="43" spans="2:10" x14ac:dyDescent="0.3">
      <c r="B43">
        <f t="shared" si="8"/>
        <v>8.419802464981356E-2</v>
      </c>
      <c r="C43">
        <f t="shared" si="9"/>
        <v>1.1082720798165315</v>
      </c>
      <c r="D43">
        <v>0</v>
      </c>
      <c r="E43">
        <f t="shared" si="3"/>
        <v>25.306827750814278</v>
      </c>
      <c r="F43">
        <f t="shared" si="10"/>
        <v>14.416701247029502</v>
      </c>
      <c r="G43">
        <f t="shared" si="4"/>
        <v>-25.306827750814278</v>
      </c>
      <c r="H43">
        <f t="shared" si="7"/>
        <v>-2.5796970184316286</v>
      </c>
      <c r="J43" s="56">
        <f t="shared" si="1"/>
        <v>813.51200000000006</v>
      </c>
    </row>
    <row r="44" spans="2:10" x14ac:dyDescent="0.3">
      <c r="B44">
        <f t="shared" si="8"/>
        <v>9.4198024649813555E-2</v>
      </c>
      <c r="C44">
        <f t="shared" si="9"/>
        <v>1.251170977169288</v>
      </c>
      <c r="D44">
        <v>0</v>
      </c>
      <c r="E44">
        <f t="shared" si="3"/>
        <v>25.196604469457586</v>
      </c>
      <c r="F44">
        <f t="shared" si="10"/>
        <v>14.163078223521802</v>
      </c>
      <c r="G44">
        <f t="shared" si="4"/>
        <v>-25.196604469457586</v>
      </c>
      <c r="H44">
        <f t="shared" si="7"/>
        <v>-2.5684612099345143</v>
      </c>
      <c r="J44" s="56">
        <f t="shared" si="1"/>
        <v>813.51200000000006</v>
      </c>
    </row>
    <row r="45" spans="2:10" x14ac:dyDescent="0.3">
      <c r="B45">
        <f t="shared" si="8"/>
        <v>0.10419802464981355</v>
      </c>
      <c r="C45">
        <f t="shared" si="9"/>
        <v>1.3915391735989993</v>
      </c>
      <c r="D45">
        <v>0</v>
      </c>
      <c r="E45">
        <f t="shared" si="3"/>
        <v>25.087100780816485</v>
      </c>
      <c r="F45">
        <f t="shared" si="10"/>
        <v>13.910561062420443</v>
      </c>
      <c r="G45">
        <f t="shared" si="4"/>
        <v>-25.087100780816485</v>
      </c>
      <c r="H45">
        <f t="shared" si="7"/>
        <v>-2.5572987544155437</v>
      </c>
      <c r="J45" s="56">
        <f t="shared" si="1"/>
        <v>813.51200000000006</v>
      </c>
    </row>
    <row r="46" spans="2:10" x14ac:dyDescent="0.3">
      <c r="B46">
        <f t="shared" si="8"/>
        <v>0.11419802464981355</v>
      </c>
      <c r="C46">
        <f t="shared" si="9"/>
        <v>1.5293876915919467</v>
      </c>
      <c r="D46">
        <v>0</v>
      </c>
      <c r="E46">
        <f t="shared" si="3"/>
        <v>24.97831042786741</v>
      </c>
      <c r="F46">
        <f t="shared" si="10"/>
        <v>13.659142536169073</v>
      </c>
      <c r="G46">
        <f t="shared" si="4"/>
        <v>-24.97831042786741</v>
      </c>
      <c r="H46">
        <f t="shared" si="7"/>
        <v>-2.5462090140537623</v>
      </c>
      <c r="J46" s="56">
        <f t="shared" si="1"/>
        <v>813.51200000000006</v>
      </c>
    </row>
    <row r="47" spans="2:10" x14ac:dyDescent="0.3">
      <c r="B47">
        <f t="shared" si="8"/>
        <v>0.12419802464981354</v>
      </c>
      <c r="C47">
        <f t="shared" si="9"/>
        <v>1.6647274816734203</v>
      </c>
      <c r="D47">
        <v>0</v>
      </c>
      <c r="E47">
        <f t="shared" si="3"/>
        <v>24.870227221506163</v>
      </c>
      <c r="F47">
        <f t="shared" si="10"/>
        <v>13.408815480125654</v>
      </c>
      <c r="G47">
        <f t="shared" si="4"/>
        <v>-24.870227221506163</v>
      </c>
      <c r="H47">
        <f t="shared" si="7"/>
        <v>-2.5351913579516983</v>
      </c>
      <c r="J47" s="56">
        <f t="shared" si="1"/>
        <v>813.51200000000006</v>
      </c>
    </row>
    <row r="48" spans="2:10" x14ac:dyDescent="0.3">
      <c r="B48">
        <f>B47+0.01</f>
        <v>0.13419802464981354</v>
      </c>
      <c r="C48">
        <f t="shared" si="9"/>
        <v>1.7975694230334425</v>
      </c>
      <c r="D48">
        <v>0</v>
      </c>
      <c r="E48">
        <f t="shared" si="3"/>
        <v>24.762845039664466</v>
      </c>
      <c r="F48">
        <f t="shared" si="10"/>
        <v>13.159572791878785</v>
      </c>
      <c r="G48">
        <f t="shared" si="4"/>
        <v>-24.762845039664466</v>
      </c>
      <c r="H48">
        <f t="shared" si="7"/>
        <v>-2.5242451620453075</v>
      </c>
      <c r="J48" s="56">
        <f t="shared" si="1"/>
        <v>813.51200000000006</v>
      </c>
    </row>
    <row r="49" spans="2:10" x14ac:dyDescent="0.3">
      <c r="B49">
        <f t="shared" si="8"/>
        <v>0.14419802464981354</v>
      </c>
      <c r="C49">
        <f t="shared" si="9"/>
        <v>1.9279243241457011</v>
      </c>
      <c r="D49">
        <v>0</v>
      </c>
      <c r="E49">
        <f t="shared" si="3"/>
        <v>24.65615782643993</v>
      </c>
      <c r="F49">
        <f t="shared" si="10"/>
        <v>12.911407430572932</v>
      </c>
      <c r="G49">
        <f t="shared" si="4"/>
        <v>-24.65615782643993</v>
      </c>
      <c r="H49">
        <f t="shared" si="7"/>
        <v>-2.5133698090152832</v>
      </c>
      <c r="J49" s="56">
        <f t="shared" si="1"/>
        <v>813.51200000000006</v>
      </c>
    </row>
    <row r="50" spans="2:10" x14ac:dyDescent="0.3">
      <c r="B50">
        <f t="shared" si="8"/>
        <v>0.15419802464981355</v>
      </c>
      <c r="C50">
        <f t="shared" si="9"/>
        <v>2.0558029233797779</v>
      </c>
      <c r="D50">
        <v>0</v>
      </c>
      <c r="E50">
        <f t="shared" si="3"/>
        <v>24.550159591239161</v>
      </c>
      <c r="F50">
        <f t="shared" si="10"/>
        <v>12.66431241624241</v>
      </c>
      <c r="G50">
        <f t="shared" si="4"/>
        <v>-24.550159591239161</v>
      </c>
      <c r="H50">
        <f t="shared" si="7"/>
        <v>-2.5025646881997106</v>
      </c>
      <c r="J50" s="56">
        <f t="shared" si="1"/>
        <v>813.51200000000006</v>
      </c>
    </row>
    <row r="51" spans="2:10" x14ac:dyDescent="0.3">
      <c r="B51">
        <f t="shared" si="8"/>
        <v>0.16419802464981356</v>
      </c>
      <c r="C51">
        <f t="shared" si="9"/>
        <v>2.1812158896067602</v>
      </c>
      <c r="D51">
        <v>0</v>
      </c>
      <c r="E51">
        <f t="shared" si="3"/>
        <v>24.444844407933779</v>
      </c>
      <c r="F51">
        <f t="shared" si="10"/>
        <v>12.418280829154014</v>
      </c>
      <c r="G51">
        <f t="shared" si="4"/>
        <v>-24.444844407933779</v>
      </c>
      <c r="H51">
        <f t="shared" si="7"/>
        <v>-2.4918291955080303</v>
      </c>
      <c r="J51" s="56">
        <f t="shared" si="1"/>
        <v>813.51200000000006</v>
      </c>
    </row>
    <row r="52" spans="2:10" x14ac:dyDescent="0.3">
      <c r="B52">
        <f t="shared" ref="B52:B60" si="11">B51+0.01</f>
        <v>0.17419802464981357</v>
      </c>
      <c r="C52">
        <f t="shared" ref="C52:C60" si="12">0.5*(F51+F52)*(B52-B51)+C51</f>
        <v>2.3041738227983211</v>
      </c>
      <c r="D52">
        <v>0</v>
      </c>
      <c r="E52">
        <f t="shared" si="3"/>
        <v>24.340206414029172</v>
      </c>
      <c r="F52">
        <f t="shared" ref="F52:F60" si="13">F51+(G50+G51)*0.5*(B51-B50)</f>
        <v>12.173305809158149</v>
      </c>
      <c r="G52">
        <f t="shared" ref="G52:G60" si="14">(D52-E52)/$B$13</f>
        <v>-24.340206414029172</v>
      </c>
      <c r="H52">
        <f t="shared" si="7"/>
        <v>-2.4811627333363071</v>
      </c>
      <c r="J52" s="56">
        <f t="shared" si="1"/>
        <v>813.51200000000006</v>
      </c>
    </row>
    <row r="53" spans="2:10" x14ac:dyDescent="0.3">
      <c r="B53">
        <f t="shared" si="11"/>
        <v>0.18419802464981358</v>
      </c>
      <c r="C53">
        <f t="shared" si="12"/>
        <v>2.4246872546193536</v>
      </c>
      <c r="D53">
        <v>0</v>
      </c>
      <c r="E53">
        <f t="shared" si="3"/>
        <v>24.236239809845713</v>
      </c>
      <c r="F53">
        <f t="shared" si="13"/>
        <v>11.929380555048335</v>
      </c>
      <c r="G53">
        <f t="shared" si="14"/>
        <v>-24.236239809845713</v>
      </c>
      <c r="H53">
        <f t="shared" si="7"/>
        <v>-2.4705647104837629</v>
      </c>
      <c r="J53" s="56">
        <f t="shared" si="1"/>
        <v>813.51200000000006</v>
      </c>
    </row>
    <row r="54" spans="2:10" x14ac:dyDescent="0.3">
      <c r="B54">
        <f t="shared" si="11"/>
        <v>0.19419802464981359</v>
      </c>
      <c r="C54">
        <f t="shared" si="12"/>
        <v>2.5427666490142404</v>
      </c>
      <c r="D54">
        <v>0</v>
      </c>
      <c r="E54">
        <f t="shared" si="3"/>
        <v>24.132938857712265</v>
      </c>
      <c r="F54">
        <f t="shared" si="13"/>
        <v>11.68649832392896</v>
      </c>
      <c r="G54">
        <f t="shared" si="14"/>
        <v>-24.132938857712265</v>
      </c>
      <c r="H54">
        <f t="shared" si="7"/>
        <v>-2.4600345420705669</v>
      </c>
      <c r="J54" s="56">
        <f t="shared" si="1"/>
        <v>813.51200000000006</v>
      </c>
    </row>
    <row r="55" spans="2:10" x14ac:dyDescent="0.3">
      <c r="B55">
        <f t="shared" si="11"/>
        <v>0.2041980246498136</v>
      </c>
      <c r="C55">
        <f t="shared" si="12"/>
        <v>2.6584224027868411</v>
      </c>
      <c r="D55">
        <v>0</v>
      </c>
      <c r="E55">
        <f t="shared" si="3"/>
        <v>24.030297881171734</v>
      </c>
      <c r="F55">
        <f t="shared" si="13"/>
        <v>11.444652430591169</v>
      </c>
      <c r="G55">
        <f t="shared" si="14"/>
        <v>-24.030297881171734</v>
      </c>
      <c r="H55">
        <f t="shared" si="7"/>
        <v>-2.4495716494568534</v>
      </c>
      <c r="J55" s="56">
        <f t="shared" si="1"/>
        <v>813.51200000000006</v>
      </c>
    </row>
    <row r="56" spans="2:10" x14ac:dyDescent="0.3">
      <c r="B56">
        <f t="shared" si="11"/>
        <v>0.21419802464981361</v>
      </c>
      <c r="C56">
        <f t="shared" si="12"/>
        <v>2.7716648461742808</v>
      </c>
      <c r="D56">
        <v>0</v>
      </c>
      <c r="E56">
        <f t="shared" si="3"/>
        <v>23.928311264198477</v>
      </c>
      <c r="F56">
        <f t="shared" si="13"/>
        <v>11.203836246896749</v>
      </c>
      <c r="G56">
        <f t="shared" si="14"/>
        <v>-23.928311264198477</v>
      </c>
      <c r="H56">
        <f t="shared" si="7"/>
        <v>-2.4391754601629434</v>
      </c>
      <c r="J56" s="56">
        <f t="shared" si="1"/>
        <v>813.51200000000006</v>
      </c>
    </row>
    <row r="57" spans="2:10" x14ac:dyDescent="0.3">
      <c r="B57">
        <f t="shared" si="11"/>
        <v>0.22419802464981362</v>
      </c>
      <c r="C57">
        <f t="shared" si="12"/>
        <v>2.8825042434146142</v>
      </c>
      <c r="D57">
        <v>0</v>
      </c>
      <c r="E57">
        <f t="shared" si="3"/>
        <v>23.826973450427388</v>
      </c>
      <c r="F57">
        <f t="shared" si="13"/>
        <v>10.964043201169899</v>
      </c>
      <c r="G57">
        <f t="shared" si="14"/>
        <v>-23.826973450427388</v>
      </c>
      <c r="H57">
        <f t="shared" si="7"/>
        <v>-2.4288454077907633</v>
      </c>
      <c r="J57" s="56">
        <f t="shared" si="1"/>
        <v>813.51200000000006</v>
      </c>
    </row>
    <row r="58" spans="2:10" x14ac:dyDescent="0.3">
      <c r="B58">
        <f t="shared" si="11"/>
        <v>0.23419802464981362</v>
      </c>
      <c r="C58">
        <f t="shared" si="12"/>
        <v>2.9909507933084476</v>
      </c>
      <c r="D58">
        <v>0</v>
      </c>
      <c r="E58">
        <f t="shared" si="3"/>
        <v>23.726278942394426</v>
      </c>
      <c r="F58">
        <f t="shared" si="13"/>
        <v>10.725266777596769</v>
      </c>
      <c r="G58">
        <f t="shared" si="14"/>
        <v>-23.726278942394426</v>
      </c>
      <c r="H58">
        <f t="shared" si="7"/>
        <v>-2.4185809319464244</v>
      </c>
      <c r="J58" s="56">
        <f t="shared" si="1"/>
        <v>813.51200000000006</v>
      </c>
    </row>
    <row r="59" spans="2:10" x14ac:dyDescent="0.3">
      <c r="B59">
        <f t="shared" si="11"/>
        <v>0.24419802464981363</v>
      </c>
      <c r="C59">
        <f t="shared" si="12"/>
        <v>3.0970146297745949</v>
      </c>
      <c r="D59">
        <v>0</v>
      </c>
      <c r="E59">
        <f t="shared" si="3"/>
        <v>23.626222300788392</v>
      </c>
      <c r="F59">
        <f t="shared" si="13"/>
        <v>10.487500515632659</v>
      </c>
      <c r="G59">
        <f t="shared" si="14"/>
        <v>-23.626222300788392</v>
      </c>
      <c r="H59">
        <f t="shared" si="7"/>
        <v>-2.4083814781639541</v>
      </c>
      <c r="J59" s="56">
        <f t="shared" si="1"/>
        <v>813.51200000000006</v>
      </c>
    </row>
    <row r="60" spans="2:10" x14ac:dyDescent="0.3">
      <c r="B60">
        <f t="shared" si="11"/>
        <v>0.25419802464981361</v>
      </c>
      <c r="C60">
        <f t="shared" si="12"/>
        <v>3.2007058223998417</v>
      </c>
      <c r="D60">
        <v>0</v>
      </c>
      <c r="E60">
        <f t="shared" si="3"/>
        <v>23.526798143713787</v>
      </c>
      <c r="F60">
        <f t="shared" si="13"/>
        <v>10.250738009416745</v>
      </c>
      <c r="G60">
        <f t="shared" si="14"/>
        <v>-23.526798143713787</v>
      </c>
      <c r="H60">
        <f t="shared" si="7"/>
        <v>-2.3982464978301516</v>
      </c>
      <c r="J60" s="56">
        <f t="shared" si="1"/>
        <v>813.51200000000006</v>
      </c>
    </row>
    <row r="61" spans="2:10" x14ac:dyDescent="0.3">
      <c r="B61">
        <f t="shared" ref="B61:B66" si="15">B60+0.01</f>
        <v>0.26419802464981362</v>
      </c>
      <c r="C61">
        <f t="shared" ref="C61:C66" si="16">0.5*(F60+F61)*(B61-B60)+C60</f>
        <v>3.3020343769828968</v>
      </c>
      <c r="D61">
        <v>0</v>
      </c>
      <c r="E61">
        <f t="shared" si="3"/>
        <v>23.428001145964579</v>
      </c>
      <c r="F61">
        <f t="shared" ref="F61:F66" si="17">F60+(G59+G60)*0.5*(B60-B59)</f>
        <v>10.014972907194235</v>
      </c>
      <c r="G61">
        <f t="shared" ref="G61:G66" si="18">(D61-E61)/$B$13</f>
        <v>-23.428001145964579</v>
      </c>
      <c r="H61">
        <f t="shared" si="7"/>
        <v>-2.3881754481105584</v>
      </c>
      <c r="J61" s="56">
        <f t="shared" si="1"/>
        <v>813.51200000000006</v>
      </c>
    </row>
    <row r="62" spans="2:10" x14ac:dyDescent="0.3">
      <c r="B62">
        <f t="shared" si="15"/>
        <v>0.27419802464981363</v>
      </c>
      <c r="C62">
        <f t="shared" si="16"/>
        <v>3.4010102360725973</v>
      </c>
      <c r="D62">
        <v>0</v>
      </c>
      <c r="E62">
        <f t="shared" si="3"/>
        <v>23.329826038308632</v>
      </c>
      <c r="F62">
        <f t="shared" si="17"/>
        <v>9.7801989107458418</v>
      </c>
      <c r="G62">
        <f t="shared" si="18"/>
        <v>-23.329826038308632</v>
      </c>
      <c r="H62">
        <f t="shared" si="7"/>
        <v>-2.3781677918765167</v>
      </c>
      <c r="J62" s="56">
        <f t="shared" si="1"/>
        <v>813.51200000000006</v>
      </c>
    </row>
    <row r="63" spans="2:10" x14ac:dyDescent="0.3">
      <c r="B63">
        <f t="shared" si="15"/>
        <v>0.28419802464981364</v>
      </c>
      <c r="C63">
        <f t="shared" si="16"/>
        <v>3.4976432795004491</v>
      </c>
      <c r="D63">
        <v>0</v>
      </c>
      <c r="E63">
        <f t="shared" si="3"/>
        <v>23.232267606782685</v>
      </c>
      <c r="F63">
        <f t="shared" si="17"/>
        <v>9.5464097748244754</v>
      </c>
      <c r="G63">
        <f t="shared" si="18"/>
        <v>-23.232267606782685</v>
      </c>
      <c r="H63">
        <f t="shared" si="7"/>
        <v>-2.3682229976333011</v>
      </c>
      <c r="J63" s="56">
        <f t="shared" si="1"/>
        <v>813.51200000000006</v>
      </c>
    </row>
    <row r="64" spans="2:10" x14ac:dyDescent="0.3">
      <c r="B64">
        <f t="shared" si="15"/>
        <v>0.29419802464981365</v>
      </c>
      <c r="C64">
        <f t="shared" si="16"/>
        <v>3.5919433249075667</v>
      </c>
      <c r="D64">
        <v>0</v>
      </c>
      <c r="E64">
        <f t="shared" si="3"/>
        <v>23.135320691997645</v>
      </c>
      <c r="F64">
        <f t="shared" si="17"/>
        <v>9.3135993065990181</v>
      </c>
      <c r="G64">
        <f t="shared" si="18"/>
        <v>-23.135320691997645</v>
      </c>
      <c r="H64">
        <f t="shared" si="7"/>
        <v>-2.3583405394493013</v>
      </c>
      <c r="J64" s="56">
        <f t="shared" si="1"/>
        <v>813.51200000000006</v>
      </c>
    </row>
    <row r="65" spans="2:10" x14ac:dyDescent="0.3">
      <c r="B65">
        <f t="shared" si="15"/>
        <v>0.30419802464981366</v>
      </c>
      <c r="C65">
        <f t="shared" si="16"/>
        <v>3.6839201282660876</v>
      </c>
      <c r="D65">
        <v>0</v>
      </c>
      <c r="E65">
        <f t="shared" si="3"/>
        <v>23.038980188454119</v>
      </c>
      <c r="F65">
        <f t="shared" si="17"/>
        <v>9.0817613651051161</v>
      </c>
      <c r="G65">
        <f t="shared" si="18"/>
        <v>-23.038980188454119</v>
      </c>
      <c r="H65">
        <f t="shared" si="7"/>
        <v>-2.3485198968862506</v>
      </c>
      <c r="J65" s="56">
        <f t="shared" si="1"/>
        <v>813.51200000000006</v>
      </c>
    </row>
    <row r="66" spans="2:10" x14ac:dyDescent="0.3">
      <c r="B66">
        <f t="shared" si="15"/>
        <v>0.31419802464981367</v>
      </c>
      <c r="C66">
        <f t="shared" si="16"/>
        <v>3.7735833843951276</v>
      </c>
      <c r="D66">
        <v>0</v>
      </c>
      <c r="E66">
        <f t="shared" si="3"/>
        <v>22.943241043867832</v>
      </c>
      <c r="F66">
        <f t="shared" si="17"/>
        <v>8.850889860702857</v>
      </c>
      <c r="G66">
        <f t="shared" si="18"/>
        <v>-22.943241043867832</v>
      </c>
      <c r="H66">
        <f t="shared" si="7"/>
        <v>-2.3387605549304618</v>
      </c>
      <c r="J66" s="56">
        <f t="shared" si="1"/>
        <v>813.51200000000006</v>
      </c>
    </row>
    <row r="67" spans="2:10" x14ac:dyDescent="0.3">
      <c r="B67">
        <f t="shared" ref="B67:B72" si="19">B66+0.01</f>
        <v>0.32419802464981368</v>
      </c>
      <c r="C67">
        <f t="shared" ref="C67:C72" si="20">0.5*(F66+F67)*(B67-B66)+C66</f>
        <v>3.8609427274713481</v>
      </c>
      <c r="D67">
        <v>0</v>
      </c>
      <c r="E67">
        <f t="shared" si="3"/>
        <v>22.848098258505029</v>
      </c>
      <c r="F67">
        <f t="shared" ref="F67:F72" si="21">F66+(G65+G66)*0.5*(B66-B65)</f>
        <v>8.6209787545412464</v>
      </c>
      <c r="G67">
        <f t="shared" ref="G67:G72" si="22">(D67-E67)/$B$13</f>
        <v>-22.848098258505029</v>
      </c>
      <c r="H67">
        <f t="shared" si="7"/>
        <v>-2.3290620039250793</v>
      </c>
      <c r="J67" s="56">
        <f t="shared" si="1"/>
        <v>813.51200000000006</v>
      </c>
    </row>
    <row r="68" spans="2:10" x14ac:dyDescent="0.3">
      <c r="B68">
        <f t="shared" si="19"/>
        <v>0.33419802464981369</v>
      </c>
      <c r="C68">
        <f t="shared" si="20"/>
        <v>3.9460077315342015</v>
      </c>
      <c r="D68">
        <v>0</v>
      </c>
      <c r="E68">
        <f t="shared" si="3"/>
        <v>22.75354688452741</v>
      </c>
      <c r="F68">
        <f t="shared" si="21"/>
        <v>8.3920220580293812</v>
      </c>
      <c r="G68">
        <f t="shared" si="22"/>
        <v>-22.75354688452741</v>
      </c>
      <c r="H68">
        <f t="shared" si="7"/>
        <v>-2.3194237395033035</v>
      </c>
      <c r="J68" s="56">
        <f t="shared" si="1"/>
        <v>813.51200000000006</v>
      </c>
    </row>
    <row r="69" spans="2:10" x14ac:dyDescent="0.3">
      <c r="B69">
        <f t="shared" si="19"/>
        <v>0.34419802464981369</v>
      </c>
      <c r="C69">
        <f t="shared" si="20"/>
        <v>4.0287879109859199</v>
      </c>
      <c r="D69">
        <v>0</v>
      </c>
      <c r="E69">
        <f t="shared" si="3"/>
        <v>22.659582025346637</v>
      </c>
      <c r="F69">
        <f t="shared" si="21"/>
        <v>8.1640138323142182</v>
      </c>
      <c r="G69">
        <f t="shared" si="22"/>
        <v>-22.659582025346637</v>
      </c>
      <c r="H69">
        <f t="shared" si="7"/>
        <v>-2.3098452625225927</v>
      </c>
      <c r="J69" s="56">
        <f t="shared" si="1"/>
        <v>813.51200000000006</v>
      </c>
    </row>
    <row r="70" spans="2:10" x14ac:dyDescent="0.3">
      <c r="B70">
        <f t="shared" si="19"/>
        <v>0.3541980246498137</v>
      </c>
      <c r="C70">
        <f t="shared" si="20"/>
        <v>4.109292721086315</v>
      </c>
      <c r="D70">
        <v>0</v>
      </c>
      <c r="E70">
        <f t="shared" si="3"/>
        <v>22.566198834988228</v>
      </c>
      <c r="F70">
        <f t="shared" si="21"/>
        <v>7.9369481877648473</v>
      </c>
      <c r="G70">
        <f t="shared" si="22"/>
        <v>-22.566198834988228</v>
      </c>
      <c r="H70">
        <f t="shared" si="7"/>
        <v>-2.3003260789998192</v>
      </c>
      <c r="J70" s="56">
        <f t="shared" si="1"/>
        <v>813.51200000000006</v>
      </c>
    </row>
    <row r="71" spans="2:10" x14ac:dyDescent="0.3">
      <c r="B71">
        <f t="shared" si="19"/>
        <v>0.36419802464981371</v>
      </c>
      <c r="C71">
        <f t="shared" si="20"/>
        <v>4.1875315584424548</v>
      </c>
      <c r="D71">
        <v>0</v>
      </c>
      <c r="E71">
        <f t="shared" si="3"/>
        <v>22.473392517464593</v>
      </c>
      <c r="F71">
        <f t="shared" si="21"/>
        <v>7.7108192834631728</v>
      </c>
      <c r="G71">
        <f t="shared" si="22"/>
        <v>-22.473392517464593</v>
      </c>
      <c r="H71">
        <f t="shared" si="7"/>
        <v>-2.2908657000473589</v>
      </c>
      <c r="J71" s="56">
        <f t="shared" si="1"/>
        <v>813.51200000000006</v>
      </c>
    </row>
    <row r="72" spans="2:10" x14ac:dyDescent="0.3">
      <c r="B72">
        <f t="shared" si="19"/>
        <v>0.37419802464981372</v>
      </c>
      <c r="C72">
        <f t="shared" si="20"/>
        <v>4.2635137614932752</v>
      </c>
      <c r="D72">
        <v>0</v>
      </c>
      <c r="E72">
        <f t="shared" si="3"/>
        <v>22.381158326157124</v>
      </c>
      <c r="F72">
        <f t="shared" si="21"/>
        <v>7.4856213267009082</v>
      </c>
      <c r="G72">
        <f t="shared" si="22"/>
        <v>-22.381158326157124</v>
      </c>
      <c r="H72">
        <f t="shared" si="7"/>
        <v>-2.2814636418101042</v>
      </c>
      <c r="J72" s="56">
        <f t="shared" si="1"/>
        <v>813.51200000000006</v>
      </c>
    </row>
    <row r="73" spans="2:10" x14ac:dyDescent="0.3">
      <c r="B73">
        <f t="shared" ref="B73:B81" si="23">B72+0.01</f>
        <v>0.38419802464981373</v>
      </c>
      <c r="C73">
        <f t="shared" ref="C73:C81" si="24">0.5*(F72+F73)*(B73-B72)+C72</f>
        <v>4.3372486109891941</v>
      </c>
      <c r="D73">
        <v>0</v>
      </c>
      <c r="E73">
        <f t="shared" si="3"/>
        <v>22.289491563207211</v>
      </c>
      <c r="F73">
        <f t="shared" ref="F73:F81" si="25">F72+(G71+G72)*0.5*(B72-B71)</f>
        <v>7.2613485724827997</v>
      </c>
      <c r="G73">
        <f t="shared" ref="G73:G81" si="26">(D73-E73)/$B$13</f>
        <v>-22.289491563207211</v>
      </c>
      <c r="H73">
        <f t="shared" si="7"/>
        <v>-2.2721194254033854</v>
      </c>
      <c r="J73" s="56">
        <f t="shared" si="1"/>
        <v>813.51200000000006</v>
      </c>
    </row>
    <row r="74" spans="2:10" x14ac:dyDescent="0.3">
      <c r="B74">
        <f t="shared" si="23"/>
        <v>0.39419802464981374</v>
      </c>
      <c r="C74">
        <f t="shared" si="24"/>
        <v>4.4087453304667878</v>
      </c>
      <c r="D74">
        <v>0</v>
      </c>
      <c r="E74">
        <f t="shared" si="3"/>
        <v>22.198387578915991</v>
      </c>
      <c r="F74">
        <f t="shared" si="25"/>
        <v>7.037995323035978</v>
      </c>
      <c r="G74">
        <f t="shared" si="26"/>
        <v>-22.198387578915991</v>
      </c>
      <c r="H74">
        <f t="shared" si="7"/>
        <v>-2.2628325768517827</v>
      </c>
      <c r="J74" s="56">
        <f t="shared" si="1"/>
        <v>813.51200000000006</v>
      </c>
    </row>
    <row r="75" spans="2:10" x14ac:dyDescent="0.3">
      <c r="B75">
        <f t="shared" si="23"/>
        <v>0.40419802464981375</v>
      </c>
      <c r="C75">
        <f t="shared" si="24"/>
        <v>4.4780130867185948</v>
      </c>
      <c r="D75">
        <v>0</v>
      </c>
      <c r="E75">
        <f t="shared" si="3"/>
        <v>22.107841771152732</v>
      </c>
      <c r="F75">
        <f t="shared" si="25"/>
        <v>6.8155559273253621</v>
      </c>
      <c r="G75">
        <f t="shared" si="26"/>
        <v>-22.107841771152732</v>
      </c>
      <c r="H75">
        <f t="shared" si="7"/>
        <v>-2.2536026270288207</v>
      </c>
      <c r="J75" s="56">
        <f t="shared" si="1"/>
        <v>813.51200000000006</v>
      </c>
    </row>
    <row r="76" spans="2:10" x14ac:dyDescent="0.3">
      <c r="B76">
        <f t="shared" si="23"/>
        <v>0.41419802464981376</v>
      </c>
      <c r="C76">
        <f t="shared" si="24"/>
        <v>4.5450609902580972</v>
      </c>
      <c r="D76">
        <v>0</v>
      </c>
      <c r="E76">
        <f t="shared" si="3"/>
        <v>22.0178495847716</v>
      </c>
      <c r="F76">
        <f t="shared" si="25"/>
        <v>6.5940247805750181</v>
      </c>
      <c r="G76">
        <f t="shared" si="26"/>
        <v>-22.0178495847716</v>
      </c>
      <c r="H76">
        <f t="shared" si="7"/>
        <v>-2.2444291115975128</v>
      </c>
      <c r="J76" s="56">
        <f t="shared" si="1"/>
        <v>813.51200000000006</v>
      </c>
    </row>
    <row r="77" spans="2:10" x14ac:dyDescent="0.3">
      <c r="B77">
        <f t="shared" si="23"/>
        <v>0.42419802464981377</v>
      </c>
      <c r="C77">
        <f t="shared" si="24"/>
        <v>4.6098980957799496</v>
      </c>
      <c r="D77">
        <v>0</v>
      </c>
      <c r="E77">
        <f t="shared" si="3"/>
        <v>21.928406511036886</v>
      </c>
      <c r="F77">
        <f t="shared" si="25"/>
        <v>6.3733963237953963</v>
      </c>
      <c r="G77">
        <f t="shared" si="26"/>
        <v>-21.928406511036886</v>
      </c>
      <c r="H77">
        <f t="shared" si="7"/>
        <v>-2.2353115709517724</v>
      </c>
      <c r="J77" s="56">
        <f t="shared" si="1"/>
        <v>813.51200000000006</v>
      </c>
    </row>
    <row r="78" spans="2:10" x14ac:dyDescent="0.3">
      <c r="B78">
        <f t="shared" si="23"/>
        <v>0.43419802464981377</v>
      </c>
      <c r="C78">
        <f t="shared" si="24"/>
        <v>4.6725334026155085</v>
      </c>
      <c r="D78">
        <v>0</v>
      </c>
      <c r="E78">
        <f t="shared" si="3"/>
        <v>21.839508087056316</v>
      </c>
      <c r="F78">
        <f t="shared" si="25"/>
        <v>6.1536650433163533</v>
      </c>
      <c r="G78">
        <f t="shared" si="26"/>
        <v>-21.839508087056316</v>
      </c>
      <c r="H78">
        <f t="shared" si="7"/>
        <v>-2.2262495501586459</v>
      </c>
      <c r="J78" s="56">
        <f t="shared" si="1"/>
        <v>813.51200000000006</v>
      </c>
    </row>
    <row r="79" spans="2:10" x14ac:dyDescent="0.3">
      <c r="B79">
        <f t="shared" si="23"/>
        <v>0.44419802464981378</v>
      </c>
      <c r="C79">
        <f t="shared" si="24"/>
        <v>4.73297585518372</v>
      </c>
      <c r="D79">
        <v>0</v>
      </c>
      <c r="E79">
        <f t="shared" si="3"/>
        <v>21.751149895222461</v>
      </c>
      <c r="F79">
        <f t="shared" si="25"/>
        <v>5.9348254703258867</v>
      </c>
      <c r="G79">
        <f t="shared" si="26"/>
        <v>-21.751149895222461</v>
      </c>
      <c r="H79">
        <f t="shared" si="7"/>
        <v>-2.2172425989013722</v>
      </c>
      <c r="J79" s="56">
        <f t="shared" si="1"/>
        <v>813.51200000000006</v>
      </c>
    </row>
    <row r="80" spans="2:10" x14ac:dyDescent="0.3">
      <c r="B80">
        <f t="shared" si="23"/>
        <v>0.45419802464981379</v>
      </c>
      <c r="C80">
        <f t="shared" si="24"/>
        <v>4.7912343434374218</v>
      </c>
      <c r="D80">
        <v>0</v>
      </c>
      <c r="E80">
        <f t="shared" si="3"/>
        <v>21.66332756266209</v>
      </c>
      <c r="F80">
        <f t="shared" si="25"/>
        <v>5.7168721804144926</v>
      </c>
      <c r="G80">
        <f t="shared" si="26"/>
        <v>-21.66332756266209</v>
      </c>
      <c r="H80">
        <f t="shared" si="7"/>
        <v>-2.2082902714232509</v>
      </c>
      <c r="J80" s="56">
        <f t="shared" si="1"/>
        <v>813.51200000000006</v>
      </c>
    </row>
    <row r="81" spans="2:10" x14ac:dyDescent="0.3">
      <c r="B81">
        <f t="shared" si="23"/>
        <v>0.4641980246498138</v>
      </c>
      <c r="C81">
        <f t="shared" si="24"/>
        <v>4.8473177033051194</v>
      </c>
      <c r="D81">
        <v>0</v>
      </c>
      <c r="E81">
        <f t="shared" si="3"/>
        <v>21.576036760693306</v>
      </c>
      <c r="F81">
        <f t="shared" si="25"/>
        <v>5.4997997931250699</v>
      </c>
      <c r="G81">
        <f t="shared" si="26"/>
        <v>-21.576036760693306</v>
      </c>
      <c r="H81">
        <f t="shared" si="7"/>
        <v>-2.1993921264723042</v>
      </c>
      <c r="J81" s="56">
        <f t="shared" ref="J81:J134" si="27">D81*C81+J80</f>
        <v>813.51200000000006</v>
      </c>
    </row>
    <row r="82" spans="2:10" x14ac:dyDescent="0.3">
      <c r="B82">
        <f t="shared" ref="B82:B97" si="28">B81+0.01</f>
        <v>0.47419802464981381</v>
      </c>
      <c r="C82">
        <f t="shared" ref="C82:C97" si="29">0.5*(F81+F82)*(B82-B81)+C81</f>
        <v>4.9012347171282862</v>
      </c>
      <c r="D82">
        <v>0</v>
      </c>
      <c r="E82">
        <f t="shared" si="3"/>
        <v>21.48927320429036</v>
      </c>
      <c r="F82">
        <f t="shared" ref="F82:F97" si="30">F81+(G80+G81)*0.5*(B81-B80)</f>
        <v>5.2836029715082926</v>
      </c>
      <c r="G82">
        <f t="shared" ref="G82:G97" si="31">(D82-E82)/$B$13</f>
        <v>-21.48927320429036</v>
      </c>
      <c r="H82">
        <f t="shared" si="7"/>
        <v>-2.1905477272467238</v>
      </c>
      <c r="J82" s="56">
        <f t="shared" si="27"/>
        <v>813.51200000000006</v>
      </c>
    </row>
    <row r="83" spans="2:10" x14ac:dyDescent="0.3">
      <c r="B83">
        <f t="shared" si="28"/>
        <v>0.48419802464981382</v>
      </c>
      <c r="C83">
        <f t="shared" si="29"/>
        <v>4.9529941140942446</v>
      </c>
      <c r="D83">
        <v>0</v>
      </c>
      <c r="E83">
        <f t="shared" ref="E83:E146" si="32">0.5*$B$7*$B$8*$B$6*(F83+$B$9)^2</f>
        <v>21.403032651556021</v>
      </c>
      <c r="F83">
        <f t="shared" si="30"/>
        <v>5.0682764216833744</v>
      </c>
      <c r="G83">
        <f t="shared" si="31"/>
        <v>-21.403032651556021</v>
      </c>
      <c r="H83">
        <f t="shared" si="7"/>
        <v>-2.1817566413410825</v>
      </c>
      <c r="J83" s="56">
        <f t="shared" si="27"/>
        <v>813.51200000000006</v>
      </c>
    </row>
    <row r="84" spans="2:10" x14ac:dyDescent="0.3">
      <c r="B84">
        <f t="shared" si="28"/>
        <v>0.49419802464981383</v>
      </c>
      <c r="C84">
        <f t="shared" si="29"/>
        <v>5.0026045706646824</v>
      </c>
      <c r="D84">
        <v>0</v>
      </c>
      <c r="E84">
        <f t="shared" si="32"/>
        <v>21.317310903201353</v>
      </c>
      <c r="F84">
        <f t="shared" si="30"/>
        <v>4.8538148924041424</v>
      </c>
      <c r="G84">
        <f t="shared" si="31"/>
        <v>-21.317310903201353</v>
      </c>
      <c r="H84">
        <f t="shared" si="7"/>
        <v>-2.173018440693308</v>
      </c>
      <c r="J84" s="56">
        <f t="shared" si="27"/>
        <v>813.51200000000006</v>
      </c>
    </row>
    <row r="85" spans="2:10" x14ac:dyDescent="0.3">
      <c r="B85">
        <f t="shared" si="28"/>
        <v>0.50419802464981378</v>
      </c>
      <c r="C85">
        <f t="shared" si="29"/>
        <v>5.0500747109998549</v>
      </c>
      <c r="D85">
        <v>0</v>
      </c>
      <c r="E85">
        <f t="shared" si="32"/>
        <v>21.232103802032835</v>
      </c>
      <c r="F85">
        <f t="shared" si="30"/>
        <v>4.6402131746303557</v>
      </c>
      <c r="G85">
        <f t="shared" si="31"/>
        <v>-21.232103802032835</v>
      </c>
      <c r="H85">
        <f t="shared" si="7"/>
        <v>-2.1643327015323992</v>
      </c>
      <c r="J85" s="56">
        <f t="shared" si="27"/>
        <v>813.51200000000006</v>
      </c>
    </row>
    <row r="86" spans="2:10" x14ac:dyDescent="0.3">
      <c r="B86">
        <f t="shared" si="28"/>
        <v>0.51419802464981379</v>
      </c>
      <c r="C86">
        <f t="shared" si="29"/>
        <v>5.095413107378528</v>
      </c>
      <c r="D86">
        <v>0</v>
      </c>
      <c r="E86">
        <f t="shared" si="32"/>
        <v>21.147407232446664</v>
      </c>
      <c r="F86">
        <f t="shared" si="30"/>
        <v>4.4274661011041854</v>
      </c>
      <c r="G86">
        <f t="shared" si="31"/>
        <v>-21.147407232446664</v>
      </c>
      <c r="H86">
        <f t="shared" si="7"/>
        <v>-2.1556990043268769</v>
      </c>
      <c r="J86" s="56">
        <f t="shared" si="27"/>
        <v>813.51200000000006</v>
      </c>
    </row>
    <row r="87" spans="2:10" x14ac:dyDescent="0.3">
      <c r="B87">
        <f t="shared" si="28"/>
        <v>0.5241980246498138</v>
      </c>
      <c r="C87">
        <f t="shared" si="29"/>
        <v>5.138628280613708</v>
      </c>
      <c r="D87">
        <v>0</v>
      </c>
      <c r="E87">
        <f t="shared" si="32"/>
        <v>21.063217119930112</v>
      </c>
      <c r="F87">
        <f t="shared" si="30"/>
        <v>4.215568545931788</v>
      </c>
      <c r="G87">
        <f t="shared" si="31"/>
        <v>-21.063217119930112</v>
      </c>
      <c r="H87">
        <f t="shared" si="7"/>
        <v>-2.1471169337339564</v>
      </c>
      <c r="J87" s="56">
        <f t="shared" si="27"/>
        <v>813.51200000000006</v>
      </c>
    </row>
    <row r="88" spans="2:10" x14ac:dyDescent="0.3">
      <c r="B88">
        <f t="shared" si="28"/>
        <v>0.53419802464981381</v>
      </c>
      <c r="C88">
        <f t="shared" si="29"/>
        <v>5.1797287004642163</v>
      </c>
      <c r="D88">
        <v>0</v>
      </c>
      <c r="E88">
        <f t="shared" si="32"/>
        <v>20.979529430569873</v>
      </c>
      <c r="F88">
        <f t="shared" si="30"/>
        <v>4.0045154241699041</v>
      </c>
      <c r="G88">
        <f t="shared" si="31"/>
        <v>-20.979529430569873</v>
      </c>
      <c r="H88">
        <f t="shared" si="7"/>
        <v>-2.1385860785494262</v>
      </c>
      <c r="J88" s="56">
        <f t="shared" si="27"/>
        <v>813.51200000000006</v>
      </c>
    </row>
    <row r="89" spans="2:10" x14ac:dyDescent="0.3">
      <c r="B89">
        <f t="shared" si="28"/>
        <v>0.54419802464981382</v>
      </c>
      <c r="C89">
        <f t="shared" si="29"/>
        <v>5.2187227860421528</v>
      </c>
      <c r="D89">
        <v>0</v>
      </c>
      <c r="E89">
        <f t="shared" si="32"/>
        <v>20.896340170567264</v>
      </c>
      <c r="F89">
        <f t="shared" si="30"/>
        <v>3.7943016914174041</v>
      </c>
      <c r="G89">
        <f t="shared" si="31"/>
        <v>-20.896340170567264</v>
      </c>
      <c r="H89">
        <f t="shared" si="7"/>
        <v>-2.1301060316582325</v>
      </c>
      <c r="J89" s="56">
        <f t="shared" si="27"/>
        <v>813.51200000000006</v>
      </c>
    </row>
    <row r="90" spans="2:10" x14ac:dyDescent="0.3">
      <c r="B90">
        <f t="shared" si="28"/>
        <v>0.55419802464981383</v>
      </c>
      <c r="C90">
        <f t="shared" si="29"/>
        <v>5.2556189062162986</v>
      </c>
      <c r="D90">
        <v>0</v>
      </c>
      <c r="E90">
        <f t="shared" si="32"/>
        <v>20.81364538576015</v>
      </c>
      <c r="F90">
        <f t="shared" si="30"/>
        <v>3.5849223434117183</v>
      </c>
      <c r="G90">
        <f t="shared" si="31"/>
        <v>-20.81364538576015</v>
      </c>
      <c r="H90">
        <f t="shared" si="7"/>
        <v>-2.121676389985744</v>
      </c>
      <c r="J90" s="56">
        <f t="shared" si="27"/>
        <v>813.51200000000006</v>
      </c>
    </row>
    <row r="91" spans="2:10" x14ac:dyDescent="0.3">
      <c r="B91">
        <f t="shared" si="28"/>
        <v>0.56419802464981383</v>
      </c>
      <c r="C91">
        <f t="shared" si="29"/>
        <v>5.2904253800115075</v>
      </c>
      <c r="D91">
        <v>0</v>
      </c>
      <c r="E91">
        <f t="shared" si="32"/>
        <v>20.731441161151523</v>
      </c>
      <c r="F91">
        <f t="shared" si="30"/>
        <v>3.3763724156300809</v>
      </c>
      <c r="G91">
        <f t="shared" si="31"/>
        <v>-20.731441161151523</v>
      </c>
      <c r="H91">
        <f t="shared" si="7"/>
        <v>-2.1132967544496966</v>
      </c>
      <c r="J91" s="56">
        <f t="shared" si="27"/>
        <v>813.51200000000006</v>
      </c>
    </row>
    <row r="92" spans="2:10" x14ac:dyDescent="0.3">
      <c r="B92">
        <f t="shared" si="28"/>
        <v>0.57419802464981384</v>
      </c>
      <c r="C92">
        <f t="shared" si="29"/>
        <v>5.3231504770041358</v>
      </c>
      <c r="D92">
        <v>0</v>
      </c>
      <c r="E92">
        <f t="shared" si="32"/>
        <v>20.649723620444604</v>
      </c>
      <c r="F92">
        <f t="shared" si="30"/>
        <v>3.1686469828955222</v>
      </c>
      <c r="G92">
        <f t="shared" si="31"/>
        <v>-20.649723620444604</v>
      </c>
      <c r="H92">
        <f t="shared" si="7"/>
        <v>-2.1049667299128036</v>
      </c>
      <c r="J92" s="56">
        <f t="shared" si="27"/>
        <v>813.51200000000006</v>
      </c>
    </row>
    <row r="93" spans="2:10" x14ac:dyDescent="0.3">
      <c r="B93">
        <f t="shared" si="28"/>
        <v>0.58419802464981385</v>
      </c>
      <c r="C93">
        <f t="shared" si="29"/>
        <v>5.3538024177135508</v>
      </c>
      <c r="D93">
        <v>0</v>
      </c>
      <c r="E93">
        <f t="shared" si="32"/>
        <v>20.568488925584393</v>
      </c>
      <c r="F93">
        <f t="shared" si="30"/>
        <v>2.9617411589875413</v>
      </c>
      <c r="G93">
        <f t="shared" si="31"/>
        <v>-20.568488925584393</v>
      </c>
      <c r="H93">
        <f t="shared" si="7"/>
        <v>-2.0966859251360237</v>
      </c>
      <c r="J93" s="56">
        <f t="shared" si="27"/>
        <v>813.51200000000006</v>
      </c>
    </row>
    <row r="94" spans="2:10" x14ac:dyDescent="0.3">
      <c r="B94">
        <f t="shared" si="28"/>
        <v>0.59419802464981386</v>
      </c>
      <c r="C94">
        <f t="shared" si="29"/>
        <v>5.3823893739897759</v>
      </c>
      <c r="D94">
        <v>0</v>
      </c>
      <c r="E94">
        <f t="shared" si="32"/>
        <v>20.487733276305523</v>
      </c>
      <c r="F94">
        <f t="shared" si="30"/>
        <v>2.755650096257396</v>
      </c>
      <c r="G94">
        <f t="shared" si="31"/>
        <v>-20.487733276305523</v>
      </c>
      <c r="H94">
        <f t="shared" si="7"/>
        <v>-2.0884539527324693</v>
      </c>
      <c r="J94" s="56">
        <f t="shared" si="27"/>
        <v>813.51200000000006</v>
      </c>
    </row>
    <row r="95" spans="2:10" x14ac:dyDescent="0.3">
      <c r="B95">
        <f t="shared" si="28"/>
        <v>0.60419802464981387</v>
      </c>
      <c r="C95">
        <f t="shared" si="29"/>
        <v>5.4089194693973024</v>
      </c>
      <c r="D95">
        <v>0</v>
      </c>
      <c r="E95">
        <f t="shared" si="32"/>
        <v>20.407452909686334</v>
      </c>
      <c r="F95">
        <f t="shared" si="30"/>
        <v>2.5503689852479461</v>
      </c>
      <c r="G95">
        <f t="shared" si="31"/>
        <v>-20.407452909686334</v>
      </c>
      <c r="H95">
        <f t="shared" si="7"/>
        <v>-2.0802704291219505</v>
      </c>
      <c r="J95" s="56">
        <f t="shared" si="27"/>
        <v>813.51200000000006</v>
      </c>
    </row>
    <row r="96" spans="2:10" x14ac:dyDescent="0.3">
      <c r="B96">
        <f t="shared" si="28"/>
        <v>0.61419802464981388</v>
      </c>
      <c r="C96">
        <f t="shared" si="29"/>
        <v>5.4334007795951322</v>
      </c>
      <c r="D96">
        <v>0</v>
      </c>
      <c r="E96">
        <f t="shared" si="32"/>
        <v>20.327644099709133</v>
      </c>
      <c r="F96">
        <f t="shared" si="30"/>
        <v>2.3458930543179868</v>
      </c>
      <c r="G96">
        <f t="shared" si="31"/>
        <v>-20.327644099709133</v>
      </c>
      <c r="H96">
        <f t="shared" si="7"/>
        <v>-2.0721349744861501</v>
      </c>
      <c r="J96" s="56">
        <f t="shared" si="27"/>
        <v>813.51200000000006</v>
      </c>
    </row>
    <row r="97" spans="2:10" x14ac:dyDescent="0.3">
      <c r="B97">
        <f t="shared" si="28"/>
        <v>0.62419802464981389</v>
      </c>
      <c r="C97">
        <f t="shared" si="29"/>
        <v>5.455841332713077</v>
      </c>
      <c r="D97">
        <v>0</v>
      </c>
      <c r="E97">
        <f t="shared" si="32"/>
        <v>20.24830315682642</v>
      </c>
      <c r="F97">
        <f t="shared" si="30"/>
        <v>2.1422175692710095</v>
      </c>
      <c r="G97">
        <f t="shared" si="31"/>
        <v>-20.24830315682642</v>
      </c>
      <c r="H97">
        <f t="shared" si="7"/>
        <v>-2.0640472127244056</v>
      </c>
      <c r="J97" s="56">
        <f t="shared" si="27"/>
        <v>813.51200000000006</v>
      </c>
    </row>
    <row r="98" spans="2:10" x14ac:dyDescent="0.3">
      <c r="B98">
        <f t="shared" ref="B98:B121" si="33">B97+0.01</f>
        <v>0.6341980246498139</v>
      </c>
      <c r="C98">
        <f t="shared" ref="C98:C121" si="34">0.5*(F97+F98)*(B98-B97)+C97</f>
        <v>5.4762491097243737</v>
      </c>
      <c r="D98">
        <v>0</v>
      </c>
      <c r="E98">
        <f t="shared" si="32"/>
        <v>20.169426427533075</v>
      </c>
      <c r="F98">
        <f t="shared" ref="F98:F121" si="35">F97+(G96+G97)*0.5*(B97-B96)</f>
        <v>1.9393378329883315</v>
      </c>
      <c r="G98">
        <f t="shared" ref="G98:G121" si="36">(D98-E98)/$B$13</f>
        <v>-20.169426427533075</v>
      </c>
      <c r="H98">
        <f t="shared" si="7"/>
        <v>-2.0560067714100994</v>
      </c>
      <c r="J98" s="56">
        <f t="shared" si="27"/>
        <v>813.51200000000006</v>
      </c>
    </row>
    <row r="99" spans="2:10" x14ac:dyDescent="0.3">
      <c r="B99">
        <f t="shared" si="33"/>
        <v>0.64419802464981391</v>
      </c>
      <c r="C99">
        <f t="shared" si="34"/>
        <v>5.4946320448146482</v>
      </c>
      <c r="D99">
        <v>0</v>
      </c>
      <c r="E99">
        <f t="shared" si="32"/>
        <v>20.091010293944436</v>
      </c>
      <c r="F99">
        <f t="shared" si="35"/>
        <v>1.7372491850665339</v>
      </c>
      <c r="G99">
        <f t="shared" si="36"/>
        <v>-20.091010293944436</v>
      </c>
      <c r="H99">
        <f t="shared" ref="H99:H162" si="37">G99/$B$11</f>
        <v>-2.0480132817476489</v>
      </c>
      <c r="J99" s="56">
        <f t="shared" si="27"/>
        <v>813.51200000000006</v>
      </c>
    </row>
    <row r="100" spans="2:10" x14ac:dyDescent="0.3">
      <c r="B100">
        <f t="shared" si="33"/>
        <v>0.65419802464981391</v>
      </c>
      <c r="C100">
        <f t="shared" si="34"/>
        <v>5.5109980257472762</v>
      </c>
      <c r="D100">
        <v>0</v>
      </c>
      <c r="E100">
        <f t="shared" si="32"/>
        <v>20.013051173380056</v>
      </c>
      <c r="F100">
        <f t="shared" si="35"/>
        <v>1.5359470014591461</v>
      </c>
      <c r="G100">
        <f t="shared" si="36"/>
        <v>-20.013051173380056</v>
      </c>
      <c r="H100">
        <f t="shared" si="37"/>
        <v>-2.040066378530077</v>
      </c>
      <c r="J100" s="56">
        <f t="shared" si="27"/>
        <v>813.51200000000006</v>
      </c>
    </row>
    <row r="101" spans="2:10" x14ac:dyDescent="0.3">
      <c r="B101">
        <f t="shared" si="33"/>
        <v>0.66419802464981392</v>
      </c>
      <c r="C101">
        <f t="shared" si="34"/>
        <v>5.5253548942251847</v>
      </c>
      <c r="D101">
        <v>0</v>
      </c>
      <c r="E101">
        <f t="shared" si="32"/>
        <v>19.935545517953177</v>
      </c>
      <c r="F101">
        <f t="shared" si="35"/>
        <v>1.3354266941225235</v>
      </c>
      <c r="G101">
        <f t="shared" si="36"/>
        <v>-19.935545517953177</v>
      </c>
      <c r="H101">
        <f t="shared" si="37"/>
        <v>-2.0321657000971638</v>
      </c>
      <c r="J101" s="56">
        <f t="shared" si="27"/>
        <v>813.51200000000006</v>
      </c>
    </row>
    <row r="102" spans="2:10" x14ac:dyDescent="0.3">
      <c r="B102">
        <f t="shared" si="33"/>
        <v>0.67419802464981393</v>
      </c>
      <c r="C102">
        <f t="shared" si="34"/>
        <v>5.5377104462491262</v>
      </c>
      <c r="D102">
        <v>0</v>
      </c>
      <c r="E102">
        <f t="shared" si="32"/>
        <v>19.8584898141658</v>
      </c>
      <c r="F102">
        <f t="shared" si="35"/>
        <v>1.135683710665857</v>
      </c>
      <c r="G102">
        <f t="shared" si="36"/>
        <v>-19.8584898141658</v>
      </c>
      <c r="H102">
        <f t="shared" si="37"/>
        <v>-2.0243108882941692</v>
      </c>
      <c r="J102" s="56">
        <f t="shared" si="27"/>
        <v>813.51200000000006</v>
      </c>
    </row>
    <row r="103" spans="2:10" x14ac:dyDescent="0.3">
      <c r="B103">
        <f t="shared" si="33"/>
        <v>0.68419802464981394</v>
      </c>
      <c r="C103">
        <f t="shared" si="34"/>
        <v>5.5480724324724822</v>
      </c>
      <c r="D103">
        <v>0</v>
      </c>
      <c r="E103">
        <f t="shared" si="32"/>
        <v>19.781880582509149</v>
      </c>
      <c r="F103">
        <f t="shared" si="35"/>
        <v>0.93671353400526192</v>
      </c>
      <c r="G103">
        <f t="shared" si="36"/>
        <v>-19.781880582509149</v>
      </c>
      <c r="H103">
        <f t="shared" si="37"/>
        <v>-2.0165015884311059</v>
      </c>
      <c r="J103" s="56">
        <f t="shared" si="27"/>
        <v>813.51200000000006</v>
      </c>
    </row>
    <row r="104" spans="2:10" x14ac:dyDescent="0.3">
      <c r="B104">
        <f t="shared" si="33"/>
        <v>0.69419802464981395</v>
      </c>
      <c r="C104">
        <f t="shared" si="34"/>
        <v>5.556448558552618</v>
      </c>
      <c r="D104">
        <v>0</v>
      </c>
      <c r="E104">
        <f t="shared" si="32"/>
        <v>19.705714377069679</v>
      </c>
      <c r="F104">
        <f t="shared" si="35"/>
        <v>0.73851168202188699</v>
      </c>
      <c r="G104">
        <f t="shared" si="36"/>
        <v>-19.705714377069679</v>
      </c>
      <c r="H104">
        <f t="shared" si="37"/>
        <v>-2.0087374492425769</v>
      </c>
      <c r="J104" s="56">
        <f t="shared" si="27"/>
        <v>813.51200000000006</v>
      </c>
    </row>
    <row r="105" spans="2:10" x14ac:dyDescent="0.3">
      <c r="B105">
        <f t="shared" si="33"/>
        <v>0.70419802464981396</v>
      </c>
      <c r="C105">
        <f t="shared" si="34"/>
        <v>5.5628464854988477</v>
      </c>
      <c r="D105">
        <v>0</v>
      </c>
      <c r="E105">
        <f t="shared" si="32"/>
        <v>19.629987785140287</v>
      </c>
      <c r="F105">
        <f t="shared" si="35"/>
        <v>0.54107370722399262</v>
      </c>
      <c r="G105">
        <f t="shared" si="36"/>
        <v>-19.629987785140287</v>
      </c>
      <c r="H105">
        <f t="shared" si="37"/>
        <v>-2.0010181228481434</v>
      </c>
      <c r="J105" s="56">
        <f t="shared" si="27"/>
        <v>813.51200000000006</v>
      </c>
    </row>
    <row r="106" spans="2:10" x14ac:dyDescent="0.3">
      <c r="B106">
        <f t="shared" si="33"/>
        <v>0.71419802464981397</v>
      </c>
      <c r="C106">
        <f t="shared" si="34"/>
        <v>5.5672738300170321</v>
      </c>
      <c r="D106">
        <v>0</v>
      </c>
      <c r="E106">
        <f t="shared" si="32"/>
        <v>19.554697426836846</v>
      </c>
      <c r="F106">
        <f t="shared" si="35"/>
        <v>0.34439519641294258</v>
      </c>
      <c r="G106">
        <f t="shared" si="36"/>
        <v>-19.554697426836846</v>
      </c>
      <c r="H106">
        <f t="shared" si="37"/>
        <v>-1.9933432647132359</v>
      </c>
      <c r="J106" s="56">
        <f t="shared" si="27"/>
        <v>813.51200000000006</v>
      </c>
    </row>
    <row r="107" spans="2:10" x14ac:dyDescent="0.3">
      <c r="B107">
        <f t="shared" si="33"/>
        <v>0.72419802464981398</v>
      </c>
      <c r="C107">
        <f t="shared" si="34"/>
        <v>5.5697381648508619</v>
      </c>
      <c r="D107">
        <v>0</v>
      </c>
      <c r="E107">
        <f t="shared" si="32"/>
        <v>19.479839954719829</v>
      </c>
      <c r="F107">
        <f t="shared" si="35"/>
        <v>0.14847177035305675</v>
      </c>
      <c r="G107">
        <f t="shared" si="36"/>
        <v>-19.479839954719829</v>
      </c>
      <c r="H107">
        <f t="shared" si="37"/>
        <v>-1.9857125336105839</v>
      </c>
      <c r="J107" s="56">
        <f t="shared" si="27"/>
        <v>813.51200000000006</v>
      </c>
    </row>
    <row r="108" spans="2:10" x14ac:dyDescent="0.3">
      <c r="B108">
        <f t="shared" si="33"/>
        <v>0.73419802464981399</v>
      </c>
      <c r="C108">
        <f t="shared" si="34"/>
        <v>5.5702470191198534</v>
      </c>
      <c r="D108">
        <v>0</v>
      </c>
      <c r="E108">
        <f t="shared" si="32"/>
        <v>19.405412053421088</v>
      </c>
      <c r="F108">
        <f t="shared" si="35"/>
        <v>-4.6700916554726801E-2</v>
      </c>
      <c r="G108">
        <f t="shared" si="36"/>
        <v>-19.405412053421088</v>
      </c>
      <c r="H108">
        <f t="shared" si="37"/>
        <v>-1.9781255915821701</v>
      </c>
      <c r="J108" s="56">
        <f t="shared" si="27"/>
        <v>813.51200000000006</v>
      </c>
    </row>
    <row r="109" spans="2:10" x14ac:dyDescent="0.3">
      <c r="B109">
        <f t="shared" si="33"/>
        <v>0.74419802464981399</v>
      </c>
      <c r="C109">
        <f t="shared" si="34"/>
        <v>5.5688078786541029</v>
      </c>
      <c r="D109">
        <v>0</v>
      </c>
      <c r="E109">
        <f t="shared" si="32"/>
        <v>19.331410439275579</v>
      </c>
      <c r="F109">
        <f t="shared" si="35"/>
        <v>-0.24112717659543156</v>
      </c>
      <c r="G109">
        <f t="shared" si="36"/>
        <v>-19.331410439275579</v>
      </c>
      <c r="H109">
        <f t="shared" si="37"/>
        <v>-1.97058210390169</v>
      </c>
      <c r="J109" s="56">
        <f t="shared" si="27"/>
        <v>813.51200000000006</v>
      </c>
    </row>
    <row r="110" spans="2:10" x14ac:dyDescent="0.3">
      <c r="B110">
        <f t="shared" si="33"/>
        <v>0.754198024649814</v>
      </c>
      <c r="C110">
        <f t="shared" si="34"/>
        <v>5.565428186325831</v>
      </c>
      <c r="D110">
        <v>0</v>
      </c>
      <c r="E110">
        <f t="shared" si="32"/>
        <v>19.257831859958028</v>
      </c>
      <c r="F110">
        <f t="shared" si="35"/>
        <v>-0.43481128905891508</v>
      </c>
      <c r="G110">
        <f t="shared" si="36"/>
        <v>-19.257831859958028</v>
      </c>
      <c r="H110">
        <f t="shared" si="37"/>
        <v>-1.9630817390375155</v>
      </c>
      <c r="J110" s="56">
        <f t="shared" si="27"/>
        <v>813.51200000000006</v>
      </c>
    </row>
    <row r="111" spans="2:10" x14ac:dyDescent="0.3">
      <c r="B111">
        <f t="shared" si="33"/>
        <v>0.76419802464981401</v>
      </c>
      <c r="C111">
        <f t="shared" si="34"/>
        <v>5.5601153423777614</v>
      </c>
      <c r="D111">
        <v>0</v>
      </c>
      <c r="E111">
        <f t="shared" si="32"/>
        <v>19.184673094124459</v>
      </c>
      <c r="F111">
        <f t="shared" si="35"/>
        <v>-0.62775750055508328</v>
      </c>
      <c r="G111">
        <f t="shared" si="36"/>
        <v>-19.184673094124459</v>
      </c>
      <c r="H111">
        <f t="shared" si="37"/>
        <v>-1.9556241686161528</v>
      </c>
      <c r="J111" s="56">
        <f t="shared" si="27"/>
        <v>813.51200000000006</v>
      </c>
    </row>
    <row r="112" spans="2:10" x14ac:dyDescent="0.3">
      <c r="B112">
        <f t="shared" si="33"/>
        <v>0.77419802464981402</v>
      </c>
      <c r="C112">
        <f t="shared" si="34"/>
        <v>5.5528767047483587</v>
      </c>
      <c r="D112">
        <v>0</v>
      </c>
      <c r="E112">
        <f t="shared" si="32"/>
        <v>19.1119309510585</v>
      </c>
      <c r="F112">
        <f t="shared" si="35"/>
        <v>-0.8199700253254959</v>
      </c>
      <c r="G112">
        <f t="shared" si="36"/>
        <v>-19.1119309510585</v>
      </c>
      <c r="H112">
        <f t="shared" si="37"/>
        <v>-1.9482090673861876</v>
      </c>
      <c r="J112" s="56">
        <f t="shared" si="27"/>
        <v>813.51200000000006</v>
      </c>
    </row>
    <row r="113" spans="2:10" x14ac:dyDescent="0.3">
      <c r="B113">
        <f t="shared" si="33"/>
        <v>0.78419802464981403</v>
      </c>
      <c r="C113">
        <f t="shared" si="34"/>
        <v>5.5437195893939739</v>
      </c>
      <c r="D113">
        <v>0</v>
      </c>
      <c r="E113">
        <f t="shared" si="32"/>
        <v>19.039602270322387</v>
      </c>
      <c r="F113">
        <f t="shared" si="35"/>
        <v>-1.0114530455514108</v>
      </c>
      <c r="G113">
        <f t="shared" si="36"/>
        <v>-19.039602270322387</v>
      </c>
      <c r="H113">
        <f t="shared" si="37"/>
        <v>-1.9408361131827101</v>
      </c>
      <c r="J113" s="56">
        <f t="shared" si="27"/>
        <v>813.51200000000006</v>
      </c>
    </row>
    <row r="114" spans="2:10" x14ac:dyDescent="0.3">
      <c r="B114">
        <f t="shared" si="33"/>
        <v>0.79419802464981404</v>
      </c>
      <c r="C114">
        <f t="shared" si="34"/>
        <v>5.5326512706079249</v>
      </c>
      <c r="D114">
        <v>0</v>
      </c>
      <c r="E114">
        <f t="shared" si="32"/>
        <v>18.96768392141259</v>
      </c>
      <c r="F114">
        <f t="shared" si="35"/>
        <v>-1.2022107116583154</v>
      </c>
      <c r="G114">
        <f t="shared" si="36"/>
        <v>-18.96768392141259</v>
      </c>
      <c r="H114">
        <f t="shared" si="37"/>
        <v>-1.933504986892211</v>
      </c>
      <c r="J114" s="56">
        <f t="shared" si="27"/>
        <v>813.51200000000006</v>
      </c>
    </row>
    <row r="115" spans="2:10" x14ac:dyDescent="0.3">
      <c r="B115">
        <f t="shared" si="33"/>
        <v>0.80419802464981405</v>
      </c>
      <c r="C115">
        <f t="shared" si="34"/>
        <v>5.5196789813365488</v>
      </c>
      <c r="D115">
        <v>0</v>
      </c>
      <c r="E115">
        <f t="shared" si="32"/>
        <v>18.896172803420004</v>
      </c>
      <c r="F115">
        <f t="shared" si="35"/>
        <v>-1.3922471426169905</v>
      </c>
      <c r="G115">
        <f t="shared" si="36"/>
        <v>-18.896172803420004</v>
      </c>
      <c r="H115">
        <f t="shared" si="37"/>
        <v>-1.9262153724179412</v>
      </c>
      <c r="J115" s="56">
        <f t="shared" si="27"/>
        <v>813.51200000000006</v>
      </c>
    </row>
    <row r="116" spans="2:10" x14ac:dyDescent="0.3">
      <c r="B116">
        <f t="shared" si="33"/>
        <v>0.81419802464981406</v>
      </c>
      <c r="C116">
        <f t="shared" si="34"/>
        <v>5.5048099134922577</v>
      </c>
      <c r="D116">
        <v>0</v>
      </c>
      <c r="E116">
        <f t="shared" si="32"/>
        <v>18.825065844694702</v>
      </c>
      <c r="F116">
        <f t="shared" si="35"/>
        <v>-1.5815664262411535</v>
      </c>
      <c r="G116">
        <f t="shared" si="36"/>
        <v>-18.825065844694702</v>
      </c>
      <c r="H116">
        <f t="shared" si="37"/>
        <v>-1.9189669566457392</v>
      </c>
      <c r="J116" s="56">
        <f t="shared" si="27"/>
        <v>813.51200000000006</v>
      </c>
    </row>
    <row r="117" spans="2:10" x14ac:dyDescent="0.3">
      <c r="B117">
        <f t="shared" si="33"/>
        <v>0.82419802464981406</v>
      </c>
      <c r="C117">
        <f t="shared" si="34"/>
        <v>5.4880512182636432</v>
      </c>
      <c r="D117">
        <v>0</v>
      </c>
      <c r="E117">
        <f t="shared" si="32"/>
        <v>18.754360002514971</v>
      </c>
      <c r="F117">
        <f t="shared" si="35"/>
        <v>-1.7701726194817273</v>
      </c>
      <c r="G117">
        <f t="shared" si="36"/>
        <v>-18.754360002514971</v>
      </c>
      <c r="H117">
        <f t="shared" si="37"/>
        <v>-1.9117594294102926</v>
      </c>
      <c r="J117" s="56">
        <f t="shared" si="27"/>
        <v>813.51200000000006</v>
      </c>
    </row>
    <row r="118" spans="2:10" x14ac:dyDescent="0.3">
      <c r="B118">
        <f t="shared" si="33"/>
        <v>0.83419802464981407</v>
      </c>
      <c r="C118">
        <f t="shared" si="34"/>
        <v>5.4694100064226454</v>
      </c>
      <c r="D118">
        <v>0</v>
      </c>
      <c r="E118">
        <f t="shared" si="32"/>
        <v>18.684052262760847</v>
      </c>
      <c r="F118">
        <f t="shared" si="35"/>
        <v>-1.9580697487177758</v>
      </c>
      <c r="G118">
        <f t="shared" si="36"/>
        <v>-18.684052262760847</v>
      </c>
      <c r="H118">
        <f t="shared" si="37"/>
        <v>-1.9045924834618599</v>
      </c>
      <c r="J118" s="56">
        <f t="shared" si="27"/>
        <v>813.51200000000006</v>
      </c>
    </row>
    <row r="119" spans="2:10" x14ac:dyDescent="0.3">
      <c r="B119">
        <f t="shared" si="33"/>
        <v>0.84419802464981408</v>
      </c>
      <c r="C119">
        <f t="shared" si="34"/>
        <v>5.448893348628836</v>
      </c>
      <c r="D119">
        <v>0</v>
      </c>
      <c r="E119">
        <f t="shared" si="32"/>
        <v>18.614139639591883</v>
      </c>
      <c r="F119">
        <f t="shared" si="35"/>
        <v>-2.1452618100441549</v>
      </c>
      <c r="G119">
        <f t="shared" si="36"/>
        <v>-18.614139639591883</v>
      </c>
      <c r="H119">
        <f t="shared" si="37"/>
        <v>-1.8974658144334233</v>
      </c>
      <c r="J119" s="56">
        <f t="shared" si="27"/>
        <v>813.51200000000006</v>
      </c>
    </row>
    <row r="120" spans="2:10" x14ac:dyDescent="0.3">
      <c r="B120">
        <f t="shared" si="33"/>
        <v>0.85419802464981409</v>
      </c>
      <c r="C120">
        <f t="shared" si="34"/>
        <v>5.4265082757308356</v>
      </c>
      <c r="D120">
        <v>0</v>
      </c>
      <c r="E120">
        <f t="shared" si="32"/>
        <v>18.544619175129146</v>
      </c>
      <c r="F120">
        <f t="shared" si="35"/>
        <v>-2.3317527695559188</v>
      </c>
      <c r="G120">
        <f t="shared" si="36"/>
        <v>-18.544619175129146</v>
      </c>
      <c r="H120">
        <f t="shared" si="37"/>
        <v>-1.8903791208082716</v>
      </c>
      <c r="J120" s="56">
        <f t="shared" si="27"/>
        <v>813.51200000000006</v>
      </c>
    </row>
    <row r="121" spans="2:10" x14ac:dyDescent="0.3">
      <c r="B121">
        <f t="shared" si="33"/>
        <v>0.8641980246498141</v>
      </c>
      <c r="C121">
        <f t="shared" si="34"/>
        <v>5.4022617790649088</v>
      </c>
      <c r="D121">
        <v>0</v>
      </c>
      <c r="E121">
        <f t="shared" si="32"/>
        <v>18.475487939141374</v>
      </c>
      <c r="F121">
        <f t="shared" si="35"/>
        <v>-2.5175465636295242</v>
      </c>
      <c r="G121">
        <f t="shared" si="36"/>
        <v>-18.475487939141374</v>
      </c>
      <c r="H121">
        <f t="shared" si="37"/>
        <v>-1.8833321038880095</v>
      </c>
      <c r="J121" s="56">
        <f t="shared" si="27"/>
        <v>813.51200000000006</v>
      </c>
    </row>
    <row r="122" spans="2:10" x14ac:dyDescent="0.3">
      <c r="B122">
        <f t="shared" ref="B122:B152" si="38">B121+0.01</f>
        <v>0.87419802464981411</v>
      </c>
      <c r="C122">
        <f t="shared" ref="C122:C152" si="39">0.5*(F121+F122)*(B122-B121)+C121</f>
        <v>5.3761608107507568</v>
      </c>
      <c r="D122">
        <v>0</v>
      </c>
      <c r="E122">
        <f t="shared" si="32"/>
        <v>18.406743028735274</v>
      </c>
      <c r="F122">
        <f t="shared" ref="F122:F152" si="40">F121+(G120+G121)*0.5*(B121-B120)</f>
        <v>-2.7026470992008771</v>
      </c>
      <c r="G122">
        <f t="shared" ref="G122:G152" si="41">(D122-E122)/$B$13</f>
        <v>-18.406743028735274</v>
      </c>
      <c r="H122">
        <f t="shared" si="37"/>
        <v>-1.876324467760986</v>
      </c>
      <c r="J122" s="56">
        <f t="shared" si="27"/>
        <v>813.51200000000006</v>
      </c>
    </row>
    <row r="123" spans="2:10" x14ac:dyDescent="0.3">
      <c r="B123">
        <f t="shared" si="38"/>
        <v>0.88419802464981412</v>
      </c>
      <c r="C123">
        <f t="shared" si="39"/>
        <v>5.3482122839845507</v>
      </c>
      <c r="D123">
        <v>0</v>
      </c>
      <c r="E123">
        <f t="shared" si="32"/>
        <v>18.338381568049826</v>
      </c>
      <c r="F123">
        <f t="shared" si="40"/>
        <v>-2.8870582540402605</v>
      </c>
      <c r="G123">
        <f t="shared" si="41"/>
        <v>-18.338381568049826</v>
      </c>
      <c r="H123">
        <f t="shared" si="37"/>
        <v>-1.869355919271134</v>
      </c>
      <c r="J123" s="56">
        <f t="shared" si="27"/>
        <v>813.51200000000006</v>
      </c>
    </row>
    <row r="124" spans="2:10" x14ac:dyDescent="0.3">
      <c r="B124">
        <f t="shared" si="38"/>
        <v>0.89419802464981413</v>
      </c>
      <c r="C124">
        <f t="shared" si="39"/>
        <v>5.3184230733292281</v>
      </c>
      <c r="D124">
        <v>0</v>
      </c>
      <c r="E124">
        <f t="shared" si="32"/>
        <v>18.270400707954582</v>
      </c>
      <c r="F124">
        <f t="shared" si="40"/>
        <v>-3.0707838770241862</v>
      </c>
      <c r="G124">
        <f t="shared" si="41"/>
        <v>-18.270400707954582</v>
      </c>
      <c r="H124">
        <f t="shared" si="37"/>
        <v>-1.8624261679872152</v>
      </c>
      <c r="J124" s="56">
        <f t="shared" si="27"/>
        <v>813.51200000000006</v>
      </c>
    </row>
    <row r="125" spans="2:10" x14ac:dyDescent="0.3">
      <c r="B125">
        <f t="shared" si="38"/>
        <v>0.90419802464981414</v>
      </c>
      <c r="C125">
        <f t="shared" si="39"/>
        <v>5.2868000150020862</v>
      </c>
      <c r="D125">
        <v>0</v>
      </c>
      <c r="E125">
        <f t="shared" si="32"/>
        <v>18.202797625751888</v>
      </c>
      <c r="F125">
        <f t="shared" si="40"/>
        <v>-3.2538277884042084</v>
      </c>
      <c r="G125">
        <f t="shared" si="41"/>
        <v>-18.202797625751888</v>
      </c>
      <c r="H125">
        <f t="shared" si="37"/>
        <v>-1.8555349261724656</v>
      </c>
      <c r="J125" s="56">
        <f t="shared" si="27"/>
        <v>813.51200000000006</v>
      </c>
    </row>
    <row r="126" spans="2:10" x14ac:dyDescent="0.3">
      <c r="B126">
        <f t="shared" si="38"/>
        <v>0.91419802464981414</v>
      </c>
      <c r="C126">
        <f t="shared" si="39"/>
        <v>5.2533499071597012</v>
      </c>
      <c r="D126">
        <v>0</v>
      </c>
      <c r="E126">
        <f t="shared" si="32"/>
        <v>18.135569524882978</v>
      </c>
      <c r="F126">
        <f t="shared" si="40"/>
        <v>-3.4361937800727409</v>
      </c>
      <c r="G126">
        <f t="shared" si="41"/>
        <v>-18.135569524882978</v>
      </c>
      <c r="H126">
        <f t="shared" si="37"/>
        <v>-1.8486819087546358</v>
      </c>
      <c r="J126" s="56">
        <f t="shared" si="27"/>
        <v>813.51200000000006</v>
      </c>
    </row>
    <row r="127" spans="2:10" x14ac:dyDescent="0.3">
      <c r="B127">
        <f t="shared" si="38"/>
        <v>0.92419802464981415</v>
      </c>
      <c r="C127">
        <f t="shared" si="39"/>
        <v>5.2180795101802078</v>
      </c>
      <c r="D127">
        <v>0</v>
      </c>
      <c r="E127">
        <f t="shared" si="32"/>
        <v>18.068713634637856</v>
      </c>
      <c r="F127">
        <f t="shared" si="40"/>
        <v>-3.6178856158259154</v>
      </c>
      <c r="G127">
        <f t="shared" si="41"/>
        <v>-18.068713634637856</v>
      </c>
      <c r="H127">
        <f t="shared" si="37"/>
        <v>-1.8418668332964174</v>
      </c>
      <c r="J127" s="56">
        <f t="shared" si="27"/>
        <v>813.51200000000006</v>
      </c>
    </row>
    <row r="128" spans="2:10" x14ac:dyDescent="0.3">
      <c r="B128">
        <f t="shared" si="38"/>
        <v>0.93419802464981416</v>
      </c>
      <c r="C128">
        <f t="shared" si="39"/>
        <v>5.1809955469429605</v>
      </c>
      <c r="D128">
        <v>0</v>
      </c>
      <c r="E128">
        <f t="shared" si="32"/>
        <v>18.002227209868948</v>
      </c>
      <c r="F128">
        <f t="shared" si="40"/>
        <v>-3.7989070316235196</v>
      </c>
      <c r="G128">
        <f t="shared" si="41"/>
        <v>-18.002227209868948</v>
      </c>
      <c r="H128">
        <f t="shared" si="37"/>
        <v>-1.8350894199662535</v>
      </c>
      <c r="J128" s="56">
        <f t="shared" si="27"/>
        <v>813.51200000000006</v>
      </c>
    </row>
    <row r="129" spans="2:10" x14ac:dyDescent="0.3">
      <c r="B129">
        <f t="shared" si="38"/>
        <v>0.94419802464981417</v>
      </c>
      <c r="C129">
        <f t="shared" si="39"/>
        <v>5.1421047031056126</v>
      </c>
      <c r="D129">
        <v>0</v>
      </c>
      <c r="E129">
        <f t="shared" si="32"/>
        <v>17.936107530708455</v>
      </c>
      <c r="F129">
        <f t="shared" si="40"/>
        <v>-3.9792617358460536</v>
      </c>
      <c r="G129">
        <f t="shared" si="41"/>
        <v>-17.936107530708455</v>
      </c>
      <c r="H129">
        <f t="shared" si="37"/>
        <v>-1.8283493915095264</v>
      </c>
      <c r="J129" s="56">
        <f t="shared" si="27"/>
        <v>813.51200000000006</v>
      </c>
    </row>
    <row r="130" spans="2:10" x14ac:dyDescent="0.3">
      <c r="B130">
        <f t="shared" si="38"/>
        <v>0.95419802464981418</v>
      </c>
      <c r="C130">
        <f t="shared" si="39"/>
        <v>5.1014136273786379</v>
      </c>
      <c r="D130">
        <v>0</v>
      </c>
      <c r="E130">
        <f t="shared" si="32"/>
        <v>17.870351902289322</v>
      </c>
      <c r="F130">
        <f t="shared" si="40"/>
        <v>-4.1589534095489409</v>
      </c>
      <c r="G130">
        <f t="shared" si="41"/>
        <v>-17.870351902289322</v>
      </c>
      <c r="H130">
        <f t="shared" si="37"/>
        <v>-1.8216464732201143</v>
      </c>
      <c r="J130" s="56">
        <f t="shared" si="27"/>
        <v>813.51200000000006</v>
      </c>
    </row>
    <row r="131" spans="2:10" x14ac:dyDescent="0.3">
      <c r="B131">
        <f t="shared" si="38"/>
        <v>0.96419802464981419</v>
      </c>
      <c r="C131">
        <f t="shared" si="39"/>
        <v>5.0589289317973236</v>
      </c>
      <c r="D131">
        <v>0</v>
      </c>
      <c r="E131">
        <f t="shared" si="32"/>
        <v>17.804957654469824</v>
      </c>
      <c r="F131">
        <f t="shared" si="40"/>
        <v>-4.3379857067139298</v>
      </c>
      <c r="G131">
        <f t="shared" si="41"/>
        <v>-17.804957654469824</v>
      </c>
      <c r="H131">
        <f t="shared" si="37"/>
        <v>-1.8149803929123163</v>
      </c>
      <c r="J131" s="56">
        <f t="shared" si="27"/>
        <v>813.51200000000006</v>
      </c>
    </row>
    <row r="132" spans="2:10" x14ac:dyDescent="0.3">
      <c r="B132">
        <f t="shared" si="38"/>
        <v>0.9741980246498142</v>
      </c>
      <c r="C132">
        <f t="shared" si="39"/>
        <v>5.0146571919912653</v>
      </c>
      <c r="D132">
        <v>0</v>
      </c>
      <c r="E132">
        <f t="shared" si="32"/>
        <v>17.739922141561649</v>
      </c>
      <c r="F132">
        <f t="shared" si="40"/>
        <v>-4.516362254497726</v>
      </c>
      <c r="G132">
        <f t="shared" si="41"/>
        <v>-17.739922141561649</v>
      </c>
      <c r="H132">
        <f t="shared" si="37"/>
        <v>-1.8083508808931343</v>
      </c>
      <c r="J132" s="56">
        <f t="shared" si="27"/>
        <v>813.51200000000006</v>
      </c>
    </row>
    <row r="133" spans="2:10" x14ac:dyDescent="0.3">
      <c r="B133">
        <f t="shared" si="38"/>
        <v>0.98419802464981421</v>
      </c>
      <c r="C133">
        <f t="shared" si="39"/>
        <v>4.9686049474513876</v>
      </c>
      <c r="D133">
        <v>0</v>
      </c>
      <c r="E133">
        <f t="shared" si="32"/>
        <v>17.675242742061521</v>
      </c>
      <c r="F133">
        <f t="shared" si="40"/>
        <v>-4.6940866534778838</v>
      </c>
      <c r="G133">
        <f t="shared" si="41"/>
        <v>-17.675242742061521</v>
      </c>
      <c r="H133">
        <f t="shared" si="37"/>
        <v>-1.8017576699349154</v>
      </c>
      <c r="J133" s="56">
        <f t="shared" si="27"/>
        <v>813.51200000000006</v>
      </c>
    </row>
    <row r="134" spans="2:10" x14ac:dyDescent="0.3">
      <c r="B134">
        <f t="shared" si="38"/>
        <v>0.99419802464981422</v>
      </c>
      <c r="C134">
        <f t="shared" si="39"/>
        <v>4.9207787017945179</v>
      </c>
      <c r="D134">
        <v>0</v>
      </c>
      <c r="E134">
        <f t="shared" si="32"/>
        <v>17.610916858386197</v>
      </c>
      <c r="F134">
        <f t="shared" si="40"/>
        <v>-4.8711624778960001</v>
      </c>
      <c r="G134">
        <f t="shared" si="41"/>
        <v>-17.610916858386197</v>
      </c>
      <c r="H134">
        <f t="shared" si="37"/>
        <v>-1.795200495248338</v>
      </c>
      <c r="J134" s="56">
        <f t="shared" si="27"/>
        <v>813.51200000000006</v>
      </c>
    </row>
    <row r="135" spans="2:10" x14ac:dyDescent="0.3">
      <c r="B135">
        <f t="shared" si="38"/>
        <v>1.0041980246498141</v>
      </c>
      <c r="C135">
        <f t="shared" si="39"/>
        <v>4.8711849230255471</v>
      </c>
      <c r="D135">
        <v>0</v>
      </c>
      <c r="E135">
        <f t="shared" si="32"/>
        <v>17.546941916610898</v>
      </c>
      <c r="F135">
        <f t="shared" si="40"/>
        <v>-5.0475932758982385</v>
      </c>
      <c r="G135">
        <f t="shared" si="41"/>
        <v>-17.546941916610898</v>
      </c>
      <c r="H135">
        <f t="shared" si="37"/>
        <v>-1.7886790944557489</v>
      </c>
    </row>
    <row r="136" spans="2:10" x14ac:dyDescent="0.3">
      <c r="B136">
        <f t="shared" si="38"/>
        <v>1.0141980246498141</v>
      </c>
      <c r="C136">
        <f t="shared" si="39"/>
        <v>4.8198300437971895</v>
      </c>
      <c r="D136">
        <v>0</v>
      </c>
      <c r="E136">
        <f t="shared" si="32"/>
        <v>17.48331536621102</v>
      </c>
      <c r="F136">
        <f t="shared" si="40"/>
        <v>-5.2233825697732224</v>
      </c>
      <c r="G136">
        <f t="shared" si="41"/>
        <v>-17.48331536621102</v>
      </c>
      <c r="H136">
        <f t="shared" si="37"/>
        <v>-1.7821932075648337</v>
      </c>
    </row>
    <row r="137" spans="2:10" x14ac:dyDescent="0.3">
      <c r="B137">
        <f t="shared" si="38"/>
        <v>1.0241980246498141</v>
      </c>
      <c r="C137">
        <f t="shared" si="39"/>
        <v>4.7667204616673864</v>
      </c>
      <c r="D137">
        <v>0</v>
      </c>
      <c r="E137">
        <f t="shared" si="32"/>
        <v>17.420034679807184</v>
      </c>
      <c r="F137">
        <f t="shared" si="40"/>
        <v>-5.3985338561873322</v>
      </c>
      <c r="G137">
        <f t="shared" si="41"/>
        <v>-17.420034679807184</v>
      </c>
      <c r="H137">
        <f t="shared" si="37"/>
        <v>-1.7757425769426283</v>
      </c>
    </row>
    <row r="138" spans="2:10" x14ac:dyDescent="0.3">
      <c r="B138">
        <f t="shared" si="38"/>
        <v>1.0341980246498141</v>
      </c>
      <c r="C138">
        <f t="shared" si="39"/>
        <v>4.7118625393543629</v>
      </c>
      <c r="D138">
        <v>0</v>
      </c>
      <c r="E138">
        <f t="shared" si="32"/>
        <v>17.357097352913485</v>
      </c>
      <c r="F138">
        <f t="shared" si="40"/>
        <v>-5.5730506064174232</v>
      </c>
      <c r="G138">
        <f t="shared" si="41"/>
        <v>-17.357097352913485</v>
      </c>
      <c r="H138">
        <f t="shared" si="37"/>
        <v>-1.7693269472898556</v>
      </c>
    </row>
    <row r="139" spans="2:10" x14ac:dyDescent="0.3">
      <c r="B139">
        <f t="shared" si="38"/>
        <v>1.0441980246498141</v>
      </c>
      <c r="C139">
        <f t="shared" si="39"/>
        <v>4.6552626049893711</v>
      </c>
      <c r="D139">
        <v>0</v>
      </c>
      <c r="E139">
        <f t="shared" si="32"/>
        <v>17.294500903688938</v>
      </c>
      <c r="F139">
        <f t="shared" si="40"/>
        <v>-5.7469362665810264</v>
      </c>
      <c r="G139">
        <f t="shared" si="41"/>
        <v>-17.294500903688938</v>
      </c>
      <c r="H139">
        <f t="shared" si="37"/>
        <v>-1.76294606561559</v>
      </c>
    </row>
    <row r="140" spans="2:10" x14ac:dyDescent="0.3">
      <c r="B140">
        <f t="shared" si="38"/>
        <v>1.0541980246498142</v>
      </c>
      <c r="C140">
        <f t="shared" si="39"/>
        <v>4.5969269523671459</v>
      </c>
      <c r="D140">
        <v>0</v>
      </c>
      <c r="E140">
        <f t="shared" si="32"/>
        <v>17.232242872692108</v>
      </c>
      <c r="F140">
        <f t="shared" si="40"/>
        <v>-5.920194257864039</v>
      </c>
      <c r="G140">
        <f t="shared" si="41"/>
        <v>-17.232242872692108</v>
      </c>
      <c r="H140">
        <f t="shared" si="37"/>
        <v>-1.7565996812122433</v>
      </c>
    </row>
    <row r="141" spans="2:10" x14ac:dyDescent="0.3">
      <c r="B141">
        <f t="shared" si="38"/>
        <v>1.0641980246498142</v>
      </c>
      <c r="C141">
        <f t="shared" si="39"/>
        <v>4.5368618411940957</v>
      </c>
      <c r="D141">
        <v>0</v>
      </c>
      <c r="E141">
        <f t="shared" si="32"/>
        <v>17.170320822638743</v>
      </c>
      <c r="F141">
        <f t="shared" si="40"/>
        <v>-6.0928279767459443</v>
      </c>
      <c r="G141">
        <f t="shared" si="41"/>
        <v>-17.170320822638743</v>
      </c>
      <c r="H141">
        <f t="shared" si="37"/>
        <v>-1.7502875456308606</v>
      </c>
    </row>
    <row r="142" spans="2:10" x14ac:dyDescent="0.3">
      <c r="B142">
        <f t="shared" si="38"/>
        <v>1.0741980246498142</v>
      </c>
      <c r="C142">
        <f t="shared" si="39"/>
        <v>4.475073497334253</v>
      </c>
      <c r="D142">
        <v>0</v>
      </c>
      <c r="E142">
        <f t="shared" si="32"/>
        <v>17.108732338162582</v>
      </c>
      <c r="F142">
        <f t="shared" si="40"/>
        <v>-6.2648407952225984</v>
      </c>
      <c r="G142">
        <f t="shared" si="41"/>
        <v>-17.108732338162582</v>
      </c>
      <c r="H142">
        <f t="shared" si="37"/>
        <v>-1.744009412656736</v>
      </c>
    </row>
    <row r="143" spans="2:10" x14ac:dyDescent="0.3">
      <c r="B143">
        <f t="shared" si="38"/>
        <v>1.0841980246498142</v>
      </c>
      <c r="C143">
        <f t="shared" si="39"/>
        <v>4.4115681130530069</v>
      </c>
      <c r="D143">
        <v>0</v>
      </c>
      <c r="E143">
        <f t="shared" si="32"/>
        <v>17.047475025579086</v>
      </c>
      <c r="F143">
        <f t="shared" si="40"/>
        <v>-6.4362360610266052</v>
      </c>
      <c r="G143">
        <f t="shared" si="41"/>
        <v>-17.047475025579086</v>
      </c>
      <c r="H143">
        <f t="shared" si="37"/>
        <v>-1.7377650382853298</v>
      </c>
    </row>
    <row r="144" spans="2:10" x14ac:dyDescent="0.3">
      <c r="B144">
        <f t="shared" si="38"/>
        <v>1.0941980246498142</v>
      </c>
      <c r="C144">
        <f t="shared" si="39"/>
        <v>4.3463518472586475</v>
      </c>
      <c r="D144">
        <v>0</v>
      </c>
      <c r="E144">
        <f t="shared" si="32"/>
        <v>16.986546512652165</v>
      </c>
      <c r="F144">
        <f t="shared" si="40"/>
        <v>-6.607017097845314</v>
      </c>
      <c r="G144">
        <f t="shared" si="41"/>
        <v>-16.986546512652165</v>
      </c>
      <c r="H144">
        <f t="shared" si="37"/>
        <v>-1.7315541806984878</v>
      </c>
    </row>
    <row r="145" spans="2:8" x14ac:dyDescent="0.3">
      <c r="B145">
        <f t="shared" si="38"/>
        <v>1.1041980246498142</v>
      </c>
      <c r="C145">
        <f t="shared" si="39"/>
        <v>4.2794308257417386</v>
      </c>
      <c r="D145">
        <v>0</v>
      </c>
      <c r="E145">
        <f t="shared" si="32"/>
        <v>16.925944448363836</v>
      </c>
      <c r="F145">
        <f t="shared" si="40"/>
        <v>-6.7771872055364701</v>
      </c>
      <c r="G145">
        <f t="shared" si="41"/>
        <v>-16.925944448363836</v>
      </c>
      <c r="H145">
        <f t="shared" si="37"/>
        <v>-1.7253766002409618</v>
      </c>
    </row>
    <row r="146" spans="2:8" x14ac:dyDescent="0.3">
      <c r="B146">
        <f t="shared" si="38"/>
        <v>1.1141980246498142</v>
      </c>
      <c r="C146">
        <f t="shared" si="39"/>
        <v>4.2108111414123481</v>
      </c>
      <c r="D146">
        <v>0</v>
      </c>
      <c r="E146">
        <f t="shared" si="32"/>
        <v>16.865666502686743</v>
      </c>
      <c r="F146">
        <f t="shared" si="40"/>
        <v>-6.9467496603415499</v>
      </c>
      <c r="G146">
        <f t="shared" si="41"/>
        <v>-16.865666502686743</v>
      </c>
      <c r="H146">
        <f t="shared" si="37"/>
        <v>-1.7192320593972215</v>
      </c>
    </row>
    <row r="147" spans="2:8" x14ac:dyDescent="0.3">
      <c r="B147">
        <f t="shared" si="38"/>
        <v>1.1241980246498142</v>
      </c>
      <c r="C147">
        <f t="shared" si="39"/>
        <v>4.1404988545351564</v>
      </c>
      <c r="D147">
        <v>0</v>
      </c>
      <c r="E147">
        <f t="shared" ref="E147:E186" si="42">0.5*$B$7*$B$8*$B$6*(F147+$B$9)^2</f>
        <v>16.805710366359548</v>
      </c>
      <c r="F147">
        <f t="shared" si="40"/>
        <v>-7.1157077150968027</v>
      </c>
      <c r="G147">
        <f t="shared" si="41"/>
        <v>-16.805710366359548</v>
      </c>
      <c r="H147">
        <f t="shared" si="37"/>
        <v>-1.7131203227685574</v>
      </c>
    </row>
    <row r="148" spans="2:8" x14ac:dyDescent="0.3">
      <c r="B148">
        <f t="shared" si="38"/>
        <v>1.1341980246498142</v>
      </c>
      <c r="C148">
        <f t="shared" si="39"/>
        <v>4.0684999929624626</v>
      </c>
      <c r="D148">
        <v>0</v>
      </c>
      <c r="E148">
        <f t="shared" si="42"/>
        <v>16.74607375066509</v>
      </c>
      <c r="F148">
        <f t="shared" si="40"/>
        <v>-7.2840645994420345</v>
      </c>
      <c r="G148">
        <f t="shared" si="41"/>
        <v>-16.74607375066509</v>
      </c>
      <c r="H148">
        <f t="shared" si="37"/>
        <v>-1.7070411570504678</v>
      </c>
    </row>
    <row r="149" spans="2:8" x14ac:dyDescent="0.3">
      <c r="B149">
        <f t="shared" si="38"/>
        <v>1.1441980246498142</v>
      </c>
      <c r="C149">
        <f t="shared" si="39"/>
        <v>3.9948205523651166</v>
      </c>
      <c r="D149">
        <v>0</v>
      </c>
      <c r="E149">
        <f t="shared" si="42"/>
        <v>16.686754387211323</v>
      </c>
      <c r="F149">
        <f t="shared" si="40"/>
        <v>-7.4518235200271583</v>
      </c>
      <c r="G149">
        <f t="shared" si="41"/>
        <v>-16.686754387211323</v>
      </c>
      <c r="H149">
        <f t="shared" si="37"/>
        <v>-1.7009943310103284</v>
      </c>
    </row>
    <row r="150" spans="2:8" x14ac:dyDescent="0.3">
      <c r="B150">
        <f t="shared" si="38"/>
        <v>1.1541980246498142</v>
      </c>
      <c r="C150">
        <f t="shared" si="39"/>
        <v>3.9194664964613981</v>
      </c>
      <c r="D150">
        <v>0</v>
      </c>
      <c r="E150">
        <f t="shared" si="42"/>
        <v>16.627750027714995</v>
      </c>
      <c r="F150">
        <f t="shared" si="40"/>
        <v>-7.6189876607165408</v>
      </c>
      <c r="G150">
        <f t="shared" si="41"/>
        <v>-16.627750027714995</v>
      </c>
      <c r="H150">
        <f t="shared" si="37"/>
        <v>-1.6949796154653409</v>
      </c>
    </row>
    <row r="151" spans="2:8" x14ac:dyDescent="0.3">
      <c r="B151">
        <f t="shared" si="38"/>
        <v>1.1641980246498143</v>
      </c>
      <c r="C151">
        <f t="shared" si="39"/>
        <v>3.8424437572438594</v>
      </c>
      <c r="D151">
        <v>0</v>
      </c>
      <c r="E151">
        <f t="shared" si="42"/>
        <v>16.569058443787949</v>
      </c>
      <c r="F151">
        <f t="shared" si="40"/>
        <v>-7.7855601827911727</v>
      </c>
      <c r="G151">
        <f t="shared" si="41"/>
        <v>-16.569058443787949</v>
      </c>
      <c r="H151">
        <f t="shared" si="37"/>
        <v>-1.6889967832607491</v>
      </c>
    </row>
    <row r="152" spans="2:8" x14ac:dyDescent="0.3">
      <c r="B152">
        <f t="shared" si="38"/>
        <v>1.1741980246498143</v>
      </c>
      <c r="C152">
        <f t="shared" si="39"/>
        <v>3.7637582352041599</v>
      </c>
      <c r="D152">
        <v>0</v>
      </c>
      <c r="E152">
        <f t="shared" si="42"/>
        <v>16.510677426726158</v>
      </c>
      <c r="F152">
        <f t="shared" si="40"/>
        <v>-7.9515442251486874</v>
      </c>
      <c r="G152">
        <f t="shared" si="41"/>
        <v>-16.510677426726158</v>
      </c>
      <c r="H152">
        <f t="shared" si="37"/>
        <v>-1.6830456092483341</v>
      </c>
    </row>
    <row r="153" spans="2:8" x14ac:dyDescent="0.3">
      <c r="B153">
        <f t="shared" ref="B153:B181" si="43">B152+0.01</f>
        <v>1.1841980246498143</v>
      </c>
      <c r="C153">
        <f t="shared" ref="C153:C181" si="44">0.5*(F152+F153)*(B153-B152)+C152</f>
        <v>3.68341579955591</v>
      </c>
      <c r="D153">
        <v>0</v>
      </c>
      <c r="E153">
        <f t="shared" si="42"/>
        <v>16.452604787301251</v>
      </c>
      <c r="F153">
        <f t="shared" ref="F153:F181" si="45">F152+(G151+G152)*0.5*(B152-B151)</f>
        <v>-8.1169429045012578</v>
      </c>
      <c r="G153">
        <f t="shared" ref="G153:G181" si="46">(D153-E153)/$B$13</f>
        <v>-16.452604787301251</v>
      </c>
      <c r="H153">
        <f t="shared" si="37"/>
        <v>-1.677125870265163</v>
      </c>
    </row>
    <row r="154" spans="2:8" x14ac:dyDescent="0.3">
      <c r="B154">
        <f t="shared" si="43"/>
        <v>1.1941980246498143</v>
      </c>
      <c r="C154">
        <f t="shared" si="44"/>
        <v>3.6014222884555469</v>
      </c>
      <c r="D154">
        <v>0</v>
      </c>
      <c r="E154">
        <f t="shared" si="42"/>
        <v>16.394838355554768</v>
      </c>
      <c r="F154">
        <f t="shared" si="45"/>
        <v>-8.2817593155713958</v>
      </c>
      <c r="G154">
        <f t="shared" si="46"/>
        <v>-16.394838355554768</v>
      </c>
      <c r="H154">
        <f t="shared" si="37"/>
        <v>-1.6712373451126163</v>
      </c>
    </row>
    <row r="155" spans="2:8" x14ac:dyDescent="0.3">
      <c r="B155">
        <f t="shared" si="43"/>
        <v>1.2041980246498143</v>
      </c>
      <c r="C155">
        <f t="shared" si="44"/>
        <v>3.5177835092212613</v>
      </c>
      <c r="D155">
        <v>0</v>
      </c>
      <c r="E155">
        <f t="shared" si="42"/>
        <v>16.337375980594775</v>
      </c>
      <c r="F155">
        <f t="shared" si="45"/>
        <v>-8.445996531285676</v>
      </c>
      <c r="G155">
        <f t="shared" si="46"/>
        <v>-16.337375980594775</v>
      </c>
      <c r="H155">
        <f t="shared" si="37"/>
        <v>-1.6653798145356549</v>
      </c>
    </row>
    <row r="156" spans="2:8" x14ac:dyDescent="0.3">
      <c r="B156">
        <f t="shared" si="43"/>
        <v>1.2141980246498143</v>
      </c>
      <c r="C156">
        <f t="shared" si="44"/>
        <v>3.4325052385500006</v>
      </c>
      <c r="D156">
        <v>0</v>
      </c>
      <c r="E156">
        <f t="shared" si="42"/>
        <v>16.280215530395115</v>
      </c>
      <c r="F156">
        <f t="shared" si="45"/>
        <v>-8.6096576029664238</v>
      </c>
      <c r="G156">
        <f t="shared" si="46"/>
        <v>-16.280215530395115</v>
      </c>
      <c r="H156">
        <f t="shared" si="37"/>
        <v>-1.6595530612023561</v>
      </c>
    </row>
    <row r="157" spans="2:8" x14ac:dyDescent="0.3">
      <c r="B157">
        <f t="shared" si="43"/>
        <v>1.2241980246498143</v>
      </c>
      <c r="C157">
        <f t="shared" si="44"/>
        <v>3.3455932227325613</v>
      </c>
      <c r="D157">
        <v>0</v>
      </c>
      <c r="E157">
        <f t="shared" si="42"/>
        <v>16.223354891597037</v>
      </c>
      <c r="F157">
        <f t="shared" si="45"/>
        <v>-8.7727455605213738</v>
      </c>
      <c r="G157">
        <f t="shared" si="46"/>
        <v>-16.223354891597037</v>
      </c>
      <c r="H157">
        <f t="shared" si="37"/>
        <v>-1.6537568696836937</v>
      </c>
    </row>
    <row r="158" spans="2:8" x14ac:dyDescent="0.3">
      <c r="B158">
        <f t="shared" si="43"/>
        <v>1.2341980246498143</v>
      </c>
      <c r="C158">
        <f t="shared" si="44"/>
        <v>3.2570531778667977</v>
      </c>
      <c r="D158">
        <v>0</v>
      </c>
      <c r="E158">
        <f t="shared" si="42"/>
        <v>16.166791969313334</v>
      </c>
      <c r="F158">
        <f t="shared" si="45"/>
        <v>-8.9352634126313344</v>
      </c>
      <c r="G158">
        <f t="shared" si="46"/>
        <v>-16.166791969313334</v>
      </c>
      <c r="H158">
        <f t="shared" si="37"/>
        <v>-1.6479910264335711</v>
      </c>
    </row>
    <row r="159" spans="2:8" x14ac:dyDescent="0.3">
      <c r="B159">
        <f t="shared" si="43"/>
        <v>1.2441980246498143</v>
      </c>
      <c r="C159">
        <f t="shared" si="44"/>
        <v>3.1668907900689613</v>
      </c>
      <c r="D159">
        <v>0</v>
      </c>
      <c r="E159">
        <f t="shared" si="42"/>
        <v>16.110524686934763</v>
      </c>
      <c r="F159">
        <f t="shared" si="45"/>
        <v>-9.0972141469358867</v>
      </c>
      <c r="G159">
        <f t="shared" si="46"/>
        <v>-16.110524686934763</v>
      </c>
      <c r="H159">
        <f t="shared" si="37"/>
        <v>-1.642255319769089</v>
      </c>
    </row>
    <row r="160" spans="2:8" x14ac:dyDescent="0.3">
      <c r="B160">
        <f t="shared" si="43"/>
        <v>1.2541980246498143</v>
      </c>
      <c r="C160">
        <f t="shared" si="44"/>
        <v>3.075111715683196</v>
      </c>
      <c r="D160">
        <v>0</v>
      </c>
      <c r="E160">
        <f t="shared" si="42"/>
        <v>16.054550985938977</v>
      </c>
      <c r="F160">
        <f t="shared" si="45"/>
        <v>-9.2586007302171272</v>
      </c>
      <c r="G160">
        <f t="shared" si="46"/>
        <v>-16.054550985938977</v>
      </c>
      <c r="H160">
        <f t="shared" si="37"/>
        <v>-1.6365495398510679</v>
      </c>
    </row>
    <row r="161" spans="2:8" x14ac:dyDescent="0.3">
      <c r="B161">
        <f t="shared" si="43"/>
        <v>1.2641980246498143</v>
      </c>
      <c r="C161">
        <f t="shared" si="44"/>
        <v>2.9817215814892029</v>
      </c>
      <c r="D161">
        <v>0</v>
      </c>
      <c r="E161">
        <f t="shared" si="42"/>
        <v>15.998868825701631</v>
      </c>
      <c r="F161">
        <f t="shared" si="45"/>
        <v>-9.4194261085814954</v>
      </c>
      <c r="G161">
        <f t="shared" si="46"/>
        <v>-15.998868825701631</v>
      </c>
      <c r="H161">
        <f t="shared" si="37"/>
        <v>-1.630873478664794</v>
      </c>
    </row>
    <row r="162" spans="2:8" x14ac:dyDescent="0.3">
      <c r="B162">
        <f t="shared" si="43"/>
        <v>1.2741980246498144</v>
      </c>
      <c r="C162">
        <f t="shared" si="44"/>
        <v>2.8867259849080966</v>
      </c>
      <c r="D162">
        <v>0</v>
      </c>
      <c r="E162">
        <f t="shared" si="42"/>
        <v>15.943476183309903</v>
      </c>
      <c r="F162">
        <f t="shared" si="45"/>
        <v>-9.5796932076396981</v>
      </c>
      <c r="G162">
        <f t="shared" si="46"/>
        <v>-15.943476183309903</v>
      </c>
      <c r="H162">
        <f t="shared" si="37"/>
        <v>-1.6252269300010094</v>
      </c>
    </row>
    <row r="163" spans="2:8" x14ac:dyDescent="0.3">
      <c r="B163">
        <f t="shared" si="43"/>
        <v>1.2841980246498144</v>
      </c>
      <c r="C163">
        <f t="shared" si="44"/>
        <v>2.7901304942064744</v>
      </c>
      <c r="D163">
        <v>0</v>
      </c>
      <c r="E163">
        <f t="shared" si="42"/>
        <v>15.888371053378213</v>
      </c>
      <c r="F163">
        <f t="shared" si="45"/>
        <v>-9.7394049326847565</v>
      </c>
      <c r="G163">
        <f t="shared" si="46"/>
        <v>-15.888371053378213</v>
      </c>
      <c r="H163">
        <f t="shared" ref="H163:H186" si="47">G163/$B$11</f>
        <v>-1.6196096894371266</v>
      </c>
    </row>
    <row r="164" spans="2:8" x14ac:dyDescent="0.3">
      <c r="B164">
        <f t="shared" si="43"/>
        <v>1.2941980246498144</v>
      </c>
      <c r="C164">
        <f t="shared" si="44"/>
        <v>2.6919406486987096</v>
      </c>
      <c r="D164">
        <v>0</v>
      </c>
      <c r="E164">
        <f t="shared" si="42"/>
        <v>15.833551447866235</v>
      </c>
      <c r="F164">
        <f t="shared" si="45"/>
        <v>-9.898564168868198</v>
      </c>
      <c r="G164">
        <f t="shared" si="46"/>
        <v>-15.833551447866235</v>
      </c>
      <c r="H164">
        <f t="shared" si="47"/>
        <v>-1.6140215543186782</v>
      </c>
    </row>
    <row r="165" spans="2:8" x14ac:dyDescent="0.3">
      <c r="B165">
        <f t="shared" si="43"/>
        <v>1.3041980246498144</v>
      </c>
      <c r="C165">
        <f t="shared" si="44"/>
        <v>2.5921619589474965</v>
      </c>
      <c r="D165">
        <v>0</v>
      </c>
      <c r="E165">
        <f t="shared" si="42"/>
        <v>15.779015395899004</v>
      </c>
      <c r="F165">
        <f t="shared" si="45"/>
        <v>-10.05717378137442</v>
      </c>
      <c r="G165">
        <f t="shared" si="46"/>
        <v>-15.779015395899004</v>
      </c>
      <c r="H165">
        <f t="shared" si="47"/>
        <v>-1.608462323740979</v>
      </c>
    </row>
    <row r="166" spans="2:8" x14ac:dyDescent="0.3">
      <c r="B166">
        <f t="shared" si="43"/>
        <v>1.3141980246498144</v>
      </c>
      <c r="C166">
        <f t="shared" si="44"/>
        <v>2.4907999069626579</v>
      </c>
      <c r="D166">
        <v>0</v>
      </c>
      <c r="E166">
        <f t="shared" si="42"/>
        <v>15.724760943589347</v>
      </c>
      <c r="F166">
        <f t="shared" si="45"/>
        <v>-10.215236615593247</v>
      </c>
      <c r="G166">
        <f t="shared" si="46"/>
        <v>-15.724760943589347</v>
      </c>
      <c r="H166">
        <f t="shared" si="47"/>
        <v>-1.6029317985310241</v>
      </c>
    </row>
    <row r="167" spans="2:8" x14ac:dyDescent="0.3">
      <c r="B167">
        <f t="shared" si="43"/>
        <v>1.3241980246498144</v>
      </c>
      <c r="C167">
        <f t="shared" si="44"/>
        <v>2.3878599463982382</v>
      </c>
      <c r="D167">
        <v>0</v>
      </c>
      <c r="E167">
        <f t="shared" si="42"/>
        <v>15.670786153862318</v>
      </c>
      <c r="F167">
        <f t="shared" si="45"/>
        <v>-10.372755497290688</v>
      </c>
      <c r="G167">
        <f t="shared" si="46"/>
        <v>-15.670786153862318</v>
      </c>
      <c r="H167">
        <f t="shared" si="47"/>
        <v>-1.5974297812295941</v>
      </c>
    </row>
    <row r="168" spans="2:8" x14ac:dyDescent="0.3">
      <c r="B168">
        <f t="shared" si="43"/>
        <v>1.3341980246498144</v>
      </c>
      <c r="C168">
        <f t="shared" si="44"/>
        <v>2.2833475027478949</v>
      </c>
      <c r="D168">
        <v>0</v>
      </c>
      <c r="E168">
        <f t="shared" si="42"/>
        <v>15.617089106281833</v>
      </c>
      <c r="F168">
        <f t="shared" si="45"/>
        <v>-10.529733232777946</v>
      </c>
      <c r="G168">
        <f t="shared" si="46"/>
        <v>-15.617089106281833</v>
      </c>
      <c r="H168">
        <f t="shared" si="47"/>
        <v>-1.5919560760735814</v>
      </c>
    </row>
    <row r="169" spans="2:8" x14ac:dyDescent="0.3">
      <c r="B169">
        <f t="shared" si="43"/>
        <v>1.3441980246498144</v>
      </c>
      <c r="C169">
        <f t="shared" si="44"/>
        <v>2.1772679735386116</v>
      </c>
      <c r="D169">
        <v>0</v>
      </c>
      <c r="E169">
        <f t="shared" si="42"/>
        <v>15.563667896879341</v>
      </c>
      <c r="F169">
        <f t="shared" si="45"/>
        <v>-10.686172609078668</v>
      </c>
      <c r="G169">
        <f t="shared" si="46"/>
        <v>-15.563667896879341</v>
      </c>
      <c r="H169">
        <f t="shared" si="47"/>
        <v>-1.586510488978526</v>
      </c>
    </row>
    <row r="170" spans="2:8" x14ac:dyDescent="0.3">
      <c r="B170">
        <f t="shared" si="43"/>
        <v>1.3541980246498144</v>
      </c>
      <c r="C170">
        <f t="shared" si="44"/>
        <v>2.0696267285227457</v>
      </c>
      <c r="D170">
        <v>0</v>
      </c>
      <c r="E170">
        <f t="shared" si="42"/>
        <v>15.510520637984586</v>
      </c>
      <c r="F170">
        <f t="shared" si="45"/>
        <v>-10.842076394094473</v>
      </c>
      <c r="G170">
        <f t="shared" si="46"/>
        <v>-15.510520637984586</v>
      </c>
      <c r="H170">
        <f t="shared" si="47"/>
        <v>-1.5810928275213645</v>
      </c>
    </row>
    <row r="171" spans="2:8" x14ac:dyDescent="0.3">
      <c r="B171">
        <f t="shared" si="43"/>
        <v>1.3641980246498144</v>
      </c>
      <c r="C171">
        <f t="shared" si="44"/>
        <v>1.9604291098684292</v>
      </c>
      <c r="D171">
        <v>0</v>
      </c>
      <c r="E171">
        <f t="shared" si="42"/>
        <v>15.457645458058371</v>
      </c>
      <c r="F171">
        <f t="shared" si="45"/>
        <v>-10.997447336768793</v>
      </c>
      <c r="G171">
        <f t="shared" si="46"/>
        <v>-15.457645458058371</v>
      </c>
      <c r="H171">
        <f t="shared" si="47"/>
        <v>-1.5757029009233812</v>
      </c>
    </row>
    <row r="172" spans="2:8" x14ac:dyDescent="0.3">
      <c r="B172">
        <f t="shared" si="43"/>
        <v>1.3741980246498144</v>
      </c>
      <c r="C172">
        <f t="shared" si="44"/>
        <v>1.84968043234834</v>
      </c>
      <c r="D172">
        <v>0</v>
      </c>
      <c r="E172">
        <f t="shared" si="42"/>
        <v>15.405040501527305</v>
      </c>
      <c r="F172">
        <f t="shared" si="45"/>
        <v>-11.152288167249008</v>
      </c>
      <c r="G172">
        <f t="shared" si="46"/>
        <v>-15.405040501527305</v>
      </c>
      <c r="H172">
        <f t="shared" si="47"/>
        <v>-1.5703405200333642</v>
      </c>
    </row>
    <row r="173" spans="2:8" x14ac:dyDescent="0.3">
      <c r="B173">
        <f t="shared" si="43"/>
        <v>1.3841980246498145</v>
      </c>
      <c r="C173">
        <f t="shared" si="44"/>
        <v>1.7373859835268601</v>
      </c>
      <c r="D173">
        <v>0</v>
      </c>
      <c r="E173">
        <f t="shared" si="42"/>
        <v>15.352703928620606</v>
      </c>
      <c r="F173">
        <f t="shared" si="45"/>
        <v>-11.306601597046937</v>
      </c>
      <c r="G173">
        <f t="shared" si="46"/>
        <v>-15.352703928620606</v>
      </c>
      <c r="H173">
        <f t="shared" si="47"/>
        <v>-1.5650054973109691</v>
      </c>
    </row>
    <row r="174" spans="2:8" x14ac:dyDescent="0.3">
      <c r="B174">
        <f t="shared" si="43"/>
        <v>1.3941980246498145</v>
      </c>
      <c r="C174">
        <f t="shared" si="44"/>
        <v>1.623551023945637</v>
      </c>
      <c r="D174">
        <v>0</v>
      </c>
      <c r="E174">
        <f t="shared" si="42"/>
        <v>15.300633915208717</v>
      </c>
      <c r="F174">
        <f t="shared" si="45"/>
        <v>-11.460390319197677</v>
      </c>
      <c r="G174">
        <f t="shared" si="46"/>
        <v>-15.300633915208717</v>
      </c>
      <c r="H174">
        <f t="shared" si="47"/>
        <v>-1.5596976468102668</v>
      </c>
    </row>
    <row r="175" spans="2:8" x14ac:dyDescent="0.3">
      <c r="B175">
        <f t="shared" si="43"/>
        <v>1.4041980246498145</v>
      </c>
      <c r="C175">
        <f t="shared" si="44"/>
        <v>1.5081807873075643</v>
      </c>
      <c r="D175">
        <v>0</v>
      </c>
      <c r="E175">
        <f t="shared" si="42"/>
        <v>15.248828652643963</v>
      </c>
      <c r="F175">
        <f t="shared" si="45"/>
        <v>-11.613657008416823</v>
      </c>
      <c r="G175">
        <f t="shared" si="46"/>
        <v>-15.248828652643963</v>
      </c>
      <c r="H175">
        <f t="shared" si="47"/>
        <v>-1.5544167841635028</v>
      </c>
    </row>
    <row r="176" spans="2:8" x14ac:dyDescent="0.3">
      <c r="B176">
        <f t="shared" si="43"/>
        <v>1.4141980246498145</v>
      </c>
      <c r="C176">
        <f t="shared" si="44"/>
        <v>1.3912804806591996</v>
      </c>
      <c r="D176">
        <v>0</v>
      </c>
      <c r="E176">
        <f t="shared" si="42"/>
        <v>15.197286347603038</v>
      </c>
      <c r="F176">
        <f t="shared" si="45"/>
        <v>-11.766404321256086</v>
      </c>
      <c r="G176">
        <f t="shared" si="46"/>
        <v>-15.197286347603038</v>
      </c>
      <c r="H176">
        <f t="shared" si="47"/>
        <v>-1.5491627265650394</v>
      </c>
    </row>
    <row r="177" spans="2:8" x14ac:dyDescent="0.3">
      <c r="B177">
        <f t="shared" si="43"/>
        <v>1.4241980246498145</v>
      </c>
      <c r="C177">
        <f t="shared" si="44"/>
        <v>1.2728552845716326</v>
      </c>
      <c r="D177">
        <v>0</v>
      </c>
      <c r="E177">
        <f t="shared" si="42"/>
        <v>15.146005221931366</v>
      </c>
      <c r="F177">
        <f t="shared" si="45"/>
        <v>-11.918634896257322</v>
      </c>
      <c r="G177">
        <f t="shared" si="46"/>
        <v>-15.146005221931366</v>
      </c>
      <c r="H177">
        <f t="shared" si="47"/>
        <v>-1.5439352927554908</v>
      </c>
    </row>
    <row r="178" spans="2:8" x14ac:dyDescent="0.3">
      <c r="B178">
        <f t="shared" si="43"/>
        <v>1.4341980246498145</v>
      </c>
      <c r="C178">
        <f t="shared" si="44"/>
        <v>1.1529103533198208</v>
      </c>
      <c r="D178">
        <v>0</v>
      </c>
      <c r="E178">
        <f t="shared" si="42"/>
        <v>15.094983512489302</v>
      </c>
      <c r="F178">
        <f t="shared" si="45"/>
        <v>-12.070351354104993</v>
      </c>
      <c r="G178">
        <f t="shared" si="46"/>
        <v>-15.094983512489302</v>
      </c>
      <c r="H178">
        <f t="shared" si="47"/>
        <v>-1.538734303006045</v>
      </c>
    </row>
    <row r="179" spans="2:8" x14ac:dyDescent="0.3">
      <c r="B179">
        <f t="shared" si="43"/>
        <v>1.4441980246498145</v>
      </c>
      <c r="C179">
        <f t="shared" si="44"/>
        <v>1.0314508150604103</v>
      </c>
      <c r="D179">
        <v>0</v>
      </c>
      <c r="E179">
        <f t="shared" si="42"/>
        <v>15.044219471000186</v>
      </c>
      <c r="F179">
        <f t="shared" si="45"/>
        <v>-12.221556297777097</v>
      </c>
      <c r="G179">
        <f t="shared" si="46"/>
        <v>-15.044219471000186</v>
      </c>
      <c r="H179">
        <f t="shared" si="47"/>
        <v>-1.533559579102975</v>
      </c>
    </row>
    <row r="180" spans="2:8" x14ac:dyDescent="0.3">
      <c r="B180">
        <f t="shared" si="43"/>
        <v>1.4541980246498145</v>
      </c>
      <c r="C180">
        <f t="shared" si="44"/>
        <v>0.90848177200805191</v>
      </c>
      <c r="D180">
        <v>0</v>
      </c>
      <c r="E180">
        <f t="shared" si="42"/>
        <v>14.993711363900132</v>
      </c>
      <c r="F180">
        <f t="shared" si="45"/>
        <v>-12.372252312694544</v>
      </c>
      <c r="G180">
        <f t="shared" si="46"/>
        <v>-14.993711363900132</v>
      </c>
      <c r="H180">
        <f t="shared" si="47"/>
        <v>-1.5284109443323275</v>
      </c>
    </row>
    <row r="181" spans="2:8" x14ac:dyDescent="0.3">
      <c r="B181">
        <f t="shared" si="43"/>
        <v>1.4641980246498145</v>
      </c>
      <c r="C181">
        <f t="shared" si="44"/>
        <v>0.78400830061023385</v>
      </c>
      <c r="D181">
        <v>0</v>
      </c>
      <c r="E181">
        <f t="shared" si="42"/>
        <v>14.943457472189628</v>
      </c>
      <c r="F181">
        <f t="shared" si="45"/>
        <v>-12.522441966869046</v>
      </c>
      <c r="G181">
        <f t="shared" si="46"/>
        <v>-14.943457472189628</v>
      </c>
      <c r="H181">
        <f t="shared" si="47"/>
        <v>-1.5232882234647938</v>
      </c>
    </row>
    <row r="182" spans="2:8" x14ac:dyDescent="0.3">
      <c r="B182">
        <f t="shared" ref="B182:B186" si="48">B181+0.01</f>
        <v>1.4741980246498145</v>
      </c>
      <c r="C182">
        <f t="shared" ref="C182:C186" si="49">0.5*(F181+F182)*(B182-B181)+C181</f>
        <v>0.65803545172064104</v>
      </c>
      <c r="D182">
        <v>0</v>
      </c>
      <c r="E182">
        <f t="shared" si="42"/>
        <v>14.893456091286859</v>
      </c>
      <c r="F182">
        <f t="shared" ref="F182:F186" si="50">F181+(G180+G181)*0.5*(B181-B180)</f>
        <v>-12.672127811049496</v>
      </c>
      <c r="G182">
        <f t="shared" ref="G182:G186" si="51">(D182-E182)/$B$13</f>
        <v>-14.893456091286859</v>
      </c>
      <c r="H182">
        <f t="shared" si="47"/>
        <v>-1.5181912427407602</v>
      </c>
    </row>
    <row r="183" spans="2:8" x14ac:dyDescent="0.3">
      <c r="B183">
        <f t="shared" si="48"/>
        <v>1.4841980246498145</v>
      </c>
      <c r="C183">
        <f t="shared" si="49"/>
        <v>0.53056825077105907</v>
      </c>
      <c r="D183">
        <v>0</v>
      </c>
      <c r="E183">
        <f t="shared" si="42"/>
        <v>14.843705530882772</v>
      </c>
      <c r="F183">
        <f t="shared" si="50"/>
        <v>-12.821312378866878</v>
      </c>
      <c r="G183">
        <f t="shared" si="51"/>
        <v>-14.843705530882772</v>
      </c>
      <c r="H183">
        <f t="shared" si="47"/>
        <v>-1.5131198298555322</v>
      </c>
    </row>
    <row r="184" spans="2:8" x14ac:dyDescent="0.3">
      <c r="B184">
        <f t="shared" si="48"/>
        <v>1.4941980246498145</v>
      </c>
      <c r="C184">
        <f t="shared" si="49"/>
        <v>0.40161169794183593</v>
      </c>
      <c r="D184">
        <v>0</v>
      </c>
      <c r="E184">
        <f t="shared" si="42"/>
        <v>14.794204114797816</v>
      </c>
      <c r="F184">
        <f t="shared" si="50"/>
        <v>-12.969998186977726</v>
      </c>
      <c r="G184">
        <f t="shared" si="51"/>
        <v>-14.794204114797816</v>
      </c>
      <c r="H184">
        <f t="shared" si="47"/>
        <v>-1.5080738139447314</v>
      </c>
    </row>
    <row r="185" spans="2:8" x14ac:dyDescent="0.3">
      <c r="B185">
        <f t="shared" si="48"/>
        <v>1.5041980246498146</v>
      </c>
      <c r="C185">
        <f t="shared" si="49"/>
        <v>0.27117076833091658</v>
      </c>
      <c r="D185">
        <v>0</v>
      </c>
      <c r="E185">
        <f t="shared" si="42"/>
        <v>14.744950180840362</v>
      </c>
      <c r="F185">
        <f t="shared" si="50"/>
        <v>-13.11818773520613</v>
      </c>
      <c r="G185">
        <f t="shared" si="51"/>
        <v>-14.744950180840362</v>
      </c>
      <c r="H185">
        <f t="shared" si="47"/>
        <v>-1.5030530255698635</v>
      </c>
    </row>
    <row r="186" spans="2:8" x14ac:dyDescent="0.3">
      <c r="B186">
        <f t="shared" si="48"/>
        <v>1.5141980246498146</v>
      </c>
      <c r="C186">
        <f t="shared" si="49"/>
        <v>0.13925041212146422</v>
      </c>
      <c r="D186">
        <v>0</v>
      </c>
      <c r="E186">
        <f t="shared" si="42"/>
        <v>14.695942080666802</v>
      </c>
      <c r="F186">
        <f t="shared" si="50"/>
        <v>-13.26588350668432</v>
      </c>
      <c r="G186">
        <f t="shared" si="51"/>
        <v>-14.695942080666802</v>
      </c>
      <c r="H186">
        <f t="shared" si="47"/>
        <v>-1.4980572967040573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4FB855-4713-4075-8F81-B5EDDD022D09}">
  <sheetPr codeName="Sheet11"/>
  <dimension ref="B5:Q33"/>
  <sheetViews>
    <sheetView topLeftCell="A4" zoomScale="88" workbookViewId="0">
      <selection activeCell="H26" sqref="H26"/>
    </sheetView>
  </sheetViews>
  <sheetFormatPr defaultRowHeight="14.4" x14ac:dyDescent="0.3"/>
  <cols>
    <col min="2" max="2" width="16.88671875" bestFit="1" customWidth="1"/>
    <col min="5" max="5" width="49.33203125" bestFit="1" customWidth="1"/>
    <col min="6" max="8" width="15.6640625" bestFit="1" customWidth="1"/>
    <col min="9" max="9" width="11" bestFit="1" customWidth="1"/>
  </cols>
  <sheetData>
    <row r="5" spans="2:17" x14ac:dyDescent="0.3">
      <c r="B5" t="s">
        <v>359</v>
      </c>
      <c r="C5">
        <v>1.2250000000000001</v>
      </c>
      <c r="E5" s="44" t="str">
        <f>Q8</f>
        <v>Zapas Airvuisa Snowflake</v>
      </c>
    </row>
    <row r="6" spans="2:17" x14ac:dyDescent="0.3">
      <c r="B6" t="s">
        <v>335</v>
      </c>
      <c r="C6">
        <v>9.81</v>
      </c>
      <c r="E6" t="s">
        <v>360</v>
      </c>
      <c r="F6" s="45">
        <v>90</v>
      </c>
      <c r="G6" s="45">
        <v>105</v>
      </c>
      <c r="H6" s="45">
        <v>125</v>
      </c>
      <c r="I6" s="45">
        <v>150</v>
      </c>
    </row>
    <row r="7" spans="2:17" x14ac:dyDescent="0.3">
      <c r="E7" t="s">
        <v>361</v>
      </c>
      <c r="F7" s="45">
        <v>890</v>
      </c>
      <c r="G7" s="45">
        <v>1180</v>
      </c>
      <c r="H7" s="45">
        <v>1720</v>
      </c>
      <c r="I7" s="45">
        <v>1760</v>
      </c>
    </row>
    <row r="8" spans="2:17" x14ac:dyDescent="0.3">
      <c r="E8" t="s">
        <v>362</v>
      </c>
      <c r="F8">
        <v>27</v>
      </c>
      <c r="G8">
        <v>32.64</v>
      </c>
      <c r="H8">
        <v>40.6</v>
      </c>
      <c r="I8">
        <v>46.4</v>
      </c>
      <c r="Q8" t="s">
        <v>356</v>
      </c>
    </row>
    <row r="9" spans="2:17" x14ac:dyDescent="0.3">
      <c r="E9" t="s">
        <v>363</v>
      </c>
      <c r="F9">
        <v>5.4</v>
      </c>
      <c r="G9">
        <v>5.2</v>
      </c>
      <c r="H9">
        <v>5.4</v>
      </c>
      <c r="I9">
        <v>5.2</v>
      </c>
    </row>
    <row r="10" spans="2:17" x14ac:dyDescent="0.3">
      <c r="E10" t="s">
        <v>364</v>
      </c>
      <c r="F10">
        <f>2*F6*$C$6/(F8*$C$5*F9^2)</f>
        <v>1.8308557991097671</v>
      </c>
      <c r="G10">
        <f t="shared" ref="G10:I10" si="0">2*G6*$C$6/(G8*$C$5*G9^2)</f>
        <v>1.9054404306101136</v>
      </c>
      <c r="H10">
        <f t="shared" si="0"/>
        <v>1.691061390803356</v>
      </c>
      <c r="I10">
        <f t="shared" si="0"/>
        <v>1.9148268366722323</v>
      </c>
    </row>
    <row r="12" spans="2:17" x14ac:dyDescent="0.3">
      <c r="E12" s="44" t="str">
        <f>Q19</f>
        <v>SupAir Shine</v>
      </c>
    </row>
    <row r="13" spans="2:17" x14ac:dyDescent="0.3">
      <c r="E13" t="s">
        <v>360</v>
      </c>
      <c r="F13" s="45">
        <v>85</v>
      </c>
      <c r="G13" s="45">
        <v>105</v>
      </c>
      <c r="H13" s="45">
        <v>125</v>
      </c>
    </row>
    <row r="14" spans="2:17" x14ac:dyDescent="0.3">
      <c r="E14" t="s">
        <v>361</v>
      </c>
      <c r="F14" s="45">
        <v>1100</v>
      </c>
      <c r="G14" s="45">
        <v>1250</v>
      </c>
      <c r="H14" s="45">
        <v>1540</v>
      </c>
    </row>
    <row r="15" spans="2:17" x14ac:dyDescent="0.3">
      <c r="E15" t="s">
        <v>362</v>
      </c>
      <c r="F15">
        <v>28.1</v>
      </c>
      <c r="G15">
        <v>31.15</v>
      </c>
      <c r="H15">
        <v>38.94</v>
      </c>
    </row>
    <row r="16" spans="2:17" x14ac:dyDescent="0.3">
      <c r="E16" t="s">
        <v>358</v>
      </c>
      <c r="F16">
        <v>14</v>
      </c>
      <c r="G16">
        <v>16</v>
      </c>
      <c r="H16">
        <v>18</v>
      </c>
    </row>
    <row r="17" spans="5:17" x14ac:dyDescent="0.3">
      <c r="E17" t="s">
        <v>363</v>
      </c>
      <c r="F17">
        <v>5.5</v>
      </c>
      <c r="G17">
        <v>5.5</v>
      </c>
      <c r="H17">
        <v>5.5</v>
      </c>
    </row>
    <row r="18" spans="5:17" x14ac:dyDescent="0.3">
      <c r="E18" t="s">
        <v>365</v>
      </c>
      <c r="F18">
        <v>2.9</v>
      </c>
      <c r="G18">
        <v>3.8</v>
      </c>
      <c r="H18">
        <v>4.7</v>
      </c>
    </row>
    <row r="19" spans="5:17" x14ac:dyDescent="0.3">
      <c r="E19" t="s">
        <v>364</v>
      </c>
      <c r="F19">
        <f>2*F13*$C$6/(F15*$C$5*F17^2)</f>
        <v>1.601585547603942</v>
      </c>
      <c r="G19">
        <f t="shared" ref="G19:H19" si="1">2*G13*$C$6/(G15*$C$5*G17^2)</f>
        <v>1.7847146287245514</v>
      </c>
      <c r="H19">
        <f t="shared" si="1"/>
        <v>1.6996190930115247</v>
      </c>
      <c r="Q19" t="s">
        <v>357</v>
      </c>
    </row>
    <row r="23" spans="5:17" x14ac:dyDescent="0.3">
      <c r="E23" s="44" t="s">
        <v>366</v>
      </c>
    </row>
    <row r="24" spans="5:17" x14ac:dyDescent="0.3">
      <c r="E24" t="s">
        <v>360</v>
      </c>
      <c r="F24" s="31">
        <v>45</v>
      </c>
    </row>
    <row r="25" spans="5:17" x14ac:dyDescent="0.3">
      <c r="E25" s="11" t="s">
        <v>361</v>
      </c>
      <c r="F25" s="46">
        <v>1000</v>
      </c>
    </row>
    <row r="26" spans="5:17" x14ac:dyDescent="0.3">
      <c r="E26" t="s">
        <v>362</v>
      </c>
      <c r="F26">
        <v>20</v>
      </c>
    </row>
    <row r="27" spans="5:17" x14ac:dyDescent="0.3">
      <c r="E27" t="s">
        <v>363</v>
      </c>
      <c r="F27">
        <v>5.5</v>
      </c>
    </row>
    <row r="28" spans="5:17" x14ac:dyDescent="0.3">
      <c r="E28" s="11" t="s">
        <v>365</v>
      </c>
      <c r="F28" s="11">
        <v>2</v>
      </c>
    </row>
    <row r="29" spans="5:17" x14ac:dyDescent="0.3">
      <c r="E29" t="s">
        <v>364</v>
      </c>
      <c r="F29">
        <f>2*F24*$C$6/(F26*$C$5*F27^2)</f>
        <v>1.1912970146736381</v>
      </c>
    </row>
    <row r="30" spans="5:17" x14ac:dyDescent="0.3">
      <c r="E30" t="s">
        <v>370</v>
      </c>
      <c r="F30">
        <v>25</v>
      </c>
    </row>
    <row r="31" spans="5:17" x14ac:dyDescent="0.3">
      <c r="E31" t="s">
        <v>367</v>
      </c>
      <c r="F31">
        <f>F26^0.5</f>
        <v>4.4721359549995796</v>
      </c>
    </row>
    <row r="32" spans="5:17" x14ac:dyDescent="0.3">
      <c r="E32" t="s">
        <v>368</v>
      </c>
      <c r="F32">
        <f>2*(F26/PI())^0.5</f>
        <v>5.0462650440403207</v>
      </c>
    </row>
    <row r="33" spans="5:6" x14ac:dyDescent="0.3">
      <c r="E33" t="s">
        <v>369</v>
      </c>
      <c r="F33">
        <f>F26*F30</f>
        <v>500</v>
      </c>
    </row>
  </sheetData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78D70-88F5-4566-8899-28500B4127D8}">
  <dimension ref="B2:I17"/>
  <sheetViews>
    <sheetView workbookViewId="0">
      <selection activeCell="L21" sqref="L21"/>
    </sheetView>
  </sheetViews>
  <sheetFormatPr defaultRowHeight="14.4" x14ac:dyDescent="0.3"/>
  <cols>
    <col min="2" max="2" width="17.5546875" bestFit="1" customWidth="1"/>
    <col min="4" max="4" width="4.77734375" customWidth="1"/>
    <col min="5" max="5" width="6.6640625" customWidth="1"/>
    <col min="7" max="7" width="7" customWidth="1"/>
  </cols>
  <sheetData>
    <row r="2" spans="2:9" x14ac:dyDescent="0.3">
      <c r="B2" s="60" t="s">
        <v>482</v>
      </c>
      <c r="C2" s="58">
        <v>530</v>
      </c>
    </row>
    <row r="3" spans="2:9" x14ac:dyDescent="0.3">
      <c r="B3" s="60" t="s">
        <v>489</v>
      </c>
      <c r="C3" s="58">
        <v>0.75</v>
      </c>
    </row>
    <row r="4" spans="2:9" x14ac:dyDescent="0.3">
      <c r="B4" s="60" t="s">
        <v>488</v>
      </c>
      <c r="C4" s="58">
        <f>0.25*PI()*C3^2</f>
        <v>0.44178646691106466</v>
      </c>
    </row>
    <row r="5" spans="2:9" x14ac:dyDescent="0.3">
      <c r="B5" s="60" t="s">
        <v>490</v>
      </c>
      <c r="C5" s="58">
        <v>0.66</v>
      </c>
    </row>
    <row r="6" spans="2:9" x14ac:dyDescent="0.3">
      <c r="B6" s="60" t="s">
        <v>335</v>
      </c>
      <c r="C6" s="58">
        <v>9.81</v>
      </c>
    </row>
    <row r="7" spans="2:9" x14ac:dyDescent="0.3">
      <c r="B7" s="60" t="s">
        <v>491</v>
      </c>
      <c r="C7" s="58">
        <v>1.2250000000000001</v>
      </c>
    </row>
    <row r="9" spans="2:9" ht="28.8" x14ac:dyDescent="0.3">
      <c r="D9" s="59" t="s">
        <v>485</v>
      </c>
      <c r="E9" s="59" t="s">
        <v>483</v>
      </c>
      <c r="F9" s="59" t="s">
        <v>484</v>
      </c>
      <c r="G9" s="59" t="s">
        <v>317</v>
      </c>
      <c r="H9" s="59" t="s">
        <v>486</v>
      </c>
      <c r="I9" s="59" t="s">
        <v>487</v>
      </c>
    </row>
    <row r="10" spans="2:9" x14ac:dyDescent="0.3">
      <c r="D10" s="57">
        <v>1</v>
      </c>
      <c r="E10" s="57">
        <v>68.5</v>
      </c>
      <c r="F10" s="57">
        <v>0</v>
      </c>
      <c r="G10" s="57">
        <v>0</v>
      </c>
      <c r="H10" s="58" t="s">
        <v>67</v>
      </c>
      <c r="I10" s="58" t="s">
        <v>67</v>
      </c>
    </row>
    <row r="11" spans="2:9" x14ac:dyDescent="0.3">
      <c r="D11" s="57">
        <v>2</v>
      </c>
      <c r="E11" s="57">
        <v>75</v>
      </c>
      <c r="F11" s="57">
        <v>0.2</v>
      </c>
      <c r="G11" s="57">
        <f>G10+(E11-E10)/$C$2</f>
        <v>1.2264150943396227E-2</v>
      </c>
      <c r="H11" s="58">
        <f>(F11-F10)/(G11-G10)</f>
        <v>16.307692307692307</v>
      </c>
      <c r="I11" s="58">
        <f>2*$C$5*$C$6/($C$7*$C$4*H11^2)</f>
        <v>8.9972424677843651E-2</v>
      </c>
    </row>
    <row r="12" spans="2:9" x14ac:dyDescent="0.3">
      <c r="D12" s="57">
        <v>3</v>
      </c>
      <c r="E12" s="57">
        <v>83</v>
      </c>
      <c r="F12" s="57">
        <v>0.4</v>
      </c>
      <c r="G12" s="57">
        <f>G11+(E12-E11)/$C$2</f>
        <v>2.7358490566037737E-2</v>
      </c>
      <c r="H12" s="58">
        <f t="shared" ref="H12:H13" si="0">(F12-F11)/(G12-G11)</f>
        <v>13.25</v>
      </c>
      <c r="I12" s="58">
        <f t="shared" ref="I12:I15" si="1">2*$C$5*$C$6/($C$7*$C$4*H12^2)</f>
        <v>0.13628959004454422</v>
      </c>
    </row>
    <row r="13" spans="2:9" x14ac:dyDescent="0.3">
      <c r="D13" s="57">
        <v>4</v>
      </c>
      <c r="E13" s="57">
        <v>92</v>
      </c>
      <c r="F13" s="57">
        <v>0.6</v>
      </c>
      <c r="G13" s="57">
        <f>G12+(E13-E12)/$C$2</f>
        <v>4.4339622641509438E-2</v>
      </c>
      <c r="H13" s="58">
        <f t="shared" si="0"/>
        <v>11.777777777777773</v>
      </c>
      <c r="I13" s="58">
        <f t="shared" si="1"/>
        <v>0.17249151240012642</v>
      </c>
    </row>
    <row r="14" spans="2:9" x14ac:dyDescent="0.3">
      <c r="D14" s="57">
        <v>5</v>
      </c>
      <c r="E14" s="57">
        <v>97</v>
      </c>
      <c r="F14" s="57">
        <v>0.8</v>
      </c>
      <c r="G14" s="57">
        <f t="shared" ref="G14:G15" si="2">G13+(E14-E13)/$C$2</f>
        <v>5.3773584905660379E-2</v>
      </c>
      <c r="H14" s="58">
        <f t="shared" ref="H14:H15" si="3">(F14-F13)/(G14-G13)</f>
        <v>21.200000000000014</v>
      </c>
      <c r="I14" s="58">
        <f t="shared" si="1"/>
        <v>5.3238121111150026E-2</v>
      </c>
    </row>
    <row r="15" spans="2:9" x14ac:dyDescent="0.3">
      <c r="D15" s="57">
        <v>6</v>
      </c>
      <c r="E15" s="57">
        <v>105</v>
      </c>
      <c r="F15" s="57">
        <v>1</v>
      </c>
      <c r="G15" s="57">
        <f t="shared" si="2"/>
        <v>6.8867924528301885E-2</v>
      </c>
      <c r="H15" s="58">
        <f t="shared" si="3"/>
        <v>13.25</v>
      </c>
      <c r="I15" s="58">
        <f t="shared" si="1"/>
        <v>0.13628959004454422</v>
      </c>
    </row>
    <row r="16" spans="2:9" x14ac:dyDescent="0.3">
      <c r="D16" s="57"/>
      <c r="E16" s="57"/>
      <c r="F16" s="57"/>
      <c r="G16" s="57"/>
    </row>
    <row r="17" spans="8:9" x14ac:dyDescent="0.3">
      <c r="H17" s="58">
        <v>14.353</v>
      </c>
      <c r="I17" s="58">
        <f>2*$C$5*$C$6/($C$7*$C$4*H17^2)</f>
        <v>0.11614728757376977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15</vt:i4>
      </vt:variant>
    </vt:vector>
  </HeadingPairs>
  <TitlesOfParts>
    <vt:vector size="15" baseType="lpstr">
      <vt:lpstr>Sheet1</vt:lpstr>
      <vt:lpstr>Pump</vt:lpstr>
      <vt:lpstr>fin flutter</vt:lpstr>
      <vt:lpstr>injector</vt:lpstr>
      <vt:lpstr>Fuel_heating</vt:lpstr>
      <vt:lpstr>booster </vt:lpstr>
      <vt:lpstr>Flame holder</vt:lpstr>
      <vt:lpstr>PRD-80</vt:lpstr>
      <vt:lpstr>PRD-240</vt:lpstr>
      <vt:lpstr>booster test</vt:lpstr>
      <vt:lpstr>booster test at angle</vt:lpstr>
      <vt:lpstr>booster test at angle with ramj</vt:lpstr>
      <vt:lpstr>cone ejection</vt:lpstr>
      <vt:lpstr>parachute</vt:lpstr>
      <vt:lpstr>Parachute 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Michał</dc:creator>
  <cp:lastModifiedBy>Maciek Grzywka</cp:lastModifiedBy>
  <dcterms:created xsi:type="dcterms:W3CDTF">2022-04-10T16:50:34Z</dcterms:created>
  <dcterms:modified xsi:type="dcterms:W3CDTF">2024-04-20T15:38:56Z</dcterms:modified>
</cp:coreProperties>
</file>