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th/Documents/test/Bootcamp/LearnPython/Topsters/Data/"/>
    </mc:Choice>
  </mc:AlternateContent>
  <xr:revisionPtr revIDLastSave="0" documentId="13_ncr:1_{87837A14-2E90-084F-B3A4-519D1A2C5BBE}" xr6:coauthVersionLast="47" xr6:coauthVersionMax="47" xr10:uidLastSave="{00000000-0000-0000-0000-000000000000}"/>
  <bookViews>
    <workbookView xWindow="17660" yWindow="500" windowWidth="20740" windowHeight="19620" xr2:uid="{00000000-000D-0000-FFFF-FFFF00000000}"/>
  </bookViews>
  <sheets>
    <sheet name="tops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52" i="1"/>
  <c r="G133" i="1"/>
  <c r="G208" i="1"/>
  <c r="G207" i="1"/>
  <c r="G206" i="1"/>
  <c r="G204" i="1"/>
  <c r="G203" i="1"/>
  <c r="G202" i="1"/>
  <c r="G201" i="1"/>
  <c r="G200" i="1"/>
  <c r="G199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3" i="1"/>
  <c r="G182" i="1"/>
  <c r="G181" i="1"/>
  <c r="G180" i="1"/>
  <c r="G179" i="1"/>
  <c r="G177" i="1"/>
  <c r="G176" i="1"/>
  <c r="G175" i="1"/>
  <c r="G174" i="1"/>
  <c r="G172" i="1"/>
  <c r="G171" i="1"/>
  <c r="G170" i="1"/>
  <c r="G169" i="1"/>
  <c r="G168" i="1"/>
  <c r="G167" i="1"/>
  <c r="G166" i="1"/>
  <c r="G165" i="1"/>
  <c r="G164" i="1"/>
  <c r="G173" i="1"/>
  <c r="G163" i="1"/>
  <c r="G162" i="1"/>
  <c r="G161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2" i="1"/>
  <c r="G141" i="1"/>
  <c r="G140" i="1"/>
  <c r="G139" i="1"/>
  <c r="G137" i="1"/>
  <c r="G136" i="1"/>
  <c r="G135" i="1"/>
  <c r="G134" i="1"/>
  <c r="G132" i="1"/>
  <c r="G131" i="1"/>
  <c r="G130" i="1"/>
  <c r="G129" i="1"/>
  <c r="G128" i="1"/>
  <c r="G127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0" i="1"/>
  <c r="G49" i="1"/>
  <c r="G48" i="1"/>
  <c r="G47" i="1"/>
  <c r="G46" i="1"/>
  <c r="G45" i="1"/>
  <c r="G44" i="1"/>
  <c r="G43" i="1"/>
  <c r="G40" i="1"/>
  <c r="G39" i="1"/>
  <c r="G38" i="1"/>
  <c r="G37" i="1"/>
  <c r="G36" i="1"/>
  <c r="G35" i="1"/>
  <c r="G34" i="1"/>
  <c r="G33" i="1"/>
  <c r="G31" i="1"/>
  <c r="G3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<sst xmlns="http://schemas.openxmlformats.org/spreadsheetml/2006/main" count="1720" uniqueCount="977">
  <si>
    <t>TITLE</t>
  </si>
  <si>
    <t>ARTIST</t>
  </si>
  <si>
    <t>YEAR</t>
  </si>
  <si>
    <t>GENRE</t>
  </si>
  <si>
    <t>LABEL</t>
  </si>
  <si>
    <t>COUNTRY</t>
  </si>
  <si>
    <t>A Hard Day's Night</t>
  </si>
  <si>
    <t>The Beatles</t>
  </si>
  <si>
    <t>Rock</t>
  </si>
  <si>
    <t>Parlophone</t>
  </si>
  <si>
    <t>GBR</t>
  </si>
  <si>
    <t>A Rush of Blood to the Head</t>
  </si>
  <si>
    <t>Coldplay</t>
  </si>
  <si>
    <t>Alternative</t>
  </si>
  <si>
    <t>A Sailor's Guide to Life on Earth</t>
  </si>
  <si>
    <t>Sturgill Simpson</t>
  </si>
  <si>
    <t>Country</t>
  </si>
  <si>
    <t>Atlantic</t>
  </si>
  <si>
    <t>USA</t>
  </si>
  <si>
    <t>Abbey Road</t>
  </si>
  <si>
    <t>All Mod Cons</t>
  </si>
  <si>
    <t>The Jam</t>
  </si>
  <si>
    <t>Polydor</t>
  </si>
  <si>
    <t>Amadjar</t>
  </si>
  <si>
    <t>Tinariwen</t>
  </si>
  <si>
    <t>World</t>
  </si>
  <si>
    <t>ANTI-</t>
  </si>
  <si>
    <t>MLI</t>
  </si>
  <si>
    <t>Amnesiac</t>
  </si>
  <si>
    <t>Radiohead</t>
  </si>
  <si>
    <t>Animals</t>
  </si>
  <si>
    <t>Pink Floyd</t>
  </si>
  <si>
    <t>Harvest</t>
  </si>
  <si>
    <t>Annihilation of the Wicked</t>
  </si>
  <si>
    <t>Nile</t>
  </si>
  <si>
    <t>Metal</t>
  </si>
  <si>
    <t>Relapse</t>
  </si>
  <si>
    <t>At Carnegie Hall</t>
  </si>
  <si>
    <t>Dave Brubeck</t>
  </si>
  <si>
    <t>Jazz</t>
  </si>
  <si>
    <t>Columbia</t>
  </si>
  <si>
    <t>Atrocity Exhibition</t>
  </si>
  <si>
    <t>Danny Brown</t>
  </si>
  <si>
    <t>Hip-Hop</t>
  </si>
  <si>
    <t>Warp</t>
  </si>
  <si>
    <t>Automatic for the People</t>
  </si>
  <si>
    <t>R.E.M.</t>
  </si>
  <si>
    <t>Warner Bros.</t>
  </si>
  <si>
    <t>Back in Black</t>
  </si>
  <si>
    <t>AC/DC</t>
  </si>
  <si>
    <t>Albert</t>
  </si>
  <si>
    <t>AUS</t>
  </si>
  <si>
    <t>Bandwagonesque</t>
  </si>
  <si>
    <t>Teenage Fanclub</t>
  </si>
  <si>
    <t>Creation</t>
  </si>
  <si>
    <t>Bee Thousand</t>
  </si>
  <si>
    <t>Guided by Voices</t>
  </si>
  <si>
    <t>Scat</t>
  </si>
  <si>
    <t>Black Holes and Revelations</t>
  </si>
  <si>
    <t>Muse</t>
  </si>
  <si>
    <t>Black Up</t>
  </si>
  <si>
    <t>Shabazz Palaces</t>
  </si>
  <si>
    <t>Sub Pop</t>
  </si>
  <si>
    <t>Blood Sugar Sex Magik</t>
  </si>
  <si>
    <t>Red Hot Chili Peppers</t>
  </si>
  <si>
    <t>Blow by Blow</t>
  </si>
  <si>
    <t>Jeff Beck</t>
  </si>
  <si>
    <t>Epic</t>
  </si>
  <si>
    <t>Blue</t>
  </si>
  <si>
    <t>Joni Mitchell</t>
  </si>
  <si>
    <t>Folk</t>
  </si>
  <si>
    <t>Reprise</t>
  </si>
  <si>
    <t>CAN</t>
  </si>
  <si>
    <t>Bomberman Hero Original Soundtrack</t>
  </si>
  <si>
    <t>Chikuma Jun</t>
  </si>
  <si>
    <t>Soundtrack</t>
  </si>
  <si>
    <t>NTT</t>
  </si>
  <si>
    <t>JPN</t>
  </si>
  <si>
    <t>Bon Iver</t>
  </si>
  <si>
    <t>Jagjaguwar</t>
  </si>
  <si>
    <t>Brothers</t>
  </si>
  <si>
    <t>The Black Keys</t>
  </si>
  <si>
    <t>Nonesuch</t>
  </si>
  <si>
    <t>Buena Vista Social Club</t>
  </si>
  <si>
    <t>World Circuit</t>
  </si>
  <si>
    <t>CUB</t>
  </si>
  <si>
    <t>Capsule Losing Contact</t>
  </si>
  <si>
    <t>Duster</t>
  </si>
  <si>
    <t>Numero Group</t>
  </si>
  <si>
    <t>Catch a Fire</t>
  </si>
  <si>
    <t>The Wailers</t>
  </si>
  <si>
    <t>Reggae</t>
  </si>
  <si>
    <t>Island</t>
  </si>
  <si>
    <t>JAM</t>
  </si>
  <si>
    <t>Causers of This</t>
  </si>
  <si>
    <t>Toro y Moi</t>
  </si>
  <si>
    <t>Carpark</t>
  </si>
  <si>
    <t>Chrono Trigger Original Sound Version</t>
  </si>
  <si>
    <t>Mitsuda Yasunori, Uematsu Nobuo</t>
  </si>
  <si>
    <t>Congratulations</t>
  </si>
  <si>
    <t>MGMT</t>
  </si>
  <si>
    <t>Contra</t>
  </si>
  <si>
    <t>Vampire Weekend</t>
  </si>
  <si>
    <t>XL</t>
  </si>
  <si>
    <t>Crazy for You</t>
  </si>
  <si>
    <t>Best Coast</t>
  </si>
  <si>
    <t>Mexican Summer</t>
  </si>
  <si>
    <t>Ctrl</t>
  </si>
  <si>
    <t>SZA</t>
  </si>
  <si>
    <t>Soul</t>
  </si>
  <si>
    <t>TDE</t>
  </si>
  <si>
    <t>DAMN.</t>
  </si>
  <si>
    <t>Kendrick Lamar</t>
  </si>
  <si>
    <t>Daydream Nation</t>
  </si>
  <si>
    <t>Sonic Youth</t>
  </si>
  <si>
    <t>Enigma</t>
  </si>
  <si>
    <t>De Stijl</t>
  </si>
  <si>
    <t>The White Stripes</t>
  </si>
  <si>
    <t>Sympathy for the Record Industry</t>
  </si>
  <si>
    <t>Declaration of Dependence</t>
  </si>
  <si>
    <t>Kings of Convenience</t>
  </si>
  <si>
    <t>Virgin</t>
  </si>
  <si>
    <t>NOR</t>
  </si>
  <si>
    <t>Demon Days</t>
  </si>
  <si>
    <t>Gorillaz</t>
  </si>
  <si>
    <t>Discovery</t>
  </si>
  <si>
    <t>Daft Punk</t>
  </si>
  <si>
    <t>Electronic</t>
  </si>
  <si>
    <t>FRA</t>
  </si>
  <si>
    <t>Dive</t>
  </si>
  <si>
    <t>Tycho</t>
  </si>
  <si>
    <t>Ghostly International</t>
  </si>
  <si>
    <t>Djangology</t>
  </si>
  <si>
    <t>Django Reinhardt &amp; Stephane Grappelli</t>
  </si>
  <si>
    <t>Bluebird</t>
  </si>
  <si>
    <t>Dummy</t>
  </si>
  <si>
    <t>Portishead</t>
  </si>
  <si>
    <t>Go! Beat</t>
  </si>
  <si>
    <t>Duo</t>
  </si>
  <si>
    <t>Charlie Hunter &amp; Leon Parker</t>
  </si>
  <si>
    <t>Blue Note</t>
  </si>
  <si>
    <t>Electronic Arts</t>
  </si>
  <si>
    <t>Either/Or</t>
  </si>
  <si>
    <t>Elliott Smith</t>
  </si>
  <si>
    <t>Kill Rock Stars</t>
  </si>
  <si>
    <t>Electric Ladyland</t>
  </si>
  <si>
    <t>The Jimi Hendrix Experience</t>
  </si>
  <si>
    <t>Endtroducing….</t>
  </si>
  <si>
    <t>DJ Shadow</t>
  </si>
  <si>
    <t>Mo' Wax</t>
  </si>
  <si>
    <t>Enter the Wu-Tang (36 Chambers)</t>
  </si>
  <si>
    <t>Wu-Tang Clan</t>
  </si>
  <si>
    <t>Loud</t>
  </si>
  <si>
    <t>Every Day</t>
  </si>
  <si>
    <t>The Cinematic Orchestra</t>
  </si>
  <si>
    <t>Ninja Tune</t>
  </si>
  <si>
    <t>Everybody Works</t>
  </si>
  <si>
    <t>Jay Som</t>
  </si>
  <si>
    <t>Polyvinyl</t>
  </si>
  <si>
    <t>FANTASMA</t>
  </si>
  <si>
    <t>Cornelius</t>
  </si>
  <si>
    <t>Trattoria</t>
  </si>
  <si>
    <t>Fantasy</t>
  </si>
  <si>
    <t>Night Tempo</t>
  </si>
  <si>
    <t>Neon City</t>
  </si>
  <si>
    <t>KOR</t>
  </si>
  <si>
    <t>Final Fantasy VII Original Soundtrack</t>
  </si>
  <si>
    <t>Uematsu Nobuo</t>
  </si>
  <si>
    <t>DigiCube</t>
  </si>
  <si>
    <t>Flower (Original Video Game Soundtrack)</t>
  </si>
  <si>
    <t>Vincent Diamante</t>
  </si>
  <si>
    <t>SCEA</t>
  </si>
  <si>
    <t>Fox Confessor Brings the Flood</t>
  </si>
  <si>
    <t>Neko Case</t>
  </si>
  <si>
    <t>Fragile</t>
  </si>
  <si>
    <t>Yes</t>
  </si>
  <si>
    <t>Freetown Sound</t>
  </si>
  <si>
    <t>Blood Orange</t>
  </si>
  <si>
    <t>Domino</t>
  </si>
  <si>
    <t>Fun House</t>
  </si>
  <si>
    <t>The Stooges</t>
  </si>
  <si>
    <t>Elektra</t>
  </si>
  <si>
    <t>Ga Ga Ga Ga Ga</t>
  </si>
  <si>
    <t>Spoon</t>
  </si>
  <si>
    <t>Merge</t>
  </si>
  <si>
    <t>good kid, m.A.A.d city</t>
  </si>
  <si>
    <t>Good Morning Vietnam (The Original Motion…)</t>
  </si>
  <si>
    <t>Adrian Cronauer</t>
  </si>
  <si>
    <t>A&amp;M</t>
  </si>
  <si>
    <t>Grace</t>
  </si>
  <si>
    <t>Jeff Buckley</t>
  </si>
  <si>
    <t>Green River</t>
  </si>
  <si>
    <t>Creedence Clearwater Revival</t>
  </si>
  <si>
    <t>Handwritten</t>
  </si>
  <si>
    <t>The Gaslight Anthem</t>
  </si>
  <si>
    <t>Mercury</t>
  </si>
  <si>
    <t>Happy End of the World</t>
  </si>
  <si>
    <t>Pizzicato Five</t>
  </si>
  <si>
    <t>Pop</t>
  </si>
  <si>
    <t>Readymade</t>
  </si>
  <si>
    <t>Hiperasia</t>
  </si>
  <si>
    <t>El Guincho</t>
  </si>
  <si>
    <t>Everlasting</t>
  </si>
  <si>
    <t>ESP</t>
  </si>
  <si>
    <t>Hunky Dory</t>
  </si>
  <si>
    <t>David Bowie</t>
  </si>
  <si>
    <t>RCA</t>
  </si>
  <si>
    <t>I Am an Island</t>
  </si>
  <si>
    <t>Fatherson</t>
  </si>
  <si>
    <t>A Modern Way</t>
  </si>
  <si>
    <t>Illmatic</t>
  </si>
  <si>
    <t>Nas</t>
  </si>
  <si>
    <t>In a Silent Way</t>
  </si>
  <si>
    <t>Miles Davis</t>
  </si>
  <si>
    <t>In Rainbows</t>
  </si>
  <si>
    <t>Self-Released</t>
  </si>
  <si>
    <t>In the Court of the Crimson King</t>
  </si>
  <si>
    <t>King Crimson</t>
  </si>
  <si>
    <t>In the Wee Small Hours</t>
  </si>
  <si>
    <t>Frank Sinatra</t>
  </si>
  <si>
    <t>Capitol</t>
  </si>
  <si>
    <t>Innerspeaker</t>
  </si>
  <si>
    <t>Tame Impala</t>
  </si>
  <si>
    <t>Modular</t>
  </si>
  <si>
    <t>Inside Llewyn Davis (Original Soundtrack)</t>
  </si>
  <si>
    <t>It Is What It Is</t>
  </si>
  <si>
    <t>Thundercat</t>
  </si>
  <si>
    <t>R&amp;B</t>
  </si>
  <si>
    <t>Brainfeeder</t>
  </si>
  <si>
    <t>It's Blitz!</t>
  </si>
  <si>
    <t>Yeah Yeah Yeahs</t>
  </si>
  <si>
    <t>Interscope</t>
  </si>
  <si>
    <t>JOY</t>
  </si>
  <si>
    <t>Tatsuro Yamashita</t>
  </si>
  <si>
    <t>Moon</t>
  </si>
  <si>
    <t>Jurassic Park Original Motion Picture Sound…</t>
  </si>
  <si>
    <t>John Williams</t>
  </si>
  <si>
    <t>MCA</t>
  </si>
  <si>
    <t>Katamari Fortissimo Damacy</t>
  </si>
  <si>
    <t>Yu Miyake</t>
  </si>
  <si>
    <t>Columbia JPN</t>
  </si>
  <si>
    <t>Katana ZERO Original Soundtrack</t>
  </si>
  <si>
    <t>Bill Kiley, LudoWic</t>
  </si>
  <si>
    <t>Kick Out the Jams</t>
  </si>
  <si>
    <t>MC5</t>
  </si>
  <si>
    <t>Kid A</t>
  </si>
  <si>
    <t>Kind of Blue</t>
  </si>
  <si>
    <t>Kwaidan</t>
  </si>
  <si>
    <t>Meitei</t>
  </si>
  <si>
    <t>Led Zeppelin IV</t>
  </si>
  <si>
    <t>Led Zeppelin</t>
  </si>
  <si>
    <t>Let There Be Rock</t>
  </si>
  <si>
    <t>Leviathan</t>
  </si>
  <si>
    <t>Mastodon</t>
  </si>
  <si>
    <t>Live at Leeds</t>
  </si>
  <si>
    <t>The Who</t>
  </si>
  <si>
    <t>Track</t>
  </si>
  <si>
    <t>Live at the Star Club, Hamburg</t>
  </si>
  <si>
    <t>Jerry Lee Lewis</t>
  </si>
  <si>
    <t>Philips</t>
  </si>
  <si>
    <t>London Calling</t>
  </si>
  <si>
    <t>The Clash</t>
  </si>
  <si>
    <t>CBS</t>
  </si>
  <si>
    <t>Lux Prima</t>
  </si>
  <si>
    <t>Karen O &amp; Danger Mouse</t>
  </si>
  <si>
    <t>BMG</t>
  </si>
  <si>
    <t>Madvillainy</t>
  </si>
  <si>
    <t>MF DOOM &amp; Madlib</t>
  </si>
  <si>
    <t>Stones Throw</t>
  </si>
  <si>
    <t>MAGDALENE</t>
  </si>
  <si>
    <t>fka twigs</t>
  </si>
  <si>
    <t>Young Turks</t>
  </si>
  <si>
    <t>Majesty Shredding</t>
  </si>
  <si>
    <t>Superchunk</t>
  </si>
  <si>
    <t>Master of Reality</t>
  </si>
  <si>
    <t>Black Sabbath</t>
  </si>
  <si>
    <t>Vertigo</t>
  </si>
  <si>
    <t>Meddle</t>
  </si>
  <si>
    <t>Meow the Jewels</t>
  </si>
  <si>
    <t>Run the Jewels</t>
  </si>
  <si>
    <t>Mass Appeal</t>
  </si>
  <si>
    <t>Merriweather Post Pavilion</t>
  </si>
  <si>
    <t>Animal Collective</t>
  </si>
  <si>
    <t>Migration</t>
  </si>
  <si>
    <t>Bonobo</t>
  </si>
  <si>
    <t>Mingus Ah Um</t>
  </si>
  <si>
    <t>Charles Mingus</t>
  </si>
  <si>
    <t>Moanin'</t>
  </si>
  <si>
    <t>Art Blakey and the Jazz Messengers</t>
  </si>
  <si>
    <t>Modal Soul</t>
  </si>
  <si>
    <t>nujabes</t>
  </si>
  <si>
    <t>Hydeout Productions</t>
  </si>
  <si>
    <t>Moment of Truth</t>
  </si>
  <si>
    <t>Gang Starr</t>
  </si>
  <si>
    <t>Noo Trybe</t>
  </si>
  <si>
    <t>Mr. Beast</t>
  </si>
  <si>
    <t>Mogwai</t>
  </si>
  <si>
    <t>Matador</t>
  </si>
  <si>
    <t>Murmur</t>
  </si>
  <si>
    <t>I.R.S.</t>
  </si>
  <si>
    <t>Music Has the Right to Children</t>
  </si>
  <si>
    <t>Boards of Canada</t>
  </si>
  <si>
    <t>Never Mind the Bollocks</t>
  </si>
  <si>
    <t>Sex Pistols</t>
  </si>
  <si>
    <t>NieR Automata Original Soundtrack</t>
  </si>
  <si>
    <t>Keiichi Okabe, Kuniyuki Takahashi, Keigo Hoashi, Emi Evans</t>
  </si>
  <si>
    <t>Square Enix</t>
  </si>
  <si>
    <t>No Depression</t>
  </si>
  <si>
    <t>Uncle Tupelo</t>
  </si>
  <si>
    <t>Rockville</t>
  </si>
  <si>
    <t>No Mountains in Manhattan</t>
  </si>
  <si>
    <t>Wiki</t>
  </si>
  <si>
    <t>No Sleep 'til Hammersmith</t>
  </si>
  <si>
    <t>Motörhead</t>
  </si>
  <si>
    <t>Bronze</t>
  </si>
  <si>
    <t>Various Artists</t>
  </si>
  <si>
    <t>Odelay</t>
  </si>
  <si>
    <t>Beck</t>
  </si>
  <si>
    <t>DGC</t>
  </si>
  <si>
    <t>OK Computer</t>
  </si>
  <si>
    <t>Our Favourite Shop</t>
  </si>
  <si>
    <t>The Style Council</t>
  </si>
  <si>
    <t>Paracosm</t>
  </si>
  <si>
    <t>Washed Out</t>
  </si>
  <si>
    <t>Paranoid</t>
  </si>
  <si>
    <t>Parklife</t>
  </si>
  <si>
    <t>Blur</t>
  </si>
  <si>
    <t>Food</t>
  </si>
  <si>
    <t>Patch the Sky</t>
  </si>
  <si>
    <t>Bob Mould</t>
  </si>
  <si>
    <t>Paul's Boutique</t>
  </si>
  <si>
    <t>Beastie Boys</t>
  </si>
  <si>
    <t>Persona 5 Original Soundtrack</t>
  </si>
  <si>
    <t>Shoji Meguro, Lyn Inaizumi</t>
  </si>
  <si>
    <t>ATLUS</t>
  </si>
  <si>
    <t>Pet Sounds</t>
  </si>
  <si>
    <t>The Beach Boys</t>
  </si>
  <si>
    <t>Placebo</t>
  </si>
  <si>
    <t>Powerslave</t>
  </si>
  <si>
    <t>Iron Maiden</t>
  </si>
  <si>
    <t>EMI</t>
  </si>
  <si>
    <t>Preston Family Crest</t>
  </si>
  <si>
    <t>Night Rally</t>
  </si>
  <si>
    <t>Diamond Igloo</t>
  </si>
  <si>
    <t>Purple Mountains</t>
  </si>
  <si>
    <t>Drag City</t>
  </si>
  <si>
    <t>Quadrophenia</t>
  </si>
  <si>
    <t>RAMMSTEIN</t>
  </si>
  <si>
    <t>Rammstein</t>
  </si>
  <si>
    <t>Universal</t>
  </si>
  <si>
    <t>DEU</t>
  </si>
  <si>
    <t>R.A.P. Music</t>
  </si>
  <si>
    <t>Killer Mike</t>
  </si>
  <si>
    <t>Williams Street</t>
  </si>
  <si>
    <t>Rage Against the Machine</t>
  </si>
  <si>
    <t>Random Access Memories</t>
  </si>
  <si>
    <t>Relationship of Command</t>
  </si>
  <si>
    <t>At the Drive-In</t>
  </si>
  <si>
    <t>Fearless</t>
  </si>
  <si>
    <t>Remain in Light</t>
  </si>
  <si>
    <t>Angélique Kidjo</t>
  </si>
  <si>
    <t>Kravenworks</t>
  </si>
  <si>
    <t>BEN</t>
  </si>
  <si>
    <t>Revolver</t>
  </si>
  <si>
    <t>Road Trip</t>
  </si>
  <si>
    <t>Pistol McFly</t>
  </si>
  <si>
    <t>RTJ4</t>
  </si>
  <si>
    <t>Jewel Runners</t>
  </si>
  <si>
    <t>Rust in Peace</t>
  </si>
  <si>
    <t>Megadeth</t>
  </si>
  <si>
    <t>Sambomaster Has Something to Say to You</t>
  </si>
  <si>
    <t>Sambomaster</t>
  </si>
  <si>
    <t>Sony</t>
  </si>
  <si>
    <t>SBTRKT</t>
  </si>
  <si>
    <t>Seventeen Going Under</t>
  </si>
  <si>
    <t>Sam Fender</t>
  </si>
  <si>
    <t>Sgt. Pepper's Lonely Hearts Club Band</t>
  </si>
  <si>
    <t>Silent Alarm</t>
  </si>
  <si>
    <t>Bloc Party</t>
  </si>
  <si>
    <t>Wichita</t>
  </si>
  <si>
    <t>SimCity 4 Deluxe Original Soundtrack</t>
  </si>
  <si>
    <t>Sol-Fa</t>
  </si>
  <si>
    <t>ASIAN KUNG-FU GENERATION</t>
  </si>
  <si>
    <t>Kioon</t>
  </si>
  <si>
    <t>Sometimes I Might Be Introvert</t>
  </si>
  <si>
    <t>Little Simz</t>
  </si>
  <si>
    <t>Age 101</t>
  </si>
  <si>
    <t>Songs for the Deaf</t>
  </si>
  <si>
    <t>Queens of the Stone Age</t>
  </si>
  <si>
    <t>SOUND &amp; FURY</t>
  </si>
  <si>
    <t>Splendor &amp; Misery</t>
  </si>
  <si>
    <t>clipping.</t>
  </si>
  <si>
    <t>St. Elsewhere</t>
  </si>
  <si>
    <t>Gnarls Barkley</t>
  </si>
  <si>
    <t>Downtown</t>
  </si>
  <si>
    <t>Stay Gold</t>
  </si>
  <si>
    <t>Neon Bunny</t>
  </si>
  <si>
    <t>West Bridge</t>
  </si>
  <si>
    <t>Step in the Arena</t>
  </si>
  <si>
    <t>Chrysalis</t>
  </si>
  <si>
    <t>Sticky Fingers</t>
  </si>
  <si>
    <t>The Rolling Stones</t>
  </si>
  <si>
    <t>Rolling Stones</t>
  </si>
  <si>
    <t>Summerteeth</t>
  </si>
  <si>
    <t>Wilco</t>
  </si>
  <si>
    <t>Takk…</t>
  </si>
  <si>
    <t>Sigur Rós</t>
  </si>
  <si>
    <t>ISL</t>
  </si>
  <si>
    <t>Ten</t>
  </si>
  <si>
    <t>Pearl Jam</t>
  </si>
  <si>
    <t>Texas Flood</t>
  </si>
  <si>
    <t>Stevie Ray Vaughan &amp; Double Trouble</t>
  </si>
  <si>
    <t>Blues</t>
  </si>
  <si>
    <t>The Album of the Soundtrack of the Trailer of the Film of Monty Python and the Holy Grail</t>
  </si>
  <si>
    <t>Monty Python</t>
  </si>
  <si>
    <t>Spoken Word</t>
  </si>
  <si>
    <t>Charisma</t>
  </si>
  <si>
    <t>The Bends</t>
  </si>
  <si>
    <t>The Biz</t>
  </si>
  <si>
    <t>The Sea and Cake</t>
  </si>
  <si>
    <t>Thrill Jockey</t>
  </si>
  <si>
    <t>The Blackening</t>
  </si>
  <si>
    <t>Machine Head</t>
  </si>
  <si>
    <t>Roadrunner</t>
  </si>
  <si>
    <t>The Dark Side of the Moon</t>
  </si>
  <si>
    <t>The Doors</t>
  </si>
  <si>
    <t>The Epic</t>
  </si>
  <si>
    <t>Kamasi Washington</t>
  </si>
  <si>
    <t>The Great Recordings</t>
  </si>
  <si>
    <t>Christopher Parkening</t>
  </si>
  <si>
    <t>Classical</t>
  </si>
  <si>
    <t>The Kinks Are the Village Green Preservation Society</t>
  </si>
  <si>
    <t>The Kinks</t>
  </si>
  <si>
    <t>Pye</t>
  </si>
  <si>
    <t>The Low End Theory</t>
  </si>
  <si>
    <t>A Tribe Called Quest</t>
  </si>
  <si>
    <t>Jive</t>
  </si>
  <si>
    <t>The Music of Grand Theft Auto V, Vol. 1: Original Music</t>
  </si>
  <si>
    <t>The Party</t>
  </si>
  <si>
    <t>Andy Shauf</t>
  </si>
  <si>
    <t>The Queen is Dead</t>
  </si>
  <si>
    <t>The Smiths</t>
  </si>
  <si>
    <t>Rough Trade</t>
  </si>
  <si>
    <t>The Rise and Fall of Ziggy Stardust and the Spiders from Mars</t>
  </si>
  <si>
    <t>The Satanist</t>
  </si>
  <si>
    <t>Behemoth</t>
  </si>
  <si>
    <t>Nuclear Blast</t>
  </si>
  <si>
    <t>POL</t>
  </si>
  <si>
    <t>The Seldom Seen Kid</t>
  </si>
  <si>
    <t>Elbow</t>
  </si>
  <si>
    <t>Fiction</t>
  </si>
  <si>
    <t>The Slow Rush</t>
  </si>
  <si>
    <t>The Soft Bulletin: Live at Red Rocks</t>
  </si>
  <si>
    <t>The Flaming Lips, Colorado Symphony Orchestra</t>
  </si>
  <si>
    <t>The Velvet Underground &amp; Nico</t>
  </si>
  <si>
    <t>Verve</t>
  </si>
  <si>
    <t>This Is a Long Drive for Someone with Nothing to Think About</t>
  </si>
  <si>
    <t>Modest Mouse</t>
  </si>
  <si>
    <t>Up</t>
  </si>
  <si>
    <t>Those Who Tell the Truth Shall Live, Those Who Tell the Truth Shall Die</t>
  </si>
  <si>
    <t>Explosions in the Sky</t>
  </si>
  <si>
    <t>Temporary Residence</t>
  </si>
  <si>
    <t>Thriller</t>
  </si>
  <si>
    <t>Michael Jackson</t>
  </si>
  <si>
    <t>Thunder, Lightning, Strike</t>
  </si>
  <si>
    <t>The Go! Team</t>
  </si>
  <si>
    <t>Memphis Industries</t>
  </si>
  <si>
    <t>Tim</t>
  </si>
  <si>
    <t>The Replacements</t>
  </si>
  <si>
    <t>Sire</t>
  </si>
  <si>
    <t>To Pimp a Butterfly</t>
  </si>
  <si>
    <t>To See the Next Part of the Dream</t>
  </si>
  <si>
    <t>Parannoul</t>
  </si>
  <si>
    <t>Tortoise</t>
  </si>
  <si>
    <t>Toxicity</t>
  </si>
  <si>
    <t>System of a Down</t>
  </si>
  <si>
    <t>Under the Iron Sea</t>
  </si>
  <si>
    <t>Keane</t>
  </si>
  <si>
    <t>Veckatimest</t>
  </si>
  <si>
    <t>Grizzly Bear</t>
  </si>
  <si>
    <t>VEGA INTL. Night School</t>
  </si>
  <si>
    <t>Neon Indian</t>
  </si>
  <si>
    <t>Mom + Pop</t>
  </si>
  <si>
    <t>Vince Staples</t>
  </si>
  <si>
    <t>Blacksmith</t>
  </si>
  <si>
    <t>Vulture Prince</t>
  </si>
  <si>
    <t>Arooj Aftab</t>
  </si>
  <si>
    <t>New Amsterdam</t>
  </si>
  <si>
    <t>PAK</t>
  </si>
  <si>
    <t>Weezer (Blue Album)</t>
  </si>
  <si>
    <t>Weezer</t>
  </si>
  <si>
    <t>Wenu Wenu</t>
  </si>
  <si>
    <t>Omar Souleyman</t>
  </si>
  <si>
    <t>Ribbon Music</t>
  </si>
  <si>
    <t>SYR</t>
  </si>
  <si>
    <t>What Is?</t>
  </si>
  <si>
    <t>King Khan and the Shrines</t>
  </si>
  <si>
    <t>Hazelwood</t>
  </si>
  <si>
    <t>yaeji</t>
  </si>
  <si>
    <t>What's Going On</t>
  </si>
  <si>
    <t>Marvin Gaye</t>
  </si>
  <si>
    <t>Tamla</t>
  </si>
  <si>
    <t>(What's the Story) Morning Glory?</t>
  </si>
  <si>
    <t>Oasis</t>
  </si>
  <si>
    <t>Where Did Our Love Go?</t>
  </si>
  <si>
    <t>The Supremes</t>
  </si>
  <si>
    <t>Motown</t>
  </si>
  <si>
    <t>Wincing the Night Away</t>
  </si>
  <si>
    <t>The Shins</t>
  </si>
  <si>
    <t>Wish You Were Here</t>
  </si>
  <si>
    <t>Yankee Hotel Foxtrot</t>
  </si>
  <si>
    <t>You're Dead!</t>
  </si>
  <si>
    <t>Flying Lotus</t>
  </si>
  <si>
    <t>You're Living All Over Me</t>
  </si>
  <si>
    <t>Dinosaur Jr.</t>
  </si>
  <si>
    <t>SST</t>
  </si>
  <si>
    <t>Z</t>
  </si>
  <si>
    <t>My Morning Jacket</t>
  </si>
  <si>
    <t>ATO</t>
  </si>
  <si>
    <t>#1 Record</t>
  </si>
  <si>
    <t>Big Star</t>
  </si>
  <si>
    <t>Ardent</t>
  </si>
  <si>
    <t>3-D THE CATALOGUE</t>
  </si>
  <si>
    <t>Kraftwerk</t>
  </si>
  <si>
    <t>Kling Klang</t>
  </si>
  <si>
    <t>Rodrigo y Gabriela</t>
  </si>
  <si>
    <t>Rubyworks</t>
  </si>
  <si>
    <t>MEX</t>
  </si>
  <si>
    <t>FIFA 10 Soundtrack</t>
  </si>
  <si>
    <t>LENGTH</t>
  </si>
  <si>
    <t>WHAT WE DREW 우리가 그려왔던</t>
  </si>
  <si>
    <t>Reign in Blood</t>
  </si>
  <si>
    <t>Slayer</t>
  </si>
  <si>
    <t>Def Jam</t>
  </si>
  <si>
    <t>COMPILATION?</t>
  </si>
  <si>
    <t>Y</t>
  </si>
  <si>
    <t>N</t>
  </si>
  <si>
    <t>The WIRED CD</t>
  </si>
  <si>
    <t>WIRED Magazine</t>
  </si>
  <si>
    <t>Compilation</t>
  </si>
  <si>
    <t>WIRED/Creative Commons</t>
  </si>
  <si>
    <t>DESCRIPTORS</t>
  </si>
  <si>
    <t>Alternative Rock,Art Rock,Post-Britpop,Space Rock Revival</t>
  </si>
  <si>
    <t>melancholic,anxious,alienation,male vocalist,futuristic,existential,lonely,atmospheric,cold,pessimistic,introspective,depressive,longing,dense,serious,urban,sarcastic,progressive,passionate,sad</t>
  </si>
  <si>
    <t>Merseybeat,Pop Rock,Rock &amp; Roll,Folk Pop</t>
  </si>
  <si>
    <t>love,melodic,romantic,male vocalist,energetic,happy,uplifting,bittersweet,lonely,passionate,breakup,warm,longing</t>
  </si>
  <si>
    <t>Post-Britpop,Pop Rock,Piano Rock,Art Rock</t>
  </si>
  <si>
    <t>melancholic,romantic,male vocalist,melodic,bittersweet,introspective,lush,atmospheric,mellow,longing,love,sentimental,passionate,uplifting,winter,lonely,sombre,soft,poetic,epic,anthemic</t>
  </si>
  <si>
    <t>political,conscious,concept album,poetic,introspective,protest,urban,male vocalist,eclectic,passionate,complex,religious,spiritual,rhythmic,Christian,existential,progressive,serious,dense,uplifting,epic,triumphant,death,melancholic,philosophical</t>
  </si>
  <si>
    <t>Conscious Hip Hop,West Coast Hip Hop,Jazz Rap,Political Hip Hop,Neo-Soul,Funk,Poetry,Experimental Hip Hop</t>
  </si>
  <si>
    <t>melancholic,atmospheric,progressive,male vocalist,concept album,serious,longing,introspective,alienation,existential,bittersweet,meditative,sentimental,epic,complex,melodic,lonely</t>
  </si>
  <si>
    <t>Progressive Rock,Art Rock,Space Rock</t>
  </si>
  <si>
    <t>Abstract Hip Hop,Jazz Rap,Experimental Hip Hop,Instrumental Hip Hop</t>
  </si>
  <si>
    <t>sampling,playful,abstract,humorous,cryptic,male vocalist,mysterious,eclectic,surreal,boastful,drugs,mellow,technical,psychedelic,quirky,rhythmic,deadpan,urban,poetic,complex,crime,progressive,science fiction</t>
  </si>
  <si>
    <t>Progressive Rock,Art Rock,Symphonic Prog,Jazz-Rock,Free Improvisation,Psychedelic Rock</t>
  </si>
  <si>
    <t>fantasy,epic,progressive,complex,poetic,surreal,male vocalist,philosophical,melancholic,technical,abstract,improvisation,lonely,medieval,political,psychedelic,dense,existential,avant-garde,atmospheric,anxious,passionate,apocalyptic</t>
  </si>
  <si>
    <t>Country Soul,Alt-Country,Progressive Country,Southern Soul,Outlaw Country</t>
  </si>
  <si>
    <t>passionate,spiritual,male vocalist,eclectic,bittersweet,introspective,aquatic,concept album,atmospheric,melodic,lush</t>
  </si>
  <si>
    <t>Pop Rock,Psychedelic Pop,Progressive Pop,Art Pop</t>
  </si>
  <si>
    <t>melodic,warm,male vocalist,summer,bittersweet,uplifting,love,medley,lush,mellow,eclectic,sentimental,romantic,happy,psychedelic,quirky,playful,energetic,optimistic,spring</t>
  </si>
  <si>
    <t>urban,energetic,melodic,male vocalist,conscious,rhythmic,passionate,rebellious,sarcastic,love,political,angry,playful</t>
  </si>
  <si>
    <t>Mod Revival,New Wave,Power Pop,Punk Rock</t>
  </si>
  <si>
    <t>warm,desert,hypnotic,rhythmic,male vocalist,mellow,psychedelic,repetitive</t>
  </si>
  <si>
    <t>Tishoumaren</t>
  </si>
  <si>
    <t>Art Rock,Experimental Rock,Electronic,Jazz-Rock,Art Pop</t>
  </si>
  <si>
    <t>anxious,sombre,atmospheric,melancholic,cryptic,male vocalist,abstract,surreal,lonely,mysterious,cold,dark,nocturnal,apathetic,eclectic,complex,mechanical,avant-garde,pessimistic,progressive,apocalyptic,death,depressive,longing,alienation</t>
  </si>
  <si>
    <t>Progressive Rock,Art Rock,Psychedelic Rock</t>
  </si>
  <si>
    <t>political,philosophical,pessimistic,concept album,sarcastic,progressive,satirical,male vocalist,atmospheric,complex,alienation,angry,passionate,misanthropic,protest,epic,conscious,rebellious,existential,dark,urban,psychedelic</t>
  </si>
  <si>
    <t>technical,heavy,history,mythology,aggressive,male vocalist,epic,death,occult,energetic,dense,uncommon time signatures,fantasy,complex,dark,ominous,rhythmic,infernal,desert</t>
  </si>
  <si>
    <t>Technical Death Metal,Brutal Death Metal</t>
  </si>
  <si>
    <t>Cool Jazz</t>
  </si>
  <si>
    <t>playful,acoustic,uncommon time signatures,instrumental,rhythmic,uplifting,melodic,mellow,improvisation,eclectic,soothing</t>
  </si>
  <si>
    <t>Experimental Hip Hop,Hardcore Hip Hop,Abstract Hip Hop,Industrial Hip Hop,Post-Punk</t>
  </si>
  <si>
    <t>drugs,dark,manic,psychedelic,male vocalist,abstract,chaotic,sexual,anxious,eclectic,sampling,surreal,vulgar,boastful,hedonistic,disturbing,urban,atmospheric,introspective,nocturnal,crime,pessimistic,dissonant,suicide,depressive,rhythmic,alcohol,aggressive,self-hatred,avant-garde,concept album,alienation,suspenseful,existential,quirky,nihilistic</t>
  </si>
  <si>
    <t>Alternative Rock,Pop Rock,Jangle Pop,Acoustic Rock,Folk Rock</t>
  </si>
  <si>
    <t>bittersweet,melodic,melancholic,passionate,sombre,male vocalist,lonely,acoustic,introspective,warm,death,sentimental,sad,autumn,atmospheric,longing,lush,uplifting,nocturnal</t>
  </si>
  <si>
    <t>Hard Rock,Blues Rock</t>
  </si>
  <si>
    <t>energetic,male vocalist,sexual,rhythmic,raw,hedonistic,anthemic,rebellious,heavy,boastful,melodic,passionate,playful,party</t>
  </si>
  <si>
    <t>Power Pop,Jangle Pop,Indie Rock,Noise Pop,C86,Shoegaze</t>
  </si>
  <si>
    <t>melodic,male vocalist,bittersweet,romantic,sentimental,love,energetic,warm,summer,noisy,uplifting,mellow,longing</t>
  </si>
  <si>
    <t>lo-fi,melodic,cryptic,playful,surreal,male vocalist,energetic,raw,bittersweet,passionate,poetic,quirky,psychedelic,noisy,summer,abstract,fantasy,humorous,eclectic,warm,suite</t>
  </si>
  <si>
    <t>Slacker Rock,Power Pop,Garage Rock,Psychedelic Pop,Indie Pop,Noise Pop</t>
  </si>
  <si>
    <t>Alternative Rock,Progressive Rock,Pop Rock,Space Rock Revival</t>
  </si>
  <si>
    <t>epic,science fiction,energetic,male vocalist,melodic,passionate,political,progressive,space,eclectic,futuristic,rebellious,war,bittersweet,rhythmic,sentimental,heavy</t>
  </si>
  <si>
    <t>Experimental Hip Hop,Abstract Hip Hop,Conscious Hip Hop,Glitch Hop,Wonky</t>
  </si>
  <si>
    <t>surreal,mysterious,nocturnal,atmospheric,hypnotic,dark,male vocalist,spiritual,sampling,psychedelic,cryptic,futuristic,philosophical,abstract,progressive,poetic,tribal,ominous,rhythmic,avant-garde,sparse,eclectic,conscious,optimistic,boastful,ritualistic,playful,minimalistic,complex</t>
  </si>
  <si>
    <t>Funk Rock,Alternative Rock,Rap Rock</t>
  </si>
  <si>
    <t>sexual,energetic,playful,male vocalist,drugs,vulgar,humorous,summer,rhythmic,bittersweet,hedonistic,warm,rebellious,boastful</t>
  </si>
  <si>
    <t>instrumental,technical,rhythmic,complex,playful,lush</t>
  </si>
  <si>
    <t>Jazz-Rock,Jazz-Funk,Jazz Fusion,Funk Rock</t>
  </si>
  <si>
    <t>Singer-Songwriter,Contemporary Folk,Folk Pop</t>
  </si>
  <si>
    <t>acoustic,melancholic,female vocalist,bittersweet,sentimental,romantic,breakup,melodic,mellow,love,soft,introspective,lonely,poetic,calm,longing,pastoral,passionate,soothing,autumn,nocturnal</t>
  </si>
  <si>
    <t>futuristic,instrumental,rhythmic,energetic,mechanical,repetitive,psychedelic,eclectic,hypnotic,playful,sampling,lo-fi,ethereal,atmospheric,surreal,cold</t>
  </si>
  <si>
    <t>Video Game Music,Atmospheric Drum and Bass,Acid Techno,Jungle,Downtempo,Jazzstep,Sequencer &amp; Tracker,Ambient House,Nu Jazz</t>
  </si>
  <si>
    <t>Art Pop,Indie Folk,Chamber Folk,Singer-Songwriter</t>
  </si>
  <si>
    <t>lush,melancholic,melodic,mellow,introspective,poetic,atmospheric,male vocalist,bittersweet,soothing,pastoral,nature,romantic,longing,spring,soft,love,passionate,abstract,ethereal</t>
  </si>
  <si>
    <t>Blues Rock,Garage Rock,Swamp Rock,Soul,Psychedelic Rock</t>
  </si>
  <si>
    <t>male vocalist,passionate,energetic,love,psychedelic,melodic,longing,warm,rhythmic,eclectic,raw</t>
  </si>
  <si>
    <t>Son cubano,Bolero,Guajira,Descarga,Danzón,Trova</t>
  </si>
  <si>
    <t>warm,rhythmic,uplifting,tropical,melodic,male vocalist,mellow,sentimental,playful,acoustic,romantic,soothing,passionate,summer,love</t>
  </si>
  <si>
    <t>Slowcore,Slacker Rock,Post-Rock,Dream Pop,Space Rock,Space Rock Revival,Shoegaze</t>
  </si>
  <si>
    <t>atmospheric,warm,space,lo-fi,male vocalist,sombre,mellow,lethargic,ethereal,lonely,melancholic,raw,psychedelic,sparse,abstract,cold,sad,autumn,winter,nocturnal,soothing,hypnotic</t>
  </si>
  <si>
    <t>Roots Reggae,Rocksteady</t>
  </si>
  <si>
    <t>mellow,conscious,rhythmic,summer,melodic,male vocalist,warm,uplifting,tropical,passionate,optimistic,drugs,love,bittersweet,political,protest,urban</t>
  </si>
  <si>
    <t>Chillwave,Glitch Pop,Neo-Psychedelia,Bedroom Pop,Synthpop,Chillsynth</t>
  </si>
  <si>
    <t>sampling,lush,summer,psychedelic,love,aquatic,male vocalist,bittersweet,atmospheric,hypnotic,dense,surreal,eclectic,soothing,mellow,breakup,optimistic,ethereal,futuristic,abstract,warm,nocturnal</t>
  </si>
  <si>
    <t>Video Game Music,16-bit,New Age,Fanfare,Ambient,Cinematic Classical,Orchestral,Sounds and Effects</t>
  </si>
  <si>
    <t>epic,fantasy,instrumental,atmospheric,eclectic,science fiction,mysterious,medieval,lush,ethereal,melancholic,soothing,warm,bittersweet,triumphant,forest,futuristic</t>
  </si>
  <si>
    <t>Psychedelic Pop,Neo-Psychedelia,Progressive Pop,Indie Surf,Psychedelic Rock</t>
  </si>
  <si>
    <t>psychedelic,warm,male vocalist,surreal,melodic,progressive,summer,playful,aquatic,introspective,eclectic,atmospheric,dense,drugs,bittersweet,quirky,uplifting,cryptic,energetic,hypnotic,sentimental,lush,existential,conscious</t>
  </si>
  <si>
    <t>Indie Pop,Art Pop,Indietronica,Indie Rock</t>
  </si>
  <si>
    <t>warm,melodic,playful,romantic,male vocalist,lush,uplifting,happy,quirky,bittersweet,urban,energetic,mellow,eclectic,poetic,summer,tropical,LGBT,sentimental</t>
  </si>
  <si>
    <t>Indie Pop,Indie Surf,Twee Pop,Slacker Rock,Surf Rock,Garage Rock,Garage Rock Revival</t>
  </si>
  <si>
    <t>summer,romantic,warm,Wall of Sound,lonely,female vocalist,bittersweet,sentimental,melodic,lo-fi,melancholic,repetitive,happy,longing,hedonistic,love,noisy,anthemic,energetic</t>
  </si>
  <si>
    <t>Alternative R&amp;B,Neo-Soul,Neo-Soul,Psychedelic Soul,Trap Soul</t>
  </si>
  <si>
    <t>love,introspective,sexual,bittersweet,breakup,sensual,female vocalist,mellow,rhythmic,romantic,lush,soothing,playful,lonely,passionate,anxious,warm,poetic,melancholic,melodic,concept album,existential,longing,sentimental,nocturnal,psychedelic</t>
  </si>
  <si>
    <t>SUBGENRES</t>
  </si>
  <si>
    <t>Film Soundtrack,Rock,Girl Group,Soul,Vocal Surf,Spoken Word</t>
  </si>
  <si>
    <t>female vocalist,warm,humorous,uplifting,summer,love,male vocalist</t>
  </si>
  <si>
    <t>Acoustic Rock,Latin Rock,Flamenco</t>
  </si>
  <si>
    <t>warm,acoustic,technical,melodic,energetic,instrumental</t>
  </si>
  <si>
    <t>Synthpop,Progressive Electronic,Techno,Electro,Minimal Techno,Ambient</t>
  </si>
  <si>
    <t>futuristic,male vocalist,melodic,cold,atmospheric,rhythmic,mechanical</t>
  </si>
  <si>
    <t>Power Pop,Folk Pop</t>
  </si>
  <si>
    <t>melodic,bittersweet,romantic,uplifting,summer,optimistic,playful,love,male vocalist,sentimental,warm,passionate,melancholic,mellow,longing</t>
  </si>
  <si>
    <t>Power Pop,J-Rock,Post-Hardcore</t>
  </si>
  <si>
    <t>male vocalist,energetic,melodic,passionate,introspective,melancholic,anthemic,urban</t>
  </si>
  <si>
    <t>UK Hip Hop,Conscious Hip Hop,Neo-Soul,Jazz Rap,Orchestral</t>
  </si>
  <si>
    <t>orchestral,lush,introspective,female vocalist,conscious,eclectic,uplifting,rhythmic,triumphant,poetic,warm,epic,philosophical,passionate,sampling,optimistic,serious,dense,urban,progressive,boastful,political,existential,mellow</t>
  </si>
  <si>
    <t>New Wave,Punk Rock,Ska,Reggae,Rockabilly</t>
  </si>
  <si>
    <t>political,energetic,rebellious,eclectic,male vocalist,rhythmic,passionate,urban,anthemic,conscious,protest,uplifting,quirky,melodic,playful</t>
  </si>
  <si>
    <t>Boom Bap,East Coast Hip Hop,Conscious Hip Hop,Turntablism</t>
  </si>
  <si>
    <t>male vocalist,optimistic,urban,philosophical,rhythmic,sampling,conscious,boastful,mellow,crime,uplifting,introspective,melodic,spiritual,rebellious,political,warm</t>
  </si>
  <si>
    <t>Rap Metal,Funk Metal,Political Hip Hop,Post-Hardcore</t>
  </si>
  <si>
    <t>political,protest,aggressive,rebellious,angry,energetic,male vocalist,heavy,rhythmic,conscious,passionate,anthemic,urban,serious,anarchism,crime,raw,violence</t>
  </si>
  <si>
    <t>Art Rock,Progressive Rock,Psychedelic Rock,Space Rock</t>
  </si>
  <si>
    <t>atmospheric,philosophical,existential,introspective,concept album,male vocalist,mellow,psychedelic,progressive,poetic,epic,alienation,serious,space,nocturnal,abstract,calm,melodic,medley</t>
  </si>
  <si>
    <t>Glam Rock,Pop Rock,Art Rock,Rock Opera</t>
  </si>
  <si>
    <t>science fiction,melodic,concept album,male vocalist,passionate,anthemic,rock opera,bittersweet,energetic,triumphant,sentimental,quirky,playful,LGBT,epic,poetic</t>
  </si>
  <si>
    <t>Death Metal,Black Metal</t>
  </si>
  <si>
    <t>satanic,heavy,male vocalist,triumphant,infernal,dark,epic,misanthropic,rebellious,passionate,occult,atmospheric,aggressive,anti-religious,ominous,dense,angry</t>
  </si>
  <si>
    <t>Conscious Hip Hop,West Coast Hip Hop,Trap,Pop Rap,Political Hip Hop,Contemporary R&amp;B</t>
  </si>
  <si>
    <t>introspective,conscious,male vocalist,death,rhythmic,sampling,existential,passionate,serious,urban,political,spiritual,concept album,eclectic,sombre,melancholic,religious,self-hatred,Christian</t>
  </si>
  <si>
    <t>energetic,anxious,raw,noisy,urban,rebellious,male vocalist,dissonant,female vocalist,apathetic,chaotic,rhythmic,abstract,alienation,introspective,cryptic,angry,surreal,sarcastic,melodic,dark,passionate,psychedelic,hypnotic,manic,atmospheric,avant-garde,dense,technical,suspenseful</t>
  </si>
  <si>
    <t>Noise Rock,Alternative Rock,Post-Punk,Experimental Rock,Art Punk,Slacker Rock</t>
  </si>
  <si>
    <t>Blues Rock,Alternative Rock,Garage Rock Revival,Punk Blues,Garage Rock Revival</t>
  </si>
  <si>
    <t>energetic,raw,lo-fi,male vocalist,rebellious,minimalistic,longing,melodic,love,lonely</t>
  </si>
  <si>
    <t>Indie Folk,Folk Pop,Chamber Folk,Indie Pop,Chamber Pop</t>
  </si>
  <si>
    <t>male vocalist,calm,mellow,acoustic,melodic,sentimental,introspective,bittersweet,melancholic,warm</t>
  </si>
  <si>
    <t>Art Pop,Trip Hop,Alternative Rock,Hip Hop,Alternative Rock,Alternative Dance,Electronic,Trip Hop</t>
  </si>
  <si>
    <t>eclectic,melancholic,male vocalist,political,lonely,urban,conscious,cryptic,concept album,sombre,quirky,rhythmic,anxious,alienation,sampling,apocalyptic,playful,atmospheric,dark,drugs,nocturnal,introspective,mellow</t>
  </si>
  <si>
    <t>French House,Electro-Disco,Funky House,Dance-Pop,Synth Funk,Nu-Disco,Synthpop</t>
  </si>
  <si>
    <t>futuristic,energetic,party,sampling,rhythmic,playful,repetitive,happy,male vocalist,uplifting,optimistic,melodic,space,love,lush,romantic,atmospheric,nocturnal,androgynous vocals,concept album,warm,eclectic,sentimental,ethereal,instrumental</t>
  </si>
  <si>
    <t>Downtempo,Ambient,Chillwave,Ambient House</t>
  </si>
  <si>
    <t>mellow,atmospheric,summer,ethereal,instrumental,warm,lush,peaceful,soft,rhythmic,aquatic,soothing,bittersweet,melancholic,hypnotic,sentimental,calm,psychedelic</t>
  </si>
  <si>
    <t>Jazz manouche,Swing</t>
  </si>
  <si>
    <t>acoustic,instrumental,technical,soothing,warm,uplifting,playful,melodic,sentimental,bittersweet,improvisation</t>
  </si>
  <si>
    <t>Trip Hop,Dark Jazz,Acid Jazz,Illbient</t>
  </si>
  <si>
    <t>melancholic,atmospheric,mysterious,dark,nocturnal,female vocalist,sampling,mellow,sombre,introspective,sensual,breakup,lonely,serious,rhythmic,longing,depressive,romantic,urban,alienation,anxious,sad,cold,self-hatred,melodic,passionate</t>
  </si>
  <si>
    <t>Singer-Songwriter,Indie Folk,Indie Pop,Slacker Rock,Folk Rock</t>
  </si>
  <si>
    <t>melancholic,mellow,depressive,acoustic,introspective,lonely,melodic,male vocalist,sad,sombre,poetic,bittersweet,alienation,self-hatred,anxious,pessimistic,autumn,alcohol,love,lo-fi</t>
  </si>
  <si>
    <t>Blues Rock,Psychedelic Rock,Acid Rock,Hard Rock</t>
  </si>
  <si>
    <t>psychedelic,drugs,sensual,surreal,energetic,raw,male vocalist,sexual,passionate,technical,spiritual,warm,summer,progressive,love,hedonistic,improvisation,melodic,heavy,mellow,boastful,eclectic,dense,atmospheric,complex,nocturnal,rain</t>
  </si>
  <si>
    <t>Instrumental Hip Hop,Experimental Hip Hop,Plunderphonics,Trip Hop,Turntablism</t>
  </si>
  <si>
    <t>sampling,instrumental,atmospheric,nocturnal,mysterious,urban,rhythmic,hypnotic,eclectic,sombre,dense,complex,repetitive,mellow,suspenseful,progressive,dark,meditative,psychedelic,technical</t>
  </si>
  <si>
    <t>East Coast Hip Hop,Boom Bap,Hardcore Hip Hop</t>
  </si>
  <si>
    <t>urban,aggressive,crime,raw,boastful,violence,rhythmic,dark,sampling,energetic,male vocalist,vulgar,rebellious,drugs,nihilistic,passionate,lo-fi,nocturnal,pessimistic,playful,atmospheric,manic,minimalistic,humorous,hedonistic,technical,conscious,death,hateful,serious</t>
  </si>
  <si>
    <t>Nu Jazz,Downtempo,Soul</t>
  </si>
  <si>
    <t>rhythmic,urban,soothing,nocturnal,atmospheric,lush,mellow,passionate,male vocalist,peaceful,progressive,female vocalist,dark</t>
  </si>
  <si>
    <t>Indie Rock,Dream Pop,Indie Pop,Shoegaze,Bedroom Pop</t>
  </si>
  <si>
    <t>mellow,warm,female vocalist,melodic,bittersweet,lo-fi,lush,lethargic,longing,summer,atmospheric,introspective,LGBT</t>
  </si>
  <si>
    <t>Shibuya-kei,Indietronica,Neo-Psychedelia,Psychedelic Pop,Plunderphonics,Picopop,Noise Pop,Art Pop,Breakbeat,Twee Pop</t>
  </si>
  <si>
    <t>eclectic,playful,energetic,psychedelic,sampling,happy,quirky,warm,melodic,male vocalist,uplifting,summer,progressive,dense,futuristic,atmospheric,concept album,bittersweet</t>
  </si>
  <si>
    <t>Future Funk,Disco Rap</t>
  </si>
  <si>
    <t>sampling,playful,rhythmic,warm,melodic,uplifting,fantasy,party,energetic</t>
  </si>
  <si>
    <t>Video Game Music,Sequencer &amp; Tracker,Orchestral,Cinematic Classical</t>
  </si>
  <si>
    <t>epic,suspenseful,bittersweet,mechanical,urban,sentimental,triumphant,orchestral,fantasy,instrumental,mysterious,futuristic</t>
  </si>
  <si>
    <t>Video Game Music,Cinematic Classical</t>
  </si>
  <si>
    <t>Alt-Country,Singer-Songwriter,Americana,Contemporary Folk</t>
  </si>
  <si>
    <t>melodic,lush,pastoral,female vocalist,longing,bittersweet,autumn,folklore,nature,mellow,atmospheric,introspective,Christian,passionate,ethereal,concept album</t>
  </si>
  <si>
    <t>Progressive Rock,Symphonic Prog</t>
  </si>
  <si>
    <t>Fusion,Jazz-Rock,Post-Bop,Soul Jazz,Contemporary Jazz,Acid Jazz,Guitar Jazz,Jazz Instrumental</t>
  </si>
  <si>
    <t>epic,uncommon time signatures,complex,technical,male vocalist,progressive,nature,lush,uplifting,melodic,warm,optimistic,energetic,happy,psychedelic,eclectic,playful,triumphant,passionate,rhythmic,bittersweet,surreal vocalist,progressive,nature,lush,uplifting,melodic,warm,optimistic,energetic,happy,psychedelic,eclectic,playful,triumphant,passionate,rhythmic,bittersweet,surreal</t>
  </si>
  <si>
    <t>Alternative R&amp;B,Synth Funk,Sophisti-Pop,Synthpop,Art Pop,Neo-Soul,New Jack Swing</t>
  </si>
  <si>
    <t>bittersweet,love,conscious,atmospheric,LGBT,protest,lush,male vocalist,sensual,romantic,mellow,sampling,introspective,rhythmic,nocturnal,eclectic,passionate,melancholic,female vocalist,melodic</t>
  </si>
  <si>
    <t>passionate,confident,rousing,playful,fun,imaginative,soothing,technical,improvisation,melodic</t>
  </si>
  <si>
    <t>Proto-Punk,Garage Rock,Hard Rock,Noise Rock,Free Jazz</t>
  </si>
  <si>
    <t>energetic,raw,sexual,manic,rebellious,aggressive,hedonistic,noisy,drugs,chaotic,male vocalist,rhythmic,nihilistic,heavy,psychedelic,repetitive,anthemic,dissonant,surreal,infernal,anxious,avant-garde</t>
  </si>
  <si>
    <t>Indie Rock,Indie Pop,Pop Rock,Garage Rock Revival,Art Rock</t>
  </si>
  <si>
    <t>male vocalist,melodic,rhythmic,bittersweet,urban,energetic,quirky,sarcastic,conscious,melancholic</t>
  </si>
  <si>
    <t>West Coast Hip Hop,Conscious Hip Hop,Hardcore Hip Hop,Pop Rap,Trap</t>
  </si>
  <si>
    <t>urban,concept album,crime,conscious,introspective,male vocalist,passionate,violence,Christian,existential,bittersweet,alcohol,sentimental,sexual,boastful,hedonistic,rhythmic,poetic,sampling,serious,mellow</t>
  </si>
  <si>
    <t>Singer-Songwriter,Alternative Rock,Art Rock</t>
  </si>
  <si>
    <t>passionate,melancholic,bittersweet,love,romantic,introspective,poetic,male vocalist,existential,longing,sentimental,sad,death,sombre,eclectic,depressive,sensual,ethereal,breakup,melodic,psychedelic,alcohol</t>
  </si>
  <si>
    <t>Swamp Rock,Country Rock,Blues Rock</t>
  </si>
  <si>
    <t>male vocalist,pastoral,passionate,melodic,warm,uplifting,energetic,rebellious</t>
  </si>
  <si>
    <t>Alternative Rock,Heartland Rock,Punk Rock</t>
  </si>
  <si>
    <t>male vocalist</t>
  </si>
  <si>
    <t>Shibuya-kei,Lounge,Drum and Bass,Sunshine Pop,Downtempo</t>
  </si>
  <si>
    <t>playful,eclectic,female vocalist,urban,melodic,optimistic,sampling,rhythmic</t>
  </si>
  <si>
    <t>Glitch Pop,Reggaetón,Wonky,Psychedelic Pop</t>
  </si>
  <si>
    <t>Pop Rock,Glam Rock,Art Rock,Piano Rock,Singer-Songwriter,Art Pop,Baroque Pop</t>
  </si>
  <si>
    <t>melodic,playful,quirky,male vocalist,lush,warm,melancholic,introspective,sarcastic,poetic,bittersweet,humorous,energetic,surreal,abstract</t>
  </si>
  <si>
    <t>quirky,rhythmic,uplifting,surreal,male vocalist,summer,futuristic,urban,melancholic,surreal,abstract</t>
  </si>
  <si>
    <t>Alternative Rock</t>
  </si>
  <si>
    <t>male vocalist,anthemic,melancholic,romantic,self-hatred,lonely</t>
  </si>
  <si>
    <t>East Coast Hip Hop,Boom Bap,Hardcore Hip Hop,Conscious Hip Hop,Jazz Rap</t>
  </si>
  <si>
    <t>Jazz Fusion,Modal Jazz,Avant-Garde Jazz,Ambient</t>
  </si>
  <si>
    <t>instrumental,atmospheric,nocturnal,improvisation,mellow,mysterious,soothing,calm,meditative,hypnotic,peaceful,suite</t>
  </si>
  <si>
    <t>Art Rock,Alternative Rock,Electronic,Dream Pop,Art Pop</t>
  </si>
  <si>
    <t>lush,male vocalist,melancholic,introspective,bittersweet,atmospheric,mellow,warm,ethereal,longing,romantic,melodic,death,passionate,eclectic,eclectic,existential,rhythmic,hypnotic,autumn,progressive,psychedelic</t>
  </si>
  <si>
    <t>Standards,Vocal Jazz</t>
  </si>
  <si>
    <t>lonely,melancholic,nocturnal,male vocalist,concept album,introspective,romantic,sentimental,breakup,soothing,mellow,longing,bittersweet,orchestral,love,lush,melodic,ballad,passionate,acoustic,atmospheric</t>
  </si>
  <si>
    <t>Psychedelic Rock,Neo-Psychedelia,Psychedelic Pop,Garage Rock Revival</t>
  </si>
  <si>
    <t>psychedelic,summer,male vocalist,warm,dense,mellow,hypnotic,surreal,melodic,introspective,atmospheric,lush,lonely,longing,ethereal,energetic,noisy,love,playful,uplifting,alienation,bittersweet,progressive,passionate</t>
  </si>
  <si>
    <t>Film Soundtrack,Contemporary Folk</t>
  </si>
  <si>
    <t>acoustic,pastoral,passionate,poetic,introspective,male vocalist,melodic</t>
  </si>
  <si>
    <t>Psychedelic Soul,Neo-Soul,Jazz Fusion,Nu Jazz,Alternative R&amp;B,Synth Funk</t>
  </si>
  <si>
    <t>playful,lush,psychedelic,warm,sensual,male vocalist,mellow,soft,melodic,love,bittersweet,party,atmospheric,quirky,uplifting,technical,longing,rhythmic,romantic,melancholic,introspective,breakup,dense,complex,humorous,progressive,surreal</t>
  </si>
  <si>
    <t>New Rave,Synthpop,Dance-Punk,Electropop,Post-Punk Revival</t>
  </si>
  <si>
    <t>uplifting,playful,energetic,female vocalist,melodic,nocturnal,urban,rhythmic,eclectic,party,quirky,love,bittersweet,longing,warm,ethereal,triumphant,anthemic,lush</t>
  </si>
  <si>
    <t>passionate,uplifting,melodic,male vocalist,urban,warm,optimistic,lush,summer,sentimental,playful,sensual,anthemic,longing,happy,romantic,ballad,triumphant,love,energetic</t>
  </si>
  <si>
    <t>Film Score,Cinematic Classical</t>
  </si>
  <si>
    <t>City Pop,Yacht Rock,Funk,Boogie,Pop Soul,Smooth Jazz,Synth Funk,Kayokyoku</t>
  </si>
  <si>
    <t>orchestral,epic,instrumental,suspenseful,mysterious,melodic</t>
  </si>
  <si>
    <t>Video Game Music,Picopop,Shibuya-kei,Akishibu-kei,Lounge,J-Pop,Jazz</t>
  </si>
  <si>
    <t>happy,uplifting,playful,eclectic,warm,energetic,melodic,lush,optimistic,male vocalist,female vocalist,anthemic,sentimental,summer,romantic,quirky,bittersweet,spring</t>
  </si>
  <si>
    <t>Synthwave,Video Game Music,Space Ambient</t>
  </si>
  <si>
    <t>rhythmic,instrumental,mechanical,nocturnal,urban</t>
  </si>
  <si>
    <t>Proto-Punk,Garage Rock,Hard Rock,Psychedelic Rock,Blues Rock</t>
  </si>
  <si>
    <t>raw,energetic,rebellious,male vocalist,noisy,sexual,political,passionate,heavy,aggressive,manic,conscious,psychedelic,rhythmic,warm,chaotic,dense,anthemic,protest,violence,angry,infernal</t>
  </si>
  <si>
    <t>Art Rock,Electronic,Ambient,IDM,Art Pop</t>
  </si>
  <si>
    <t>cold,melancholic,futuristic,atmospheric,anxious,cryptic,abstract,male vocalist,sombre,alienation,existential,introspective,lonely,surreal,winter,mysterious,serious,dark,hypnotic,depressive,nocturnal,apocalyptic,rhythmic,ethereal,eclectic,apathetic,avant-garde,sampling,longing,ominous</t>
  </si>
  <si>
    <t>Indie Rock,Neo-Psychedelia,Indie Pop,Country Rock</t>
  </si>
  <si>
    <t>male vocalist,mysterious,melodic,warm,melancholic,passionate,eclectic,psychedelic,anthemic,playful,nocturnal</t>
  </si>
  <si>
    <t>Noise Rock,Slacker Rock,Indie Rock,Post-Hardcore,Noise Pop,Grunge</t>
  </si>
  <si>
    <t>noisy,lo-fi,raw,male vocalist,energetic,melancholic,anxious,melodic,lonely,dense,alienation,bittersweet,heavy,apathetic,dissonant,longing,warm,self-hatred,introspective,passionate,autumn,chaotic,poetic,depressive</t>
  </si>
  <si>
    <t>Nu Jazz,Wonky,Jazz Fusion,Experimental Hip Hop,Glitch Hop,Spiritual Jazz</t>
  </si>
  <si>
    <t>death,psychedelic,complex,concept album,melancholic,spiritual,atmospheric,apocalyptic,rhythmic,abstract,male vocalist,sampling,suite,energetic,progressive,lush,quirky,existential,introspective,epic,technical,surreal,eclectic</t>
  </si>
  <si>
    <t>Indie Rock,Art Rock,Americana,Alt-Country,Art Rock</t>
  </si>
  <si>
    <t>melancholic,bittersweet,male vocalist,poetic,sentimental,melodic,autumn,introspective,atmospheric,longing,love,lonely,alienation,lush,sad,existential,alcohol,warm,sombre,depressive</t>
  </si>
  <si>
    <t>Indie Pop,Psychedelic Pop,Indie Rock,Neo-Psychedelia</t>
  </si>
  <si>
    <t>atmospheric,bittersweet,melodic,male vocalist,surreal,nocturnal,psychedelic,aquatic,introspective,melancholic,warm,breakup,lush</t>
  </si>
  <si>
    <t>Girl Group,Motown Sound,Pop Soul</t>
  </si>
  <si>
    <t>romantic,female vocalist,melodic,love,vocal group,lush,longing,uplifting,bittersweet,happy,soft,energetic</t>
  </si>
  <si>
    <t>Britpop,Neo-Psychedelia</t>
  </si>
  <si>
    <t>melodic,male vocalist,uplifting,anthemic,dense,bittersweet,passionate,warm,energetic,lush,urban,Wall of Sound,summer,introspective</t>
  </si>
  <si>
    <t>Soul,Smooth Soul</t>
  </si>
  <si>
    <t>conscious,political,passionate,lush,mellow,male vocalist,Christian,melodic,spiritual,concept album,warm,peaceful,protest,bittersweet,soothing,sentimental,uplifting,religious,rhythmic,existential,atmospheric,progressive,medley,war,optimistic,urban</t>
  </si>
  <si>
    <t>Ambient House,Hip House,UK Bass,Alternative R&amp;B,Experimental Hip Hop</t>
  </si>
  <si>
    <t>rhythmic,atmospheric,female vocalist,nocturnal,urban,futuristic,repetitive,mellow,summer,mysterious,ethereal,hypnotic,soothing</t>
  </si>
  <si>
    <t>Garage Rock,Psychedelic Rock,Soul,Garage Rock,Rhythm &amp; Blues</t>
  </si>
  <si>
    <t>Dabke</t>
  </si>
  <si>
    <t>party,repetitive,hypnotic,male vocalist,rhythmic,energetic,poetic,warm,desert,manic,improvisation,complex,atmospheric</t>
  </si>
  <si>
    <t>Power Pop,Alternative Rock,Geek Rock,Pop Punk,Emo</t>
  </si>
  <si>
    <t>melodic,energetic,male vocalist,bittersweet,summer,playful,anthemic,lonely,passionate,introspective,alienation,longing,anxious,breakup,quirky,melancholic,uplifting,love,heavy,sentimental</t>
  </si>
  <si>
    <t>Chamber Folk,Ghazal,Qawwali,Chamber Jazz,Thumri,Singer-Songwriter</t>
  </si>
  <si>
    <t>calm,lush,female vocalist,ethereal,acoustic,melancholic,chamber music,soothing,love,introspective,atmospheric,bittersweet,passionate,optimistic,pastoral,nocturnal,nature</t>
  </si>
  <si>
    <t>West Coast Hip Hop,Trap,Conscious Hip Hop,Pop Rap,Gangsta Rap</t>
  </si>
  <si>
    <t>male vocalist,deadpan,mellow,apathetic,conscious,crime,melancholic,sampling,minimalistic,lethargic,rhythmic,alienation,anxious,nocturnal,misanthropic,sombre,boastful,melodic,bittersweet,lonely,atmospheric,cold,psychedelic,nihilistic,drugs</t>
  </si>
  <si>
    <t>Synthpop,Chillwave,Synth Funk,Synthwave,Future Funk,Dance-Pop</t>
  </si>
  <si>
    <t>party,energetic,futuristic,playful,rhythmic,melodic,summer,male vocalist,nocturnal,dense,warm,lush,eclectic,quirky,urban,ethereal,tropical,uplifting,hypnotic,sensual,passionate,atmospheric</t>
  </si>
  <si>
    <t>Psychedelic Folk,Psychedelic Pop,Indie Folk,Chamber Pop,Indie Rock,Neo-Psychedelia,Art Rock</t>
  </si>
  <si>
    <t>mellow,melancholic,autumn,atmospheric,male vocalist,melodic,lush,pastoral,warm,psychedelic,longing,introspective,surreal,progressive,ethereal,bittersweet,romantic,love,poetic,soothing,fantasy</t>
  </si>
  <si>
    <t>Piano Rock,Post-Britpop,Pop Rock,Art Rock</t>
  </si>
  <si>
    <t>male vocalist,melancholic,atmospheric,winter,passionate,aquatic,cold,sarcastic,anxious,serious,dark,pessimistic</t>
  </si>
  <si>
    <t>Indie Rock,Post-Punk</t>
  </si>
  <si>
    <t>male vocalist,abstract,rhythmic,party,quirky,energetic</t>
  </si>
  <si>
    <t>urban,party,aggressive,noisy,lo-fi,raw,psychedelic,male vocalist,sexual,fun,space,manic,melodic,hedonistic</t>
  </si>
  <si>
    <t>Alternative Metal,Nu Metal,Avant-Garde Metal</t>
  </si>
  <si>
    <t>political,manic,heavy,aggressive,male vocalist,conscious,playful,quirky,protest,energetic,rhythmic,anxious,philosophical,melodic,eclectic,war,cryptic,drugs,sarcastic,passionate,angry,humorous,serious,dark,progressive,anthemic</t>
  </si>
  <si>
    <t>Post-Rock,Krautrock,Electronic,Dub,Jazz-Rock,Ambient</t>
  </si>
  <si>
    <t>instrumental,mellow,atmospheric,hypnotic,rhythmic,repetitive,warm,progressive,avant-garde,nocturnal,uncommon time signatures</t>
  </si>
  <si>
    <t>Shoegaze,Emo,Noise Pop,Post-Rock,Post-Hardcore,Indie Rock</t>
  </si>
  <si>
    <t>noisy,melancholic,raw,introspective,male vocalist,self-hatred,depressive,alienation,atmospheric,dense,sad,longing,concept album,lo-fi,ethereal,lonely,warm,poetic,spring,bittersweet,lush,anxious,pessimistic,nihilistic,sentimental,urban,passionate,sampling</t>
  </si>
  <si>
    <t>Modal Jazz,Cool Jazz</t>
  </si>
  <si>
    <t>instrumental,mellow,nocturnal,improvisation,soothing,calm,acoustic,progressive,meditative,melodic,melancholic,warm</t>
  </si>
  <si>
    <t>Tape Music,Ambient,Sound Collage,Spoken Word,Japanese Folk Music</t>
  </si>
  <si>
    <t>sampling,lo-fi,nocturnal,abstract,cryptic,lethargic,male vocalist,mysterious,atmospheric,avant-garde,hypnotic,nature,paranormal,dark,forest,concept album</t>
  </si>
  <si>
    <t>Hard Rock,Blues Rock,Folk Rock</t>
  </si>
  <si>
    <t>fantasy,folklore,male vocalist,energetic,passionate,rhythmic,heavy,melodic,rebellious,longing,epic,cryptic,progressive,mysterious,sexual</t>
  </si>
  <si>
    <t>Hard Rock,Blues Rock,Rock &amp; Roll</t>
  </si>
  <si>
    <t>energetic,male vocalist,rebellious,heavy,sexual,raw,rhythmic,boastful,hedonistic,melodic,anthemic,passionate,playful</t>
  </si>
  <si>
    <t>Sludge Metal,Progressive Metal</t>
  </si>
  <si>
    <t>energetic,technical,aquatic,heavy,concept album,aggressive,progressive,male vocalist,poetic,uncommon time signatures,epic,complex,atmospheric,ominous,melodic,rhythmic,manic</t>
  </si>
  <si>
    <t>energetic,raw,rebellious,male vocalist,improvisation,heavy,passionate,melodic,aggressive,uplifting,technical</t>
  </si>
  <si>
    <t>Rock &amp; Roll,Honky Tonk,Boogie Woogie,Proto-Punk</t>
  </si>
  <si>
    <t>energetic,raw,party,playful,male vocalist,boastful,love,manic,sexual,rhythmic</t>
  </si>
  <si>
    <t>Indie Pop,Art Rock,Trip Hop,Dream Pop,Neo-Psychedelia,Art Rock</t>
  </si>
  <si>
    <t>female vocalist,urban,eclectic,psychedelic,space,introspective,poetic,romantic,longing,melancholic,melodic,atmospheric,bittersweet,ethereal,lush,cold,mysterious,futuristic,lonely,hypnotic,cryptic,apathetic,calm,rhythmic,mellow,surreal,nocturnal</t>
  </si>
  <si>
    <t>Alt-Country,Singer-Songwriter,Indie Rock,Folk Rock,Americana</t>
  </si>
  <si>
    <t>depressive,death,introspective,lonely,suicide,alienation,sad,breakup,sarcastic,melancholic,male vocalist,poetic,deadpan,longing,sombre,bittersweet,melodic,serious,sentimental,humorous,existential,pessimistic,alcohol</t>
  </si>
  <si>
    <t>Rock Opera,Hard Rock,Symphonic Rock,Progressive Rock,Art Rock</t>
  </si>
  <si>
    <t>rock opera,introspective,epic,energetic,rebellious,passionate,male vocalist,bittersweet,dense,concept album,melodic,existential,progressive,triumphant,alienation,longing,aquatic,melancholic,lonely</t>
  </si>
  <si>
    <t>Neue Deutsche Härte,Industrial Metal,Gothic Metal</t>
  </si>
  <si>
    <t>male vocalist,heavy,anthemic,rhythmic,melodic,energetic,aggressive,epic,dark,ominous,dense,cold,introspective,humorous,violence,poetic,anxious,sexual</t>
  </si>
  <si>
    <t>Southern Hip Hop,Hardcore Hip Hop,Political Hip Hop,Conscious Hip Hop,Gangsta Rap,Political Hip Hop</t>
  </si>
  <si>
    <t>political,angry,crime,urban,aggressive,energetic,male vocalist,rebellious,violence,boastful,passionate,rhythmic,conscious,sampling,vulgar,heavy,dense,raw</t>
  </si>
  <si>
    <t>Art Pop,Glitch Pop,Alternative R&amp;B,Ambient Pop,Deconstructed Club</t>
  </si>
  <si>
    <t>introspective,female vocalist,longing,melancholic,breakup,ethereal,atmospheric,lonely,sensual,love,progressive,sentimental,abstract,passionate,lush,melodic,surreal,bittersweet,futuristic,concept album,poetic,sombre,meditative,mechanical</t>
  </si>
  <si>
    <t>Indie Rock,Power Pop,Pop Punk</t>
  </si>
  <si>
    <t>uplifting,melodic,playful,male vocalist,energetic,longing</t>
  </si>
  <si>
    <t>Heavy Metal,Traditional Doom Metal</t>
  </si>
  <si>
    <t>heavy,dark,male vocalist,rhythmic,sombre,nocturnal,drugs,ominous,alienation,anthemic,war,dense,atmospheric,passionate,hypnotic,Christian,psychedelic,apocalyptic,death</t>
  </si>
  <si>
    <t>Progressive Rock,Space Rock,Psychedelic Rock,Folk Rock</t>
  </si>
  <si>
    <t>mellow,psychedelic,atmospheric,mysterious,hypnotic,male vocalist,progressive,calm,surreal,complex,introspective,aquatic,space,epic,philosophical,warm,abstract,eclectic,ethereal,peaceful,lush,poetic</t>
  </si>
  <si>
    <t>Novelty,Experimental Hip Hop,Hardcore Hip Hop,Animal Sounds</t>
  </si>
  <si>
    <t>playful,novelty,male vocalist,aggressive,crime,political,conscious,angry,sampling,surreal,rhythmic,mechanical,noisy,cold,humorous</t>
  </si>
  <si>
    <t>Hardcore Hip Hop,Political Hip Hop,Experimental Hip Hop</t>
  </si>
  <si>
    <t>male vocalist,political,aggressive,boastful,sampling,conscious,energetic,urban,rhythmic,passionate,dark,rebellious,protest,angry,vulgar,serious,drugs,nocturnal,heavy,technical</t>
  </si>
  <si>
    <t>Psychedelic Pop,Neo-Psychedelia,Indietronica,Electronic,Art Pop,Sunshine Pop</t>
  </si>
  <si>
    <t>psychedelic,summer,dense,uplifting,warm,happy,surreal,hypnotic,playful,male vocalist,melodic,optimistic,lush,romantic,Wall of Sound,aquatic,quirky,sentimental,atmospheric,longing,ethereal,love,bittersweet,energetic,sampling,rhythmic,passionate,progressive,repetitive</t>
  </si>
  <si>
    <t>Downtempo,Future Garage,Nu Jazz,Trip Hop,Microhouse</t>
  </si>
  <si>
    <t>atmospheric,calm,mellow,soothing,lush,sampling,warm,progressive,melancholic,breakup,melancholic</t>
  </si>
  <si>
    <t>Post-Bop, Hard Bop,Cool Jazz</t>
  </si>
  <si>
    <t>instrumental,energetic,passionate,playful,improvisation,acoustic,complex,uplifting,melodic,technical,quirky,urban,political</t>
  </si>
  <si>
    <t>Hard Bop</t>
  </si>
  <si>
    <t>improvisation,instrumental,acoustic,rhythmic,passionate,warm,energetic,playful,melodic,technical</t>
  </si>
  <si>
    <t>Jazz Rap,Instrumental Hip Hop,Deep House,Lo-Fi Hip Hop,Conscious Hip Hop,Psychedelic Soul</t>
  </si>
  <si>
    <t>peaceful,mellow,soothing,sampling,warm,atmospheric,male vocalist,bittersweet,uplifting,melancholic,lush,optimistic,calm,rhythmic,soft,autumn,poetic,romantic,ethereal,spiritual,melodic,psychedelic,instrumental,lo-fi,playful,minimalistic,philosophical</t>
  </si>
  <si>
    <t>Punk Rock</t>
  </si>
  <si>
    <t>rebellious,male vocalist,energetic,sarcastic,political,angry,nihilistic,raw,misanthropic,anthemic,hedonistic,urban,satirical,vulgar,aggressive,pessimistic,melodic,rhythmic,alienation</t>
  </si>
  <si>
    <t>Blues Rock,Country Rock,Hard Rock,Rhythm &amp; Blues</t>
  </si>
  <si>
    <t>drugs,male vocalist,sexual,energetic,hedonistic,raw,rebellious,passionate,melodic,rhythmic,playful,longing</t>
  </si>
  <si>
    <t>Alternative Rock,Power Pop</t>
  </si>
  <si>
    <t>male vocalist,energetic,melodic,introspective,sad,heavy,atmospheric,lush</t>
  </si>
  <si>
    <t>Post-Rock,Post-Metal</t>
  </si>
  <si>
    <t>instrumental,melancholic,atmospheric,heavy,dark,noisy,male vocalist,melodic</t>
  </si>
  <si>
    <t>Jangle Pop,Alternative Rock,Post-Punk</t>
  </si>
  <si>
    <t>cryptic,melodic,male vocalist,atmospheric,poetic,introspective,melancholic,mysterious,rhythmic,energetic,bittersweet,spring,anxious,psychedelic,hypnotic,autumn</t>
  </si>
  <si>
    <t>IDM,Downtempo,Ambient,Trip Hop</t>
  </si>
  <si>
    <t>atmospheric,mellow,hypnotic,mysterious,instrumental,rhythmic,psychedelic,sampling,warm,repetitive,soothing,aquatic,nature,surreal,melancholic,lush,bittersweet,meditative,cold,cryptic,nocturnal</t>
  </si>
  <si>
    <t>Video Game Music,New Age,Cinematic Classical,Ambient,Classical Crossover,Epic Music,Neoclassical New Age</t>
  </si>
  <si>
    <t>female vocalist,epic,atmospheric,melancholic,mysterious,lush,choral,ethereal,orchestral,cryptic,bittersweet,existential,apocalyptic,depressive,lonely,science fiction,sad,sombre,passionate,alienation,dense,anxious,dark,funereal</t>
  </si>
  <si>
    <t>Alt-Country,Country Rock,Cowpunk,Americana</t>
  </si>
  <si>
    <t>energetic,male vocalist,alcohol,pastoral,passionate,introspective,bittersweet,existential,rebellious</t>
  </si>
  <si>
    <t>East Coast Hip Hop,Abstract Hip Hop,Boom Bap</t>
  </si>
  <si>
    <t>male vocalist,quirky,rhythmic,introspective,urban,conscious,abstract</t>
  </si>
  <si>
    <t>Heavy Metal,Hard Rock,Speed Metal</t>
  </si>
  <si>
    <t>energetic,heavy,male vocalist,aggressive,sexual,rhythmic,raw,rebellious,drugs,hedonistic,warm,crime,vulgar,dense,boastful</t>
  </si>
  <si>
    <t>Nuggets: Original Artyfacts from the First Psychedelic Era 1965-1968</t>
  </si>
  <si>
    <t>Garage Rock,Psychedelic Rock,Proto-Punk,Psychedelic Pop,Blues Rock,Folk Rock,Rock &amp; Roll,Blue-Eyed Soul,Acid Rock,Rhythm &amp; Blues</t>
  </si>
  <si>
    <t>psychedelic,raw,male vocalist,energetic,eclectic,rebellious,melodic,playful,passionate,warm,hedonistic,humorous,atmospheric,ethereal,lush,chaotic</t>
  </si>
  <si>
    <t>Alternative Rock,Neo-Psychedelia,Hip Hop,Slacker Rock,Electronic,Alt-Country,Contemporary Folk,Experimental Hip Hop</t>
  </si>
  <si>
    <t>eclectic,playful,sampling,humorous,energetic,psychedelic,male vocalist,surreal,quirky,abstract,rhythmic,dense,noisy,uplifting,summer,chaotic,sarcastic,warm,melodic,avant-garde</t>
  </si>
  <si>
    <t>Sophisti-Pop,Jazz Pop,Pop Soul,New Wave,Synthpop</t>
  </si>
  <si>
    <t>political,eclectic,male vocalist,conscious,satirical,urban,melodic,female vocalist,rhythmic,protest,rebellious,energetic,lush</t>
  </si>
  <si>
    <t>Chillwave,Dream Pop,Neo-Psychedelia,Dream Pop,Balearic Beat,Ambient Pop</t>
  </si>
  <si>
    <t>summer,atmospheric,nature,peaceful,psychedelic,uplifting,mellow,hypnotic,calm,soft,lush,warm,male vocalist,sensual,melodic,tropical,bittersweet,ethereal</t>
  </si>
  <si>
    <t>Heavy Metal,Hard Rock,Traditional Doom Metal,Blues Rock,Heavy Psych</t>
  </si>
  <si>
    <t>war,dark,heavy,political,ominous,male vocalist,pessimistic,drugs,funereal,alienation,science fiction,rebellious,protest,melodic,anthemic,conscious,apocalyptic,psychedelic,nocturnal</t>
  </si>
  <si>
    <t>Britpop,New Wave</t>
  </si>
  <si>
    <t>playful,energetic,male vocalist,sarcastic,satirical,eclectic,melodic,urban,uplifting,quirky,humorous,psychedelic,bittersweet</t>
  </si>
  <si>
    <t>East Coast Hip Hop,Experimental Hip Hop,Plunderphonics,Mid-School Hip Hop</t>
  </si>
  <si>
    <t>sampling,energetic,humorous,urban,playful,male vocalist,boastful,crime,sexual,rhythmic,complex,satirical,party,hedonistic,quirky,uplifting,suite,progressive,rebellious,abstract,surreal</t>
  </si>
  <si>
    <t>Video Game Music,Acid Jazz,Jazz-Funk,Jazz Fusion,Nu Jazz,Alternative Rock,Disco,Lounge</t>
  </si>
  <si>
    <t>rhythmic,energetic,rebellious,triumphant,uplifting,atmospheric,urban,instrumental,female vocalist,melancholic,melodic,lush,mysterious,playful,nocturnal,bittersweet,warm,mellow,eclectic,passionate,progressive,epic,science fiction</t>
  </si>
  <si>
    <t>Baroque Pop,Sunshine Pop,Psychedelic Pop,Progressive Pop,Art Pop,Brill Building</t>
  </si>
  <si>
    <t>Wall of Sound,bittersweet,love,warm,romantic,lush,melodic,introspective,melancholic,vocal group,male vocalist,passionate,sentimental,progressive,existential,polyphonic,longing,orchestral,summer,poetic,complex,psychedelic,playful</t>
  </si>
  <si>
    <t>Alternative Rock,Noise Pop,Post-Hardcore,Emo</t>
  </si>
  <si>
    <t>introspective,drugs,melancholic,rebellious,LGBT,noisy,male vocalist,androgynous vocals,anxious,bittersweet,dissonant,passionate,energetic,longing,hedonistic,melodic,rhythmic,repetitive</t>
  </si>
  <si>
    <t>Heavy Metal,Progressive Metal</t>
  </si>
  <si>
    <t>epic,energetic,history,melodic,male vocalist,triumphant,anthemic,violence,war,rhythmic,passionate,heavy,technical,progressive</t>
  </si>
  <si>
    <t>Indie Rock,Slacker Rock,Post-Hardcore,Midwest Emo,Post-Rock</t>
  </si>
  <si>
    <t>anxious,melancholic,lonely,raw,depressive,existential,introspective,male vocalist,noisy,alienation,bittersweet,sad,pessimistic,atmospheric,poetic,sarcastic,lo-fi,self-hatred,cold,melodic,passionate,rebellious,rhythmic,pastoral,autumn,nocturnal,longing,dissonant,sombre,sentimental,manic,concept album,repetitive</t>
  </si>
  <si>
    <t>Heartland Rock,Alternative Rock,Singer-Songwriter,Big Music</t>
  </si>
  <si>
    <t>male vocalist,introspective,passionate,political,serious,existential,melancholic,anthemic,warm,energetic</t>
  </si>
  <si>
    <t>Post-Hardcore,Emo</t>
  </si>
  <si>
    <t>energetic,passionate,cryptic,anxious,aggressive,technical,male vocalist,angry,melodic,anthemic,rebellious,manic,progressive,rhythmic,conscious,urban</t>
  </si>
  <si>
    <t>Afro-Funk,Fon Music,Afrobeat,New Wave,Jazz-Funk</t>
  </si>
  <si>
    <t>female vocalist,rhythmic,energetic,passionate,melodic,tribal,playful,political,boastful</t>
  </si>
  <si>
    <t>Industrial Hip Hop,Abstract Hip Hop,Spirituals,Noise,Experimental Hip Hop,Dark Ambient,Hardcore Hip Hop</t>
  </si>
  <si>
    <t>science fiction,concept album,futuristic,mechanical,abstract,minimalistic,noisy,atmospheric,existential,male vocalist,spiritual,space,ominous,anxious,avant-garde,lonely,dark,nihilistic,rhythmic,poetic,love,conscious,scary,breakup,suspenseful</t>
  </si>
  <si>
    <t>Neo-Soul,Pop Soul</t>
  </si>
  <si>
    <t>male vocalist,sampling,playful,melodic,rhythmic,eclectic,introspective,quirky,urban,existential,love,bittersweet,energetic,psychedelic,alienation,anxious,summer,passionate,self-hatred,warm</t>
  </si>
  <si>
    <t>Comedy,Film Soundtrack,Musical Comedy,Satire,Sketch Comedy</t>
  </si>
  <si>
    <t>humorous,concept album,male vocalist,skit,satirical,medieval</t>
  </si>
  <si>
    <t>Blues Rock,Electric Texas Blues,Rock &amp; Roll</t>
  </si>
  <si>
    <t>energetic,male vocalist,improvisation,passionate,love,technical,raw,melodic,rhythmic,longing,playful,warm,breakup,sensual</t>
  </si>
  <si>
    <t>Pop Rock,Psychedelic Pop,Baroque Pop,Sunshine Pop,Folk Rock</t>
  </si>
  <si>
    <t>warm,melodic,bittersweet,summer,sentimental,pastoral,male vocalist,quirky,playful,concept album,mellow,romantic,poetic,lush,psychedelic,longing,introspective</t>
  </si>
  <si>
    <t>Jazz Rap,East Coast Hip Hop,Conscious Hip Hop,Boom Bap</t>
  </si>
  <si>
    <t>rhythmic,mellow,urban,sampling,male vocalist,conscious,playful,boastful,nocturnal,poetic,humorous,warm,hypnotic,uplifting</t>
  </si>
  <si>
    <t>Psychedelic Pop,Neo-Psychedelia,Synthpop,Indietronica,Nu-Disco,Balearic Beat</t>
  </si>
  <si>
    <t>male vocalist,introspective,psychedelic,warm,melodic,atmospheric,existential,bittersweet,mellow,lush,love,sentimental,summer,lonely,longing,dense,melancholic,rhythmic,hypnotic,quirky,ethereal,surreal,party</t>
  </si>
  <si>
    <t>Neo-Psychedelia,Chamber Pop,Psychedelic Pop,Symphonic Rock,Progressive Pop,Art Pop,Dream Pop</t>
  </si>
  <si>
    <t>epic,orchestral,bittersweet,lush,male vocalist,uplifting,existential,melodic,Wall of Sound,melancholic,nocturnal,psychedelic,sentimental,summer,death,triumphant,love,progressive,dense,space,anthemic,science fiction,complex,ethereal,quirky</t>
  </si>
  <si>
    <t>Chamber Pop,Singer-Songwriter,Indie Folk,Soft Rock</t>
  </si>
  <si>
    <t>lush,bittersweet,introspective,concept album,anxious,mellow,male vocalist,soft,acoustic,lonely,death</t>
  </si>
  <si>
    <t>Indietronica,Indie Rock,Alternative Dance,Plunderphonics,Hip Hop,Indie Pop,Slacker Rock,Noise Pop,Pep Band,Psychedelic Pop,UK Hip Hop,Turntablism</t>
  </si>
  <si>
    <t>energetic,happy,playful,uplifting,sampling,eclectic,triumphant,quirky,lo-fi,female vocalist,optimistic,dense,summer,melodic,rhythmic,passionate,anthemic, warm,sports,noisy,androgynous vocals,bittersweet,instrumental,urban,party,sentimental,psychedelic,abstract</t>
  </si>
  <si>
    <t>Alternative Rock,Power Pop,Jangle Pop,Punk Rock,Heartland Rock</t>
  </si>
  <si>
    <t>bittersweet,male vocalist,melodic,lonely,introspective,energetic,passionate,sarcastic,melancholic,sentimental,anthemic,longing,anxious,raw,alcohol,suicide,autumn,poetic,urban</t>
  </si>
  <si>
    <t>Post-Rock</t>
  </si>
  <si>
    <t>instrumental,atmospheric,melancholic,uplifting,epic,apocalyptic,triumphant,passionate,optimistic,sampling</t>
  </si>
  <si>
    <t>Contemporary R&amp;B,Pop,Dance-Pop,Disco,Funk,Pop Soul,Synth Funk,Dance-Pop</t>
  </si>
  <si>
    <t>energetic,romantic,male vocalist,melodic,party,rhythmic,playful,sensual,love,passionate,lush,anthemic,warm,nocturnal,sentimental,eclectic,urban,optimistic,mellow</t>
  </si>
  <si>
    <t>Disco,Electronic,Synth Funk,Electro-Disco,Smooth Soul</t>
  </si>
  <si>
    <t>rhythmic,party,melodic,playful,male vocalist,lush,uplifting,eclectic,optimistic,warm,romantic,bittersweet,summer,futuristic,nocturnal,progressive, love,hedonistic,atmospheric,mellow</t>
  </si>
  <si>
    <t>Thrash Metal,Death Metal</t>
  </si>
  <si>
    <t>aggressive,satanic,death,energetic,infernal,heavy,violence,angry,manic,male vocalist,anti-religious,misanthropic,apocalyptic,hateful,disturbing,rhythmic,ominous,dark,technical,crime</t>
  </si>
  <si>
    <t>West Coast Hip Hop</t>
  </si>
  <si>
    <t>Pop Rock,Psychedelic Pop,Psychedelic Rock</t>
  </si>
  <si>
    <t>psychedelic,melodic,male vocalist,eclectic,playful,drugs,warm,quirky,surreal,happy,longing,bittersweet,love,poetic,lonely</t>
  </si>
  <si>
    <t>Thrash Metal,Technical Thrash Metal,Heavy Metal</t>
  </si>
  <si>
    <t>energetic,political,war,technical,male vocalist,aggressive,heavy,apocalyptic,conscious,complex,angry,progressive,melodic,epic,science fiction</t>
  </si>
  <si>
    <t>J-Rock,Funk Rock,Alternative Rock,Power Pop,Post-Hardcore</t>
  </si>
  <si>
    <t>energetic,passionate,male vocalist,uplifting,heavy,rhythmic</t>
  </si>
  <si>
    <t>Future Garage,UK Funky,Purple Sound,Alternative R&amp;B,2-Step</t>
  </si>
  <si>
    <t>urban,sensual,nocturnal,love,energetic,male vocalist,warm,rhythmic,mellow,female vocalist,atmospheric</t>
  </si>
  <si>
    <t>Bakesale</t>
  </si>
  <si>
    <t>Sebadoh</t>
  </si>
  <si>
    <t>Hotel California</t>
  </si>
  <si>
    <t>Eagles</t>
  </si>
  <si>
    <t>Yoshimi Battles the Pink Robots</t>
  </si>
  <si>
    <t>The Flaming Lips</t>
  </si>
  <si>
    <t>Superunkown</t>
  </si>
  <si>
    <t>Soundgarden</t>
  </si>
  <si>
    <t>Asylum</t>
  </si>
  <si>
    <t>Psychedelic Pop,Pop Rock,Art Rock,Psychedelic Rock,Baroque Pop,Sunshine Pop,Music Hall</t>
  </si>
  <si>
    <t>psychedelic,playful,melodic,male vocalist,eclectic,lush,optimistic,warm,uplifting,summer,quirky,progressive,concept album,drugs,surreal,love,polyphonic,happy</t>
  </si>
  <si>
    <t>Video Game Music,Nu Jazz,Ambient,Downtempo,Nu Jazz,Drum and Bass</t>
  </si>
  <si>
    <t>urban,instrumental,atmospheric,mellow,nocturnal,rhythmic,soothing,hypnotic,eclectic,female vocalist,</t>
  </si>
  <si>
    <t>Post-Punk Revival,Dance-Punk</t>
  </si>
  <si>
    <t>rhythmic,male vocalist,urban,energetic,anxious,conscious,cold,political,passionate,love,introspective,winter,alienation,technical,melancholic,melodic,anthemic,atmospheric,bittersweet,dense,ethereal,pessimistic,nocturnal</t>
  </si>
  <si>
    <t>Stoner Rock,Alternative Rock,Stoner Metal,Radio Broadcast Recordings</t>
  </si>
  <si>
    <t>desert,energetic,heavy,concept album,drugs,male vocalist,psychedelic,rhythmic,summer,melodic,hedonistic,rebellious,warm,dense,sexual,aggressive,humorous,eclectic,atmospheric</t>
  </si>
  <si>
    <t>Blues Rock,Psychedelic Rock,Hard Rock,Southern Rock,Boogie Rock</t>
  </si>
  <si>
    <t>concept album,male vocalist,noisy,dense,psychedelic,warm,rhythmic,energetic,melodic,dark</t>
  </si>
  <si>
    <t>Electropop,Future Bass,Synthpop,Downtempo</t>
  </si>
  <si>
    <t>ethereal,romantic,female vocalist,nocturnal,sentimental,longing,urban,lush</t>
  </si>
  <si>
    <t>East Coast Hip Hop,Jazz Rap,Conscious Hip Hop,Turntablism,Boom Bap</t>
  </si>
  <si>
    <t>urban,male vocalist,mellow,rhythmic,boastful,conscious,sampling,calm,warm,serious,philosophical,technical,poetic,uplifting,hypnotic</t>
  </si>
  <si>
    <t>Post-Rock,Dream Pop</t>
  </si>
  <si>
    <t>ethereal,uplifting,atmospheric,melancholic,mellow,lush,soothing,bittersweet,passionate,epic,warm,orchestral,triumphant,peaceful,melodic,androgynous vocals,calm,sentimental,soft,dense,male vocalist,spring,chamber music,optimistic,romantic,cryptic,uncommon time signatures</t>
  </si>
  <si>
    <t>Indie Rock,Pop Rock,Alt-Country,Chamber Pop,Psychedelic Pop</t>
  </si>
  <si>
    <t>bittersweet,male vocalist,melancholic,summer,sentimental,warm,uplifting,lonely,melodic,lush,atmospheric,psychedelic,love,sad,introspective</t>
  </si>
  <si>
    <t>Grunge,Alternative Rock,Hard Rock</t>
  </si>
  <si>
    <t>passionate,energetic,male vocalist,melancholic,angry,melodic,anthemic,heavy,alienation,bittersweet,longing,lonely,death,dark,pessimistic,sombre,depressive,existential</t>
  </si>
  <si>
    <t>Indie Rock,Jazz-Rock,Post-Rock,Neo-Acoustic,Tropicália,Post-Punk</t>
  </si>
  <si>
    <t>warm,uplifting,mellow,bittersweet,lush,male vocalist,melodic</t>
  </si>
  <si>
    <t>Alternative Rock,Post-Britpop</t>
  </si>
  <si>
    <t>melancholic,lonely,melodic,anxious,introspective,bittersweet,male vocalist,existential,alienation,longing,passionate,pessimistic,sad,depressive,poetic,sombre</t>
  </si>
  <si>
    <t>Groove Metal,Thrash Metal</t>
  </si>
  <si>
    <t>heavy,aggressive,male vocalist,political,hateful,energetic,dark,angry,passionate,vulgar,melodic,rhythmic,epic,misanthropic</t>
  </si>
  <si>
    <t>Psychedelic Rock,Blues Rock,Acid Rock</t>
  </si>
  <si>
    <t>psychedelic,drugs,poetic,sexual,dark,male vocalist,mysterious,cryptic,nocturnal,hedonistic,existential,passionate,sombre,alcohol,alienation,hypnotic,philosophical,surreal,urban, atmospheric, melancholic, death</t>
  </si>
  <si>
    <t>Spiritual Jazz,Soul Jazz,Post-Bop,Jazz Fusion</t>
  </si>
  <si>
    <t>epic,uplifting,spiritual,lush,meditative,progressive,melodic,optimistic,instrumental,concept album,complex,technical,soothing,dense,atmospheric,passionate,energetic,playful,choral,improvisation,female vocalist</t>
  </si>
  <si>
    <t>Western Classical Music</t>
  </si>
  <si>
    <t>Video Game Music,West Coast Hip Hop,Electropop,Indietronica,Punk Rock,Garage Rock</t>
  </si>
  <si>
    <t>Jangle Pop,Indie Pop,Post-Punk</t>
  </si>
  <si>
    <t>lonely,sarcastic,melancholic,poetic,melodic,introspective,bittersweet,humorous,male vocalist,longing,existential,sentimental,nocturnal,romantic,satirical,passionate,lush,rebellious,alienation</t>
  </si>
  <si>
    <t>Indie Rock,Post-Britpop,Dream Pop,Chamber Pop</t>
  </si>
  <si>
    <t>warm,melancholic,introspective,dense,lush,poetic,love,sombre,death,alcohol,uplifting,progressive,sentimental,male vocalist,sad,bittersweet</t>
  </si>
  <si>
    <t>Art Rock,Experimental Rock,Proto-Punk,Noise Rock,Garage Rock,Psychedelic Rock</t>
  </si>
  <si>
    <t>drugs,raw,sexual,noisy,urban,avant-garde,male vocalist,eclectic,female vocalist,hedonistic,rebellious,nihilistic,deadpan,dissonant,apathetic,alienation,lo-fi,psychedelic,poetic,introspective,dark,death,melodic,lonely,existential</t>
  </si>
  <si>
    <t>Indie Rock,Slacker Rock,Noise Pop,Grunge</t>
  </si>
  <si>
    <t>anxious,angry,pessimistic,misanthropic,melodic,lo-fi,sarcastic,alienation,male vocalist,depressive,lonely,energetic,melancholic,self-hatred,warm,bittersweet,raw,apathetic,noisy</t>
  </si>
  <si>
    <t>Pop Rock,Country Rock,Soft Rock</t>
  </si>
  <si>
    <t>male vocalist,melancholic,sentimental,summer,nocturnal,melodic,concept album,ballad,passionate,soft,love</t>
  </si>
  <si>
    <t>Neo-Psychedelia,Psychedelic Pop,Dream Pop,Electronic,Space Rock Revival,Space Rock,Downtempo</t>
  </si>
  <si>
    <t>science fiction,psychedelic,warm,male vocalist,existential,philosophical,melodic,bittersweet,summer,lush,uplifting,atmospheric,playful,hypnotic,death,sentimental,love,futuristic,optimistic,surreal,introspective,quirky,longing,passionate,melancholic,dense,space,concept album,romantic,epic</t>
  </si>
  <si>
    <t>Grunge,Hard Rock,Alternative Metal,Stoner Rock,Psychedelic Rock</t>
  </si>
  <si>
    <t>uncommon time signatures,heavy,dark,male vocalist,sad,passionate,sombre,psychedelic,melodic,depressive,melancholic,energetic,rhythmic,anxious,pessimistic,self-hatred,nocturnal,complex,technical,death,abstract,angry,progressive</t>
  </si>
  <si>
    <t>Run the Jewels 2</t>
  </si>
  <si>
    <t>Hardcore Hip Hop,Experimental Hip Hop,Political Hip Hop</t>
  </si>
  <si>
    <t>aggressive,energetic,political,boastful,angry,crime,male vocalist,urban,rebellious,vulgar,conscious,violence,humorous,rhythmic,drugs,sarcastic,sampling,introspective,playful,anti-religious</t>
  </si>
  <si>
    <t>Currents</t>
  </si>
  <si>
    <t>Psychedelic Pop,Synthpop,Neo-Psychedelia,Dream Pop,Alternative R&amp;B</t>
  </si>
  <si>
    <t>psychedelic,love,melodic,bittersweet,breakup,anxious,male vocalist,lush,dense,warm,hypnotic,nocturnal,atmospheric,mellow,ethereal,lonely,rhythmic,introspective,sentimental</t>
  </si>
  <si>
    <t>Lonerism</t>
  </si>
  <si>
    <t>Neo-Psychedelia,Psychedelic Rock,Psychedelic Pop,Space Rock Revival</t>
  </si>
  <si>
    <t>psychedelic,summer,warm,lovely,lush,introspective,melodic,dense,male vocalist,surreal,alienation,melancholic,atmospheric,Wall of Sound,ethereal,uplifting,romantic,longing,bittersweet,existential,hypnotic,love,lo-fi,mellow</t>
  </si>
  <si>
    <t>Run the Jewels 3</t>
  </si>
  <si>
    <t>male vocalist,aggressive,boastful,political,energetic,angry,rebellious,conscious,rhythmic,crime,urban,sampling,vulgar,triumphant,technical</t>
  </si>
  <si>
    <t>Run the Jewels,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</si>
</sst>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8" fillId="0" borderId="0" xfId="0" applyFont="1"/>
    <xf numFmtId="0" fontId="20" fillId="0" borderId="0" xfId="42" applyFont="1"/>
    <xf numFmtId="0" fontId="0" fillId="0" borderId="0" xfId="0" applyAlignment="1">
      <alignment wrapText="1"/>
    </xf>
    <xf numFmtId="2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zoomScale="130" zoomScaleNormal="130" workbookViewId="0">
      <pane ySplit="1" topLeftCell="A198" activePane="bottomLeft" state="frozen"/>
      <selection pane="bottomLeft" activeCell="A216" sqref="A216"/>
    </sheetView>
  </sheetViews>
  <sheetFormatPr baseColWidth="10" defaultRowHeight="16" x14ac:dyDescent="0.2"/>
  <cols>
    <col min="1" max="1" width="44.1640625" customWidth="1"/>
    <col min="2" max="2" width="22.83203125" customWidth="1"/>
    <col min="4" max="4" width="12" bestFit="1" customWidth="1"/>
    <col min="5" max="5" width="34.83203125" customWidth="1"/>
    <col min="6" max="6" width="30.33203125" customWidth="1"/>
    <col min="7" max="7" width="10.83203125" style="1"/>
    <col min="10" max="10" width="14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616</v>
      </c>
      <c r="F1" t="s">
        <v>541</v>
      </c>
      <c r="G1" t="s">
        <v>529</v>
      </c>
      <c r="H1" t="s">
        <v>4</v>
      </c>
      <c r="I1" t="s">
        <v>5</v>
      </c>
      <c r="J1" t="s">
        <v>534</v>
      </c>
    </row>
    <row r="2" spans="1:10" x14ac:dyDescent="0.2">
      <c r="A2" t="s">
        <v>6</v>
      </c>
      <c r="B2" t="s">
        <v>7</v>
      </c>
      <c r="C2">
        <v>1964</v>
      </c>
      <c r="D2" t="s">
        <v>8</v>
      </c>
      <c r="E2" t="s">
        <v>544</v>
      </c>
      <c r="F2" t="s">
        <v>545</v>
      </c>
      <c r="G2" s="1">
        <v>30.15</v>
      </c>
      <c r="H2" t="s">
        <v>9</v>
      </c>
      <c r="I2" t="s">
        <v>10</v>
      </c>
      <c r="J2" t="s">
        <v>536</v>
      </c>
    </row>
    <row r="3" spans="1:10" x14ac:dyDescent="0.2">
      <c r="A3" t="s">
        <v>11</v>
      </c>
      <c r="B3" t="s">
        <v>12</v>
      </c>
      <c r="C3">
        <v>2002</v>
      </c>
      <c r="D3" t="s">
        <v>13</v>
      </c>
      <c r="E3" s="2" t="s">
        <v>546</v>
      </c>
      <c r="F3" s="2" t="s">
        <v>547</v>
      </c>
      <c r="G3" s="1">
        <v>54.13</v>
      </c>
      <c r="H3" t="s">
        <v>9</v>
      </c>
      <c r="I3" t="s">
        <v>10</v>
      </c>
      <c r="J3" t="s">
        <v>536</v>
      </c>
    </row>
    <row r="4" spans="1:10" x14ac:dyDescent="0.2">
      <c r="A4" t="s">
        <v>14</v>
      </c>
      <c r="B4" t="s">
        <v>15</v>
      </c>
      <c r="C4">
        <v>2016</v>
      </c>
      <c r="D4" t="s">
        <v>16</v>
      </c>
      <c r="E4" s="2" t="s">
        <v>556</v>
      </c>
      <c r="F4" t="s">
        <v>557</v>
      </c>
      <c r="G4" s="1">
        <v>38.9</v>
      </c>
      <c r="H4" t="s">
        <v>17</v>
      </c>
      <c r="I4" t="s">
        <v>18</v>
      </c>
      <c r="J4" t="s">
        <v>536</v>
      </c>
    </row>
    <row r="5" spans="1:10" x14ac:dyDescent="0.2">
      <c r="A5" t="s">
        <v>19</v>
      </c>
      <c r="B5" t="s">
        <v>7</v>
      </c>
      <c r="C5">
        <v>1969</v>
      </c>
      <c r="D5" t="s">
        <v>8</v>
      </c>
      <c r="E5" t="s">
        <v>558</v>
      </c>
      <c r="F5" t="s">
        <v>559</v>
      </c>
      <c r="G5" s="1">
        <f>24.88+22.16</f>
        <v>47.04</v>
      </c>
      <c r="H5" t="s">
        <v>9</v>
      </c>
      <c r="I5" t="s">
        <v>10</v>
      </c>
      <c r="J5" t="s">
        <v>536</v>
      </c>
    </row>
    <row r="6" spans="1:10" x14ac:dyDescent="0.2">
      <c r="A6" t="s">
        <v>20</v>
      </c>
      <c r="B6" t="s">
        <v>21</v>
      </c>
      <c r="C6">
        <v>1978</v>
      </c>
      <c r="D6" t="s">
        <v>8</v>
      </c>
      <c r="E6" t="s">
        <v>561</v>
      </c>
      <c r="F6" t="s">
        <v>560</v>
      </c>
      <c r="G6" s="1">
        <v>37.76</v>
      </c>
      <c r="H6" t="s">
        <v>22</v>
      </c>
      <c r="I6" t="s">
        <v>10</v>
      </c>
      <c r="J6" t="s">
        <v>536</v>
      </c>
    </row>
    <row r="7" spans="1:10" x14ac:dyDescent="0.2">
      <c r="A7" t="s">
        <v>23</v>
      </c>
      <c r="B7" t="s">
        <v>24</v>
      </c>
      <c r="C7">
        <v>2019</v>
      </c>
      <c r="D7" t="s">
        <v>25</v>
      </c>
      <c r="E7" t="s">
        <v>563</v>
      </c>
      <c r="F7" t="s">
        <v>562</v>
      </c>
      <c r="G7" s="1">
        <v>62.68</v>
      </c>
      <c r="H7" t="s">
        <v>26</v>
      </c>
      <c r="I7" t="s">
        <v>27</v>
      </c>
      <c r="J7" t="s">
        <v>536</v>
      </c>
    </row>
    <row r="8" spans="1:10" x14ac:dyDescent="0.2">
      <c r="A8" t="s">
        <v>28</v>
      </c>
      <c r="B8" t="s">
        <v>29</v>
      </c>
      <c r="C8">
        <v>2001</v>
      </c>
      <c r="D8" t="s">
        <v>13</v>
      </c>
      <c r="E8" t="s">
        <v>564</v>
      </c>
      <c r="F8" t="s">
        <v>565</v>
      </c>
      <c r="G8" s="1">
        <v>43.95</v>
      </c>
      <c r="H8" t="s">
        <v>9</v>
      </c>
      <c r="I8" t="s">
        <v>10</v>
      </c>
      <c r="J8" t="s">
        <v>536</v>
      </c>
    </row>
    <row r="9" spans="1:10" x14ac:dyDescent="0.2">
      <c r="A9" t="s">
        <v>30</v>
      </c>
      <c r="B9" t="s">
        <v>31</v>
      </c>
      <c r="C9">
        <v>1977</v>
      </c>
      <c r="D9" t="s">
        <v>8</v>
      </c>
      <c r="E9" t="s">
        <v>566</v>
      </c>
      <c r="F9" t="s">
        <v>567</v>
      </c>
      <c r="G9" s="1">
        <f>41+(42/60)</f>
        <v>41.7</v>
      </c>
      <c r="H9" t="s">
        <v>32</v>
      </c>
      <c r="I9" t="s">
        <v>10</v>
      </c>
      <c r="J9" t="s">
        <v>536</v>
      </c>
    </row>
    <row r="10" spans="1:10" x14ac:dyDescent="0.2">
      <c r="A10" t="s">
        <v>33</v>
      </c>
      <c r="B10" t="s">
        <v>34</v>
      </c>
      <c r="C10">
        <v>2005</v>
      </c>
      <c r="D10" t="s">
        <v>35</v>
      </c>
      <c r="E10" t="s">
        <v>569</v>
      </c>
      <c r="F10" t="s">
        <v>568</v>
      </c>
      <c r="G10" s="1">
        <f>52+(4/60)</f>
        <v>52.06666666666667</v>
      </c>
      <c r="H10" t="s">
        <v>36</v>
      </c>
      <c r="I10" t="s">
        <v>18</v>
      </c>
      <c r="J10" t="s">
        <v>536</v>
      </c>
    </row>
    <row r="11" spans="1:10" x14ac:dyDescent="0.2">
      <c r="A11" t="s">
        <v>37</v>
      </c>
      <c r="B11" t="s">
        <v>38</v>
      </c>
      <c r="C11">
        <v>1963</v>
      </c>
      <c r="D11" t="s">
        <v>39</v>
      </c>
      <c r="E11" t="s">
        <v>570</v>
      </c>
      <c r="F11" t="s">
        <v>571</v>
      </c>
      <c r="G11" s="1">
        <f>105+(36/60)</f>
        <v>105.6</v>
      </c>
      <c r="H11" t="s">
        <v>40</v>
      </c>
      <c r="I11" t="s">
        <v>18</v>
      </c>
      <c r="J11" t="s">
        <v>536</v>
      </c>
    </row>
    <row r="12" spans="1:10" x14ac:dyDescent="0.2">
      <c r="A12" t="s">
        <v>41</v>
      </c>
      <c r="B12" t="s">
        <v>42</v>
      </c>
      <c r="C12">
        <v>2016</v>
      </c>
      <c r="D12" t="s">
        <v>43</v>
      </c>
      <c r="E12" t="s">
        <v>572</v>
      </c>
      <c r="F12" t="s">
        <v>573</v>
      </c>
      <c r="G12" s="1">
        <f>46+(48/60)</f>
        <v>46.8</v>
      </c>
      <c r="H12" t="s">
        <v>44</v>
      </c>
      <c r="I12" t="s">
        <v>18</v>
      </c>
      <c r="J12" t="s">
        <v>536</v>
      </c>
    </row>
    <row r="13" spans="1:10" x14ac:dyDescent="0.2">
      <c r="A13" t="s">
        <v>45</v>
      </c>
      <c r="B13" t="s">
        <v>46</v>
      </c>
      <c r="C13">
        <v>1992</v>
      </c>
      <c r="D13" t="s">
        <v>13</v>
      </c>
      <c r="E13" t="s">
        <v>574</v>
      </c>
      <c r="F13" t="s">
        <v>575</v>
      </c>
      <c r="G13" s="1">
        <f>48+(54/60)</f>
        <v>48.9</v>
      </c>
      <c r="H13" t="s">
        <v>47</v>
      </c>
      <c r="I13" t="s">
        <v>18</v>
      </c>
      <c r="J13" t="s">
        <v>536</v>
      </c>
    </row>
    <row r="14" spans="1:10" x14ac:dyDescent="0.2">
      <c r="A14" t="s">
        <v>48</v>
      </c>
      <c r="B14" t="s">
        <v>49</v>
      </c>
      <c r="C14">
        <v>1980</v>
      </c>
      <c r="D14" t="s">
        <v>8</v>
      </c>
      <c r="E14" t="s">
        <v>576</v>
      </c>
      <c r="F14" t="s">
        <v>577</v>
      </c>
      <c r="G14" s="1">
        <f>42+(2/60)</f>
        <v>42.033333333333331</v>
      </c>
      <c r="H14" t="s">
        <v>50</v>
      </c>
      <c r="I14" t="s">
        <v>51</v>
      </c>
      <c r="J14" t="s">
        <v>536</v>
      </c>
    </row>
    <row r="15" spans="1:10" x14ac:dyDescent="0.2">
      <c r="A15" t="s">
        <v>52</v>
      </c>
      <c r="B15" t="s">
        <v>53</v>
      </c>
      <c r="C15">
        <v>1991</v>
      </c>
      <c r="D15" t="s">
        <v>13</v>
      </c>
      <c r="E15" t="s">
        <v>578</v>
      </c>
      <c r="F15" t="s">
        <v>579</v>
      </c>
      <c r="G15" s="1">
        <f>42+(53/60)</f>
        <v>42.883333333333333</v>
      </c>
      <c r="H15" t="s">
        <v>54</v>
      </c>
      <c r="I15" t="s">
        <v>10</v>
      </c>
      <c r="J15" t="s">
        <v>536</v>
      </c>
    </row>
    <row r="16" spans="1:10" x14ac:dyDescent="0.2">
      <c r="A16" t="s">
        <v>55</v>
      </c>
      <c r="B16" t="s">
        <v>56</v>
      </c>
      <c r="C16">
        <v>1994</v>
      </c>
      <c r="D16" t="s">
        <v>13</v>
      </c>
      <c r="E16" t="s">
        <v>581</v>
      </c>
      <c r="F16" t="s">
        <v>580</v>
      </c>
      <c r="G16" s="1">
        <f>36+(36/60)</f>
        <v>36.6</v>
      </c>
      <c r="H16" t="s">
        <v>57</v>
      </c>
      <c r="I16" t="s">
        <v>18</v>
      </c>
      <c r="J16" t="s">
        <v>536</v>
      </c>
    </row>
    <row r="17" spans="1:10" x14ac:dyDescent="0.2">
      <c r="A17" t="s">
        <v>58</v>
      </c>
      <c r="B17" t="s">
        <v>59</v>
      </c>
      <c r="C17">
        <v>2006</v>
      </c>
      <c r="D17" t="s">
        <v>13</v>
      </c>
      <c r="E17" t="s">
        <v>582</v>
      </c>
      <c r="F17" t="s">
        <v>583</v>
      </c>
      <c r="G17" s="1">
        <f>50+(13/60)</f>
        <v>50.216666666666669</v>
      </c>
      <c r="H17" t="s">
        <v>47</v>
      </c>
      <c r="I17" t="s">
        <v>10</v>
      </c>
      <c r="J17" t="s">
        <v>536</v>
      </c>
    </row>
    <row r="18" spans="1:10" x14ac:dyDescent="0.2">
      <c r="A18" t="s">
        <v>60</v>
      </c>
      <c r="B18" t="s">
        <v>61</v>
      </c>
      <c r="C18">
        <v>2011</v>
      </c>
      <c r="D18" t="s">
        <v>43</v>
      </c>
      <c r="E18" t="s">
        <v>584</v>
      </c>
      <c r="F18" t="s">
        <v>585</v>
      </c>
      <c r="G18" s="1">
        <f>36+(7/60)</f>
        <v>36.116666666666667</v>
      </c>
      <c r="H18" t="s">
        <v>62</v>
      </c>
      <c r="I18" t="s">
        <v>18</v>
      </c>
      <c r="J18" t="s">
        <v>536</v>
      </c>
    </row>
    <row r="19" spans="1:10" x14ac:dyDescent="0.2">
      <c r="A19" t="s">
        <v>63</v>
      </c>
      <c r="B19" t="s">
        <v>64</v>
      </c>
      <c r="C19">
        <v>1991</v>
      </c>
      <c r="D19" t="s">
        <v>8</v>
      </c>
      <c r="E19" t="s">
        <v>586</v>
      </c>
      <c r="F19" t="s">
        <v>587</v>
      </c>
      <c r="G19" s="1">
        <f>73+(54/60)</f>
        <v>73.900000000000006</v>
      </c>
      <c r="H19" t="s">
        <v>47</v>
      </c>
      <c r="I19" t="s">
        <v>18</v>
      </c>
      <c r="J19" t="s">
        <v>536</v>
      </c>
    </row>
    <row r="20" spans="1:10" x14ac:dyDescent="0.2">
      <c r="A20" t="s">
        <v>65</v>
      </c>
      <c r="B20" t="s">
        <v>66</v>
      </c>
      <c r="C20">
        <v>1975</v>
      </c>
      <c r="D20" t="s">
        <v>8</v>
      </c>
      <c r="E20" t="s">
        <v>589</v>
      </c>
      <c r="F20" t="s">
        <v>588</v>
      </c>
      <c r="G20" s="1">
        <f>44+(32/60)</f>
        <v>44.533333333333331</v>
      </c>
      <c r="H20" t="s">
        <v>67</v>
      </c>
      <c r="I20" t="s">
        <v>10</v>
      </c>
      <c r="J20" t="s">
        <v>536</v>
      </c>
    </row>
    <row r="21" spans="1:10" x14ac:dyDescent="0.2">
      <c r="A21" t="s">
        <v>68</v>
      </c>
      <c r="B21" t="s">
        <v>69</v>
      </c>
      <c r="C21">
        <v>1971</v>
      </c>
      <c r="D21" t="s">
        <v>70</v>
      </c>
      <c r="E21" t="s">
        <v>590</v>
      </c>
      <c r="F21" t="s">
        <v>591</v>
      </c>
      <c r="G21" s="1">
        <f>36+(14/60)</f>
        <v>36.233333333333334</v>
      </c>
      <c r="H21" t="s">
        <v>71</v>
      </c>
      <c r="I21" t="s">
        <v>72</v>
      </c>
      <c r="J21" t="s">
        <v>536</v>
      </c>
    </row>
    <row r="22" spans="1:10" x14ac:dyDescent="0.2">
      <c r="A22" t="s">
        <v>73</v>
      </c>
      <c r="B22" t="s">
        <v>74</v>
      </c>
      <c r="C22">
        <v>1998</v>
      </c>
      <c r="D22" t="s">
        <v>75</v>
      </c>
      <c r="E22" t="s">
        <v>593</v>
      </c>
      <c r="F22" t="s">
        <v>592</v>
      </c>
      <c r="G22" s="1">
        <f>47+(40/60)</f>
        <v>47.666666666666664</v>
      </c>
      <c r="H22" t="s">
        <v>76</v>
      </c>
      <c r="I22" t="s">
        <v>77</v>
      </c>
      <c r="J22" t="s">
        <v>535</v>
      </c>
    </row>
    <row r="23" spans="1:10" x14ac:dyDescent="0.2">
      <c r="A23" t="s">
        <v>78</v>
      </c>
      <c r="B23" t="s">
        <v>78</v>
      </c>
      <c r="C23">
        <v>2011</v>
      </c>
      <c r="D23" t="s">
        <v>13</v>
      </c>
      <c r="E23" t="s">
        <v>594</v>
      </c>
      <c r="F23" t="s">
        <v>595</v>
      </c>
      <c r="G23" s="1">
        <f>39+(29/60)</f>
        <v>39.483333333333334</v>
      </c>
      <c r="H23" t="s">
        <v>79</v>
      </c>
      <c r="I23" t="s">
        <v>18</v>
      </c>
      <c r="J23" t="s">
        <v>536</v>
      </c>
    </row>
    <row r="24" spans="1:10" ht="16" customHeight="1" x14ac:dyDescent="0.2">
      <c r="A24" t="s">
        <v>80</v>
      </c>
      <c r="B24" t="s">
        <v>81</v>
      </c>
      <c r="C24">
        <v>2010</v>
      </c>
      <c r="D24" t="s">
        <v>8</v>
      </c>
      <c r="E24" s="4" t="s">
        <v>596</v>
      </c>
      <c r="F24" t="s">
        <v>597</v>
      </c>
      <c r="G24" s="1">
        <f>55+(40/60)</f>
        <v>55.666666666666664</v>
      </c>
      <c r="H24" t="s">
        <v>82</v>
      </c>
      <c r="I24" t="s">
        <v>18</v>
      </c>
      <c r="J24" t="s">
        <v>536</v>
      </c>
    </row>
    <row r="25" spans="1:10" x14ac:dyDescent="0.2">
      <c r="A25" t="s">
        <v>83</v>
      </c>
      <c r="B25" t="s">
        <v>83</v>
      </c>
      <c r="C25">
        <v>1997</v>
      </c>
      <c r="D25" t="s">
        <v>25</v>
      </c>
      <c r="E25" t="s">
        <v>598</v>
      </c>
      <c r="F25" t="s">
        <v>599</v>
      </c>
      <c r="G25" s="1">
        <f>60+(13/60)</f>
        <v>60.216666666666669</v>
      </c>
      <c r="H25" t="s">
        <v>84</v>
      </c>
      <c r="I25" t="s">
        <v>85</v>
      </c>
      <c r="J25" t="s">
        <v>536</v>
      </c>
    </row>
    <row r="26" spans="1:10" x14ac:dyDescent="0.2">
      <c r="A26" t="s">
        <v>86</v>
      </c>
      <c r="B26" t="s">
        <v>87</v>
      </c>
      <c r="C26">
        <v>2019</v>
      </c>
      <c r="D26" t="s">
        <v>13</v>
      </c>
      <c r="E26" t="s">
        <v>600</v>
      </c>
      <c r="F26" t="s">
        <v>601</v>
      </c>
      <c r="G26" s="1">
        <f>163+(26/60)</f>
        <v>163.43333333333334</v>
      </c>
      <c r="H26" t="s">
        <v>88</v>
      </c>
      <c r="I26" t="s">
        <v>18</v>
      </c>
      <c r="J26" t="s">
        <v>536</v>
      </c>
    </row>
    <row r="27" spans="1:10" x14ac:dyDescent="0.2">
      <c r="A27" t="s">
        <v>89</v>
      </c>
      <c r="B27" t="s">
        <v>90</v>
      </c>
      <c r="C27">
        <v>1973</v>
      </c>
      <c r="D27" t="s">
        <v>91</v>
      </c>
      <c r="E27" t="s">
        <v>602</v>
      </c>
      <c r="F27" t="s">
        <v>603</v>
      </c>
      <c r="G27" s="1">
        <f>43+(57/60)</f>
        <v>43.95</v>
      </c>
      <c r="H27" t="s">
        <v>92</v>
      </c>
      <c r="I27" t="s">
        <v>93</v>
      </c>
      <c r="J27" t="s">
        <v>536</v>
      </c>
    </row>
    <row r="28" spans="1:10" x14ac:dyDescent="0.2">
      <c r="A28" t="s">
        <v>94</v>
      </c>
      <c r="B28" t="s">
        <v>95</v>
      </c>
      <c r="C28">
        <v>2010</v>
      </c>
      <c r="D28" t="s">
        <v>13</v>
      </c>
      <c r="E28" t="s">
        <v>604</v>
      </c>
      <c r="F28" t="s">
        <v>605</v>
      </c>
      <c r="G28" s="1">
        <f>36+(39/60)</f>
        <v>36.65</v>
      </c>
      <c r="H28" t="s">
        <v>96</v>
      </c>
      <c r="I28" t="s">
        <v>18</v>
      </c>
      <c r="J28" t="s">
        <v>536</v>
      </c>
    </row>
    <row r="29" spans="1:10" x14ac:dyDescent="0.2">
      <c r="A29" t="s">
        <v>97</v>
      </c>
      <c r="B29" t="s">
        <v>98</v>
      </c>
      <c r="C29">
        <v>1995</v>
      </c>
      <c r="D29" t="s">
        <v>75</v>
      </c>
      <c r="E29" t="s">
        <v>606</v>
      </c>
      <c r="F29" t="s">
        <v>607</v>
      </c>
      <c r="G29" s="1">
        <f>120+30+(57/60)</f>
        <v>150.94999999999999</v>
      </c>
      <c r="H29" t="s">
        <v>76</v>
      </c>
      <c r="I29" t="s">
        <v>77</v>
      </c>
      <c r="J29" t="s">
        <v>535</v>
      </c>
    </row>
    <row r="30" spans="1:10" x14ac:dyDescent="0.2">
      <c r="A30" t="s">
        <v>99</v>
      </c>
      <c r="B30" t="s">
        <v>100</v>
      </c>
      <c r="C30">
        <v>2010</v>
      </c>
      <c r="D30" t="s">
        <v>13</v>
      </c>
      <c r="E30" t="s">
        <v>608</v>
      </c>
      <c r="F30" t="s">
        <v>609</v>
      </c>
      <c r="G30" s="1">
        <f>43+(49/60)</f>
        <v>43.81666666666667</v>
      </c>
      <c r="H30" t="s">
        <v>40</v>
      </c>
      <c r="I30" t="s">
        <v>18</v>
      </c>
      <c r="J30" t="s">
        <v>536</v>
      </c>
    </row>
    <row r="31" spans="1:10" x14ac:dyDescent="0.2">
      <c r="A31" t="s">
        <v>101</v>
      </c>
      <c r="B31" t="s">
        <v>102</v>
      </c>
      <c r="C31">
        <v>2010</v>
      </c>
      <c r="D31" t="s">
        <v>13</v>
      </c>
      <c r="E31" t="s">
        <v>610</v>
      </c>
      <c r="F31" t="s">
        <v>611</v>
      </c>
      <c r="G31" s="1">
        <f>36+(44/60)</f>
        <v>36.733333333333334</v>
      </c>
      <c r="H31" t="s">
        <v>103</v>
      </c>
      <c r="I31" t="s">
        <v>18</v>
      </c>
      <c r="J31" t="s">
        <v>536</v>
      </c>
    </row>
    <row r="32" spans="1:10" x14ac:dyDescent="0.2">
      <c r="A32" t="s">
        <v>104</v>
      </c>
      <c r="B32" t="s">
        <v>105</v>
      </c>
      <c r="C32">
        <v>2010</v>
      </c>
      <c r="D32" t="s">
        <v>13</v>
      </c>
      <c r="E32" t="s">
        <v>612</v>
      </c>
      <c r="F32" t="s">
        <v>613</v>
      </c>
      <c r="G32" s="1">
        <f>31+(38/60)</f>
        <v>31.633333333333333</v>
      </c>
      <c r="H32" t="s">
        <v>106</v>
      </c>
      <c r="I32" t="s">
        <v>18</v>
      </c>
      <c r="J32" t="s">
        <v>536</v>
      </c>
    </row>
    <row r="33" spans="1:10" x14ac:dyDescent="0.2">
      <c r="A33" t="s">
        <v>107</v>
      </c>
      <c r="B33" t="s">
        <v>108</v>
      </c>
      <c r="C33">
        <v>2017</v>
      </c>
      <c r="D33" t="s">
        <v>109</v>
      </c>
      <c r="E33" t="s">
        <v>614</v>
      </c>
      <c r="F33" t="s">
        <v>615</v>
      </c>
      <c r="G33" s="1">
        <f>49+(6/60)</f>
        <v>49.1</v>
      </c>
      <c r="H33" t="s">
        <v>110</v>
      </c>
      <c r="I33" t="s">
        <v>18</v>
      </c>
      <c r="J33" t="s">
        <v>536</v>
      </c>
    </row>
    <row r="34" spans="1:10" x14ac:dyDescent="0.2">
      <c r="A34" t="s">
        <v>111</v>
      </c>
      <c r="B34" t="s">
        <v>112</v>
      </c>
      <c r="C34">
        <v>2017</v>
      </c>
      <c r="D34" t="s">
        <v>43</v>
      </c>
      <c r="E34" t="s">
        <v>641</v>
      </c>
      <c r="F34" t="s">
        <v>642</v>
      </c>
      <c r="G34" s="1">
        <f>55+(1/60)</f>
        <v>55.016666666666666</v>
      </c>
      <c r="H34" t="s">
        <v>110</v>
      </c>
      <c r="I34" t="s">
        <v>18</v>
      </c>
      <c r="J34" t="s">
        <v>536</v>
      </c>
    </row>
    <row r="35" spans="1:10" x14ac:dyDescent="0.2">
      <c r="A35" t="s">
        <v>113</v>
      </c>
      <c r="B35" t="s">
        <v>114</v>
      </c>
      <c r="C35">
        <v>1988</v>
      </c>
      <c r="D35" t="s">
        <v>13</v>
      </c>
      <c r="E35" t="s">
        <v>644</v>
      </c>
      <c r="F35" t="s">
        <v>643</v>
      </c>
      <c r="G35" s="1">
        <f>70+(49/60)</f>
        <v>70.816666666666663</v>
      </c>
      <c r="H35" t="s">
        <v>115</v>
      </c>
      <c r="I35" t="s">
        <v>18</v>
      </c>
      <c r="J35" t="s">
        <v>536</v>
      </c>
    </row>
    <row r="36" spans="1:10" x14ac:dyDescent="0.2">
      <c r="A36" t="s">
        <v>116</v>
      </c>
      <c r="B36" t="s">
        <v>117</v>
      </c>
      <c r="C36">
        <v>2000</v>
      </c>
      <c r="D36" t="s">
        <v>13</v>
      </c>
      <c r="E36" t="s">
        <v>645</v>
      </c>
      <c r="F36" t="s">
        <v>646</v>
      </c>
      <c r="G36" s="1">
        <f>37+(38/60)</f>
        <v>37.633333333333333</v>
      </c>
      <c r="H36" t="s">
        <v>118</v>
      </c>
      <c r="I36" t="s">
        <v>18</v>
      </c>
      <c r="J36" t="s">
        <v>536</v>
      </c>
    </row>
    <row r="37" spans="1:10" x14ac:dyDescent="0.2">
      <c r="A37" t="s">
        <v>119</v>
      </c>
      <c r="B37" t="s">
        <v>120</v>
      </c>
      <c r="C37">
        <v>2009</v>
      </c>
      <c r="D37" t="s">
        <v>70</v>
      </c>
      <c r="E37" t="s">
        <v>647</v>
      </c>
      <c r="F37" t="s">
        <v>648</v>
      </c>
      <c r="G37" s="1">
        <f>45+(13/60)</f>
        <v>45.216666666666669</v>
      </c>
      <c r="H37" t="s">
        <v>121</v>
      </c>
      <c r="I37" t="s">
        <v>122</v>
      </c>
      <c r="J37" t="s">
        <v>536</v>
      </c>
    </row>
    <row r="38" spans="1:10" x14ac:dyDescent="0.2">
      <c r="A38" t="s">
        <v>123</v>
      </c>
      <c r="B38" t="s">
        <v>124</v>
      </c>
      <c r="C38">
        <v>2005</v>
      </c>
      <c r="D38" t="s">
        <v>13</v>
      </c>
      <c r="E38" t="s">
        <v>649</v>
      </c>
      <c r="F38" t="s">
        <v>650</v>
      </c>
      <c r="G38" s="1">
        <f>50+(49/60)</f>
        <v>50.81666666666667</v>
      </c>
      <c r="H38" t="s">
        <v>9</v>
      </c>
      <c r="I38" t="s">
        <v>10</v>
      </c>
      <c r="J38" t="s">
        <v>536</v>
      </c>
    </row>
    <row r="39" spans="1:10" x14ac:dyDescent="0.2">
      <c r="A39" t="s">
        <v>125</v>
      </c>
      <c r="B39" t="s">
        <v>126</v>
      </c>
      <c r="C39">
        <v>2001</v>
      </c>
      <c r="D39" t="s">
        <v>127</v>
      </c>
      <c r="E39" t="s">
        <v>651</v>
      </c>
      <c r="F39" s="2" t="s">
        <v>652</v>
      </c>
      <c r="G39" s="1">
        <f>61+(8/60)</f>
        <v>61.133333333333333</v>
      </c>
      <c r="H39" t="s">
        <v>121</v>
      </c>
      <c r="I39" t="s">
        <v>128</v>
      </c>
      <c r="J39" t="s">
        <v>536</v>
      </c>
    </row>
    <row r="40" spans="1:10" x14ac:dyDescent="0.2">
      <c r="A40" t="s">
        <v>129</v>
      </c>
      <c r="B40" t="s">
        <v>130</v>
      </c>
      <c r="C40">
        <v>2011</v>
      </c>
      <c r="D40" t="s">
        <v>127</v>
      </c>
      <c r="E40" t="s">
        <v>653</v>
      </c>
      <c r="F40" t="s">
        <v>654</v>
      </c>
      <c r="G40" s="1">
        <f>50+(42/60)</f>
        <v>50.7</v>
      </c>
      <c r="H40" t="s">
        <v>131</v>
      </c>
      <c r="I40" t="s">
        <v>18</v>
      </c>
      <c r="J40" t="s">
        <v>536</v>
      </c>
    </row>
    <row r="41" spans="1:10" x14ac:dyDescent="0.2">
      <c r="A41" t="s">
        <v>132</v>
      </c>
      <c r="B41" t="s">
        <v>133</v>
      </c>
      <c r="C41">
        <v>1961</v>
      </c>
      <c r="D41" t="s">
        <v>39</v>
      </c>
      <c r="E41" t="s">
        <v>655</v>
      </c>
      <c r="F41" t="s">
        <v>656</v>
      </c>
      <c r="G41" s="1">
        <v>74</v>
      </c>
      <c r="H41" t="s">
        <v>134</v>
      </c>
      <c r="I41" t="s">
        <v>128</v>
      </c>
      <c r="J41" t="s">
        <v>536</v>
      </c>
    </row>
    <row r="42" spans="1:10" x14ac:dyDescent="0.2">
      <c r="A42" t="s">
        <v>135</v>
      </c>
      <c r="B42" t="s">
        <v>136</v>
      </c>
      <c r="C42">
        <v>1994</v>
      </c>
      <c r="D42" t="s">
        <v>127</v>
      </c>
      <c r="E42" t="s">
        <v>657</v>
      </c>
      <c r="F42" t="s">
        <v>658</v>
      </c>
      <c r="G42" s="1">
        <v>49.25</v>
      </c>
      <c r="H42" t="s">
        <v>137</v>
      </c>
      <c r="I42" t="s">
        <v>10</v>
      </c>
      <c r="J42" t="s">
        <v>536</v>
      </c>
    </row>
    <row r="43" spans="1:10" x14ac:dyDescent="0.2">
      <c r="A43" t="s">
        <v>138</v>
      </c>
      <c r="B43" t="s">
        <v>139</v>
      </c>
      <c r="C43">
        <v>1999</v>
      </c>
      <c r="D43" t="s">
        <v>39</v>
      </c>
      <c r="E43" t="s">
        <v>681</v>
      </c>
      <c r="F43" t="s">
        <v>685</v>
      </c>
      <c r="G43" s="1">
        <f>44+(28/60)</f>
        <v>44.466666666666669</v>
      </c>
      <c r="H43" t="s">
        <v>140</v>
      </c>
      <c r="I43" t="s">
        <v>18</v>
      </c>
      <c r="J43" t="s">
        <v>536</v>
      </c>
    </row>
    <row r="44" spans="1:10" x14ac:dyDescent="0.2">
      <c r="A44" t="s">
        <v>142</v>
      </c>
      <c r="B44" t="s">
        <v>143</v>
      </c>
      <c r="C44">
        <v>1997</v>
      </c>
      <c r="D44" t="s">
        <v>13</v>
      </c>
      <c r="E44" t="s">
        <v>659</v>
      </c>
      <c r="F44" t="s">
        <v>660</v>
      </c>
      <c r="G44" s="1">
        <f>36+(59/60)</f>
        <v>36.983333333333334</v>
      </c>
      <c r="H44" t="s">
        <v>144</v>
      </c>
      <c r="I44" t="s">
        <v>18</v>
      </c>
      <c r="J44" t="s">
        <v>536</v>
      </c>
    </row>
    <row r="45" spans="1:10" x14ac:dyDescent="0.2">
      <c r="A45" t="s">
        <v>145</v>
      </c>
      <c r="B45" t="s">
        <v>146</v>
      </c>
      <c r="C45">
        <v>1968</v>
      </c>
      <c r="D45" t="s">
        <v>8</v>
      </c>
      <c r="E45" t="s">
        <v>661</v>
      </c>
      <c r="F45" t="s">
        <v>662</v>
      </c>
      <c r="G45" s="1">
        <f>60+15+(27/60)</f>
        <v>75.45</v>
      </c>
      <c r="H45" t="s">
        <v>71</v>
      </c>
      <c r="I45" t="s">
        <v>18</v>
      </c>
      <c r="J45" t="s">
        <v>536</v>
      </c>
    </row>
    <row r="46" spans="1:10" x14ac:dyDescent="0.2">
      <c r="A46" t="s">
        <v>147</v>
      </c>
      <c r="B46" t="s">
        <v>148</v>
      </c>
      <c r="C46">
        <v>1996</v>
      </c>
      <c r="D46" t="s">
        <v>43</v>
      </c>
      <c r="E46" t="s">
        <v>663</v>
      </c>
      <c r="F46" t="s">
        <v>664</v>
      </c>
      <c r="G46" s="1">
        <f>60+3+(33/60)</f>
        <v>63.55</v>
      </c>
      <c r="H46" t="s">
        <v>149</v>
      </c>
      <c r="I46" t="s">
        <v>18</v>
      </c>
      <c r="J46" t="s">
        <v>536</v>
      </c>
    </row>
    <row r="47" spans="1:10" x14ac:dyDescent="0.2">
      <c r="A47" t="s">
        <v>150</v>
      </c>
      <c r="B47" t="s">
        <v>151</v>
      </c>
      <c r="C47">
        <v>1993</v>
      </c>
      <c r="D47" t="s">
        <v>43</v>
      </c>
      <c r="E47" t="s">
        <v>665</v>
      </c>
      <c r="F47" t="s">
        <v>666</v>
      </c>
      <c r="G47" s="1">
        <f>58+(27/60)</f>
        <v>58.45</v>
      </c>
      <c r="H47" t="s">
        <v>152</v>
      </c>
      <c r="I47" t="s">
        <v>18</v>
      </c>
      <c r="J47" t="s">
        <v>536</v>
      </c>
    </row>
    <row r="48" spans="1:10" x14ac:dyDescent="0.2">
      <c r="A48" t="s">
        <v>153</v>
      </c>
      <c r="B48" t="s">
        <v>154</v>
      </c>
      <c r="C48">
        <v>2002</v>
      </c>
      <c r="D48" t="s">
        <v>127</v>
      </c>
      <c r="E48" t="s">
        <v>667</v>
      </c>
      <c r="F48" t="s">
        <v>668</v>
      </c>
      <c r="G48" s="1">
        <f>68+(28/60)</f>
        <v>68.466666666666669</v>
      </c>
      <c r="H48" t="s">
        <v>155</v>
      </c>
      <c r="I48" t="s">
        <v>10</v>
      </c>
      <c r="J48" t="s">
        <v>536</v>
      </c>
    </row>
    <row r="49" spans="1:10" x14ac:dyDescent="0.2">
      <c r="A49" t="s">
        <v>156</v>
      </c>
      <c r="B49" t="s">
        <v>157</v>
      </c>
      <c r="C49">
        <v>2017</v>
      </c>
      <c r="D49" t="s">
        <v>13</v>
      </c>
      <c r="E49" t="s">
        <v>669</v>
      </c>
      <c r="F49" t="s">
        <v>670</v>
      </c>
      <c r="G49" s="1">
        <f>35+(36/60)</f>
        <v>35.6</v>
      </c>
      <c r="H49" t="s">
        <v>158</v>
      </c>
      <c r="I49" t="s">
        <v>18</v>
      </c>
      <c r="J49" t="s">
        <v>536</v>
      </c>
    </row>
    <row r="50" spans="1:10" x14ac:dyDescent="0.2">
      <c r="A50" t="s">
        <v>159</v>
      </c>
      <c r="B50" t="s">
        <v>160</v>
      </c>
      <c r="C50">
        <v>1997</v>
      </c>
      <c r="D50" t="s">
        <v>13</v>
      </c>
      <c r="E50" t="s">
        <v>671</v>
      </c>
      <c r="F50" t="s">
        <v>672</v>
      </c>
      <c r="G50" s="1">
        <f>50+(4/60)</f>
        <v>50.06666666666667</v>
      </c>
      <c r="H50" t="s">
        <v>161</v>
      </c>
      <c r="I50" t="s">
        <v>77</v>
      </c>
      <c r="J50" t="s">
        <v>536</v>
      </c>
    </row>
    <row r="51" spans="1:10" x14ac:dyDescent="0.2">
      <c r="A51" t="s">
        <v>162</v>
      </c>
      <c r="B51" t="s">
        <v>163</v>
      </c>
      <c r="C51">
        <v>2017</v>
      </c>
      <c r="D51" t="s">
        <v>127</v>
      </c>
      <c r="E51" t="s">
        <v>673</v>
      </c>
      <c r="F51" t="s">
        <v>674</v>
      </c>
      <c r="G51" s="1">
        <v>66.75</v>
      </c>
      <c r="H51" t="s">
        <v>164</v>
      </c>
      <c r="I51" t="s">
        <v>165</v>
      </c>
      <c r="J51" t="s">
        <v>536</v>
      </c>
    </row>
    <row r="52" spans="1:10" x14ac:dyDescent="0.2">
      <c r="A52" t="s">
        <v>528</v>
      </c>
      <c r="B52" t="s">
        <v>141</v>
      </c>
      <c r="C52">
        <v>2009</v>
      </c>
      <c r="D52" t="s">
        <v>75</v>
      </c>
      <c r="G52" s="1">
        <f>120+22+(51/60)</f>
        <v>142.85</v>
      </c>
      <c r="H52" t="s">
        <v>141</v>
      </c>
      <c r="I52" t="s">
        <v>72</v>
      </c>
      <c r="J52" t="s">
        <v>535</v>
      </c>
    </row>
    <row r="53" spans="1:10" x14ac:dyDescent="0.2">
      <c r="A53" t="s">
        <v>166</v>
      </c>
      <c r="B53" t="s">
        <v>167</v>
      </c>
      <c r="C53">
        <v>1997</v>
      </c>
      <c r="D53" t="s">
        <v>75</v>
      </c>
      <c r="E53" t="s">
        <v>675</v>
      </c>
      <c r="F53" t="s">
        <v>676</v>
      </c>
      <c r="G53" s="1">
        <f>240+34+(11/60)</f>
        <v>274.18333333333334</v>
      </c>
      <c r="H53" t="s">
        <v>168</v>
      </c>
      <c r="I53" t="s">
        <v>77</v>
      </c>
      <c r="J53" t="s">
        <v>535</v>
      </c>
    </row>
    <row r="54" spans="1:10" x14ac:dyDescent="0.2">
      <c r="A54" t="s">
        <v>169</v>
      </c>
      <c r="B54" t="s">
        <v>170</v>
      </c>
      <c r="C54">
        <v>2010</v>
      </c>
      <c r="D54" t="s">
        <v>75</v>
      </c>
      <c r="E54" t="s">
        <v>677</v>
      </c>
      <c r="G54" s="1">
        <f>64+(38/60)</f>
        <v>64.63333333333334</v>
      </c>
      <c r="H54" t="s">
        <v>171</v>
      </c>
      <c r="I54" t="s">
        <v>18</v>
      </c>
      <c r="J54" t="s">
        <v>535</v>
      </c>
    </row>
    <row r="55" spans="1:10" x14ac:dyDescent="0.2">
      <c r="A55" t="s">
        <v>172</v>
      </c>
      <c r="B55" t="s">
        <v>173</v>
      </c>
      <c r="C55">
        <v>2006</v>
      </c>
      <c r="D55" t="s">
        <v>13</v>
      </c>
      <c r="E55" t="s">
        <v>678</v>
      </c>
      <c r="F55" t="s">
        <v>679</v>
      </c>
      <c r="G55" s="1">
        <f>35+(50/60)</f>
        <v>35.833333333333336</v>
      </c>
      <c r="H55" t="s">
        <v>26</v>
      </c>
      <c r="I55" t="s">
        <v>72</v>
      </c>
      <c r="J55" t="s">
        <v>536</v>
      </c>
    </row>
    <row r="56" spans="1:10" x14ac:dyDescent="0.2">
      <c r="A56" t="s">
        <v>174</v>
      </c>
      <c r="B56" t="s">
        <v>175</v>
      </c>
      <c r="C56">
        <v>1971</v>
      </c>
      <c r="D56" t="s">
        <v>8</v>
      </c>
      <c r="E56" t="s">
        <v>680</v>
      </c>
      <c r="F56" t="s">
        <v>682</v>
      </c>
      <c r="G56" s="1">
        <f>41+(13/60)</f>
        <v>41.216666666666669</v>
      </c>
      <c r="H56" t="s">
        <v>17</v>
      </c>
      <c r="I56" t="s">
        <v>10</v>
      </c>
      <c r="J56" t="s">
        <v>536</v>
      </c>
    </row>
    <row r="57" spans="1:10" x14ac:dyDescent="0.2">
      <c r="A57" t="s">
        <v>176</v>
      </c>
      <c r="B57" t="s">
        <v>177</v>
      </c>
      <c r="C57">
        <v>2016</v>
      </c>
      <c r="D57" t="s">
        <v>109</v>
      </c>
      <c r="E57" t="s">
        <v>683</v>
      </c>
      <c r="F57" t="s">
        <v>684</v>
      </c>
      <c r="G57" s="1">
        <f>58+(40/60)</f>
        <v>58.666666666666664</v>
      </c>
      <c r="H57" t="s">
        <v>178</v>
      </c>
      <c r="I57" t="s">
        <v>10</v>
      </c>
      <c r="J57" t="s">
        <v>536</v>
      </c>
    </row>
    <row r="58" spans="1:10" x14ac:dyDescent="0.2">
      <c r="A58" t="s">
        <v>179</v>
      </c>
      <c r="B58" t="s">
        <v>180</v>
      </c>
      <c r="C58">
        <v>1970</v>
      </c>
      <c r="D58" t="s">
        <v>8</v>
      </c>
      <c r="E58" t="s">
        <v>686</v>
      </c>
      <c r="F58" t="s">
        <v>687</v>
      </c>
      <c r="G58" s="1">
        <f>36+(40/60)</f>
        <v>36.666666666666664</v>
      </c>
      <c r="H58" t="s">
        <v>181</v>
      </c>
      <c r="I58" t="s">
        <v>18</v>
      </c>
      <c r="J58" t="s">
        <v>536</v>
      </c>
    </row>
    <row r="59" spans="1:10" x14ac:dyDescent="0.2">
      <c r="A59" t="s">
        <v>182</v>
      </c>
      <c r="B59" t="s">
        <v>183</v>
      </c>
      <c r="C59">
        <v>2007</v>
      </c>
      <c r="D59" t="s">
        <v>13</v>
      </c>
      <c r="E59" t="s">
        <v>688</v>
      </c>
      <c r="F59" t="s">
        <v>689</v>
      </c>
      <c r="G59" s="1">
        <f>33+(31/60)</f>
        <v>33.516666666666666</v>
      </c>
      <c r="H59" t="s">
        <v>184</v>
      </c>
      <c r="I59" t="s">
        <v>18</v>
      </c>
      <c r="J59" t="s">
        <v>536</v>
      </c>
    </row>
    <row r="60" spans="1:10" x14ac:dyDescent="0.2">
      <c r="A60" t="s">
        <v>185</v>
      </c>
      <c r="B60" t="s">
        <v>112</v>
      </c>
      <c r="C60">
        <v>2012</v>
      </c>
      <c r="D60" t="s">
        <v>43</v>
      </c>
      <c r="E60" t="s">
        <v>690</v>
      </c>
      <c r="F60" t="s">
        <v>691</v>
      </c>
      <c r="G60" s="1">
        <f>68+(21/60)</f>
        <v>68.349999999999994</v>
      </c>
      <c r="H60" t="s">
        <v>110</v>
      </c>
      <c r="I60" t="s">
        <v>18</v>
      </c>
      <c r="J60" t="s">
        <v>536</v>
      </c>
    </row>
    <row r="61" spans="1:10" x14ac:dyDescent="0.2">
      <c r="A61" t="s">
        <v>186</v>
      </c>
      <c r="B61" t="s">
        <v>187</v>
      </c>
      <c r="C61">
        <v>1987</v>
      </c>
      <c r="D61" t="s">
        <v>75</v>
      </c>
      <c r="E61" t="s">
        <v>617</v>
      </c>
      <c r="F61" t="s">
        <v>618</v>
      </c>
      <c r="G61" s="1">
        <f>34+(44/60)</f>
        <v>34.733333333333334</v>
      </c>
      <c r="H61" t="s">
        <v>188</v>
      </c>
      <c r="I61" t="s">
        <v>18</v>
      </c>
      <c r="J61" t="s">
        <v>535</v>
      </c>
    </row>
    <row r="62" spans="1:10" x14ac:dyDescent="0.2">
      <c r="A62" t="s">
        <v>189</v>
      </c>
      <c r="B62" t="s">
        <v>190</v>
      </c>
      <c r="C62">
        <v>1994</v>
      </c>
      <c r="D62" t="s">
        <v>13</v>
      </c>
      <c r="E62" t="s">
        <v>692</v>
      </c>
      <c r="F62" t="s">
        <v>693</v>
      </c>
      <c r="G62" s="1">
        <f>51+(46/60)</f>
        <v>51.766666666666666</v>
      </c>
      <c r="H62" t="s">
        <v>40</v>
      </c>
      <c r="I62" t="s">
        <v>18</v>
      </c>
      <c r="J62" t="s">
        <v>536</v>
      </c>
    </row>
    <row r="63" spans="1:10" x14ac:dyDescent="0.2">
      <c r="A63" t="s">
        <v>191</v>
      </c>
      <c r="B63" t="s">
        <v>192</v>
      </c>
      <c r="C63">
        <v>1969</v>
      </c>
      <c r="D63" t="s">
        <v>8</v>
      </c>
      <c r="E63" t="s">
        <v>694</v>
      </c>
      <c r="F63" t="s">
        <v>695</v>
      </c>
      <c r="G63" s="1">
        <f>29+(22/60)</f>
        <v>29.366666666666667</v>
      </c>
      <c r="H63" t="s">
        <v>162</v>
      </c>
      <c r="I63" t="s">
        <v>18</v>
      </c>
      <c r="J63" t="s">
        <v>536</v>
      </c>
    </row>
    <row r="64" spans="1:10" x14ac:dyDescent="0.2">
      <c r="A64" t="s">
        <v>193</v>
      </c>
      <c r="B64" t="s">
        <v>194</v>
      </c>
      <c r="C64">
        <v>2012</v>
      </c>
      <c r="D64" t="s">
        <v>8</v>
      </c>
      <c r="E64" t="s">
        <v>696</v>
      </c>
      <c r="F64" t="s">
        <v>697</v>
      </c>
      <c r="G64" s="1">
        <f>41+(9/60)</f>
        <v>41.15</v>
      </c>
      <c r="H64" t="s">
        <v>195</v>
      </c>
      <c r="I64" t="s">
        <v>18</v>
      </c>
      <c r="J64" t="s">
        <v>536</v>
      </c>
    </row>
    <row r="65" spans="1:10" x14ac:dyDescent="0.2">
      <c r="A65" t="s">
        <v>196</v>
      </c>
      <c r="B65" t="s">
        <v>197</v>
      </c>
      <c r="C65">
        <v>1997</v>
      </c>
      <c r="D65" t="s">
        <v>198</v>
      </c>
      <c r="E65" t="s">
        <v>698</v>
      </c>
      <c r="F65" t="s">
        <v>699</v>
      </c>
      <c r="G65" s="1">
        <f>62+(36/60)</f>
        <v>62.6</v>
      </c>
      <c r="H65" t="s">
        <v>199</v>
      </c>
      <c r="I65" t="s">
        <v>77</v>
      </c>
      <c r="J65" t="s">
        <v>536</v>
      </c>
    </row>
    <row r="66" spans="1:10" x14ac:dyDescent="0.2">
      <c r="A66" t="s">
        <v>200</v>
      </c>
      <c r="B66" t="s">
        <v>201</v>
      </c>
      <c r="C66">
        <v>2016</v>
      </c>
      <c r="D66" t="s">
        <v>127</v>
      </c>
      <c r="E66" t="s">
        <v>700</v>
      </c>
      <c r="F66" t="s">
        <v>703</v>
      </c>
      <c r="G66" s="1">
        <f>41+(40/60)</f>
        <v>41.666666666666664</v>
      </c>
      <c r="H66" t="s">
        <v>202</v>
      </c>
      <c r="I66" t="s">
        <v>203</v>
      </c>
      <c r="J66" t="s">
        <v>536</v>
      </c>
    </row>
    <row r="67" spans="1:10" x14ac:dyDescent="0.2">
      <c r="A67" t="s">
        <v>204</v>
      </c>
      <c r="B67" t="s">
        <v>205</v>
      </c>
      <c r="C67">
        <v>1971</v>
      </c>
      <c r="D67" t="s">
        <v>8</v>
      </c>
      <c r="E67" t="s">
        <v>701</v>
      </c>
      <c r="F67" t="s">
        <v>702</v>
      </c>
      <c r="G67" s="1">
        <f>41+(49/60)</f>
        <v>41.81666666666667</v>
      </c>
      <c r="H67" t="s">
        <v>206</v>
      </c>
      <c r="I67" t="s">
        <v>10</v>
      </c>
      <c r="J67" t="s">
        <v>536</v>
      </c>
    </row>
    <row r="68" spans="1:10" x14ac:dyDescent="0.2">
      <c r="A68" t="s">
        <v>207</v>
      </c>
      <c r="B68" t="s">
        <v>208</v>
      </c>
      <c r="C68">
        <v>2014</v>
      </c>
      <c r="D68" t="s">
        <v>8</v>
      </c>
      <c r="E68" t="s">
        <v>704</v>
      </c>
      <c r="F68" t="s">
        <v>705</v>
      </c>
      <c r="G68" s="1">
        <f>44+(36/60)</f>
        <v>44.6</v>
      </c>
      <c r="H68" t="s">
        <v>209</v>
      </c>
      <c r="I68" t="s">
        <v>10</v>
      </c>
      <c r="J68" t="s">
        <v>536</v>
      </c>
    </row>
    <row r="69" spans="1:10" x14ac:dyDescent="0.2">
      <c r="A69" t="s">
        <v>210</v>
      </c>
      <c r="B69" t="s">
        <v>211</v>
      </c>
      <c r="C69">
        <v>1994</v>
      </c>
      <c r="D69" t="s">
        <v>43</v>
      </c>
      <c r="E69" t="s">
        <v>706</v>
      </c>
      <c r="G69" s="1">
        <f>39+(49/60)</f>
        <v>39.81666666666667</v>
      </c>
      <c r="H69" t="s">
        <v>40</v>
      </c>
      <c r="I69" t="s">
        <v>18</v>
      </c>
      <c r="J69" t="s">
        <v>536</v>
      </c>
    </row>
    <row r="70" spans="1:10" x14ac:dyDescent="0.2">
      <c r="A70" t="s">
        <v>212</v>
      </c>
      <c r="B70" t="s">
        <v>213</v>
      </c>
      <c r="C70">
        <v>1969</v>
      </c>
      <c r="D70" t="s">
        <v>39</v>
      </c>
      <c r="E70" t="s">
        <v>707</v>
      </c>
      <c r="F70" t="s">
        <v>708</v>
      </c>
      <c r="G70" s="1">
        <f>38+(7/60)</f>
        <v>38.116666666666667</v>
      </c>
      <c r="H70" t="s">
        <v>40</v>
      </c>
      <c r="I70" t="s">
        <v>18</v>
      </c>
      <c r="J70" t="s">
        <v>536</v>
      </c>
    </row>
    <row r="71" spans="1:10" x14ac:dyDescent="0.2">
      <c r="A71" t="s">
        <v>214</v>
      </c>
      <c r="B71" t="s">
        <v>29</v>
      </c>
      <c r="C71">
        <v>2007</v>
      </c>
      <c r="D71" t="s">
        <v>8</v>
      </c>
      <c r="E71" t="s">
        <v>709</v>
      </c>
      <c r="F71" t="s">
        <v>710</v>
      </c>
      <c r="G71" s="1">
        <f>42+(39/60)</f>
        <v>42.65</v>
      </c>
      <c r="H71" t="s">
        <v>215</v>
      </c>
      <c r="I71" t="s">
        <v>10</v>
      </c>
      <c r="J71" t="s">
        <v>536</v>
      </c>
    </row>
    <row r="72" spans="1:10" x14ac:dyDescent="0.2">
      <c r="A72" t="s">
        <v>216</v>
      </c>
      <c r="B72" t="s">
        <v>217</v>
      </c>
      <c r="C72">
        <v>1969</v>
      </c>
      <c r="D72" t="s">
        <v>8</v>
      </c>
      <c r="E72" t="s">
        <v>554</v>
      </c>
      <c r="F72" t="s">
        <v>555</v>
      </c>
      <c r="G72" s="1">
        <v>44.5</v>
      </c>
      <c r="H72" t="s">
        <v>92</v>
      </c>
      <c r="I72" t="s">
        <v>10</v>
      </c>
      <c r="J72" t="s">
        <v>536</v>
      </c>
    </row>
    <row r="73" spans="1:10" x14ac:dyDescent="0.2">
      <c r="A73" t="s">
        <v>218</v>
      </c>
      <c r="B73" t="s">
        <v>219</v>
      </c>
      <c r="C73">
        <v>1955</v>
      </c>
      <c r="D73" t="s">
        <v>198</v>
      </c>
      <c r="E73" t="s">
        <v>711</v>
      </c>
      <c r="F73" t="s">
        <v>712</v>
      </c>
      <c r="G73" s="1">
        <f>49+(22/60)</f>
        <v>49.366666666666667</v>
      </c>
      <c r="H73" t="s">
        <v>220</v>
      </c>
      <c r="I73" t="s">
        <v>18</v>
      </c>
      <c r="J73" t="s">
        <v>536</v>
      </c>
    </row>
    <row r="74" spans="1:10" x14ac:dyDescent="0.2">
      <c r="A74" t="s">
        <v>221</v>
      </c>
      <c r="B74" t="s">
        <v>222</v>
      </c>
      <c r="C74">
        <v>2010</v>
      </c>
      <c r="D74" t="s">
        <v>13</v>
      </c>
      <c r="E74" t="s">
        <v>713</v>
      </c>
      <c r="F74" t="s">
        <v>714</v>
      </c>
      <c r="G74" s="1">
        <v>53.33</v>
      </c>
      <c r="H74" t="s">
        <v>223</v>
      </c>
      <c r="I74" t="s">
        <v>51</v>
      </c>
      <c r="J74" t="s">
        <v>536</v>
      </c>
    </row>
    <row r="75" spans="1:10" x14ac:dyDescent="0.2">
      <c r="A75" t="s">
        <v>224</v>
      </c>
      <c r="B75" t="s">
        <v>315</v>
      </c>
      <c r="C75">
        <v>2013</v>
      </c>
      <c r="D75" t="s">
        <v>75</v>
      </c>
      <c r="E75" t="s">
        <v>715</v>
      </c>
      <c r="F75" t="s">
        <v>716</v>
      </c>
      <c r="G75" s="1">
        <f>42+(5/60)</f>
        <v>42.083333333333336</v>
      </c>
      <c r="H75" t="s">
        <v>82</v>
      </c>
      <c r="I75" t="s">
        <v>18</v>
      </c>
      <c r="J75" t="s">
        <v>535</v>
      </c>
    </row>
    <row r="76" spans="1:10" x14ac:dyDescent="0.2">
      <c r="A76" t="s">
        <v>225</v>
      </c>
      <c r="B76" t="s">
        <v>226</v>
      </c>
      <c r="C76">
        <v>2020</v>
      </c>
      <c r="D76" t="s">
        <v>227</v>
      </c>
      <c r="E76" t="s">
        <v>717</v>
      </c>
      <c r="F76" t="s">
        <v>718</v>
      </c>
      <c r="G76" s="1">
        <f>37+(37/60)</f>
        <v>37.616666666666667</v>
      </c>
      <c r="H76" t="s">
        <v>228</v>
      </c>
      <c r="I76" t="s">
        <v>18</v>
      </c>
      <c r="J76" t="s">
        <v>536</v>
      </c>
    </row>
    <row r="77" spans="1:10" x14ac:dyDescent="0.2">
      <c r="A77" t="s">
        <v>229</v>
      </c>
      <c r="B77" t="s">
        <v>230</v>
      </c>
      <c r="C77">
        <v>2009</v>
      </c>
      <c r="D77" t="s">
        <v>13</v>
      </c>
      <c r="E77" t="s">
        <v>719</v>
      </c>
      <c r="F77" t="s">
        <v>720</v>
      </c>
      <c r="G77" s="1">
        <f>41+(44/60)</f>
        <v>41.733333333333334</v>
      </c>
      <c r="H77" t="s">
        <v>231</v>
      </c>
      <c r="I77" t="s">
        <v>18</v>
      </c>
      <c r="J77" t="s">
        <v>536</v>
      </c>
    </row>
    <row r="78" spans="1:10" x14ac:dyDescent="0.2">
      <c r="A78" t="s">
        <v>232</v>
      </c>
      <c r="B78" t="s">
        <v>233</v>
      </c>
      <c r="C78">
        <v>1989</v>
      </c>
      <c r="D78" t="s">
        <v>198</v>
      </c>
      <c r="E78" t="s">
        <v>723</v>
      </c>
      <c r="F78" t="s">
        <v>721</v>
      </c>
      <c r="G78" s="1">
        <f>120+23+(37/60)</f>
        <v>143.61666666666667</v>
      </c>
      <c r="H78" t="s">
        <v>234</v>
      </c>
      <c r="I78" t="s">
        <v>77</v>
      </c>
      <c r="J78" t="s">
        <v>536</v>
      </c>
    </row>
    <row r="79" spans="1:10" x14ac:dyDescent="0.2">
      <c r="A79" t="s">
        <v>235</v>
      </c>
      <c r="B79" t="s">
        <v>236</v>
      </c>
      <c r="C79">
        <v>1993</v>
      </c>
      <c r="D79" t="s">
        <v>75</v>
      </c>
      <c r="E79" t="s">
        <v>722</v>
      </c>
      <c r="F79" t="s">
        <v>724</v>
      </c>
      <c r="G79" s="1">
        <f>60+21+(14/60)</f>
        <v>81.233333333333334</v>
      </c>
      <c r="H79" t="s">
        <v>237</v>
      </c>
      <c r="I79" t="s">
        <v>18</v>
      </c>
      <c r="J79" t="s">
        <v>535</v>
      </c>
    </row>
    <row r="80" spans="1:10" x14ac:dyDescent="0.2">
      <c r="A80" t="s">
        <v>238</v>
      </c>
      <c r="B80" t="s">
        <v>239</v>
      </c>
      <c r="C80">
        <v>2004</v>
      </c>
      <c r="D80" t="s">
        <v>75</v>
      </c>
      <c r="E80" t="s">
        <v>725</v>
      </c>
      <c r="F80" t="s">
        <v>726</v>
      </c>
      <c r="G80" s="1">
        <f>60+15+(23/60)</f>
        <v>75.38333333333334</v>
      </c>
      <c r="H80" t="s">
        <v>240</v>
      </c>
      <c r="I80" t="s">
        <v>77</v>
      </c>
      <c r="J80" t="s">
        <v>535</v>
      </c>
    </row>
    <row r="81" spans="1:10" x14ac:dyDescent="0.2">
      <c r="A81" t="s">
        <v>241</v>
      </c>
      <c r="B81" t="s">
        <v>242</v>
      </c>
      <c r="C81">
        <v>2019</v>
      </c>
      <c r="D81" t="s">
        <v>75</v>
      </c>
      <c r="E81" t="s">
        <v>727</v>
      </c>
      <c r="F81" t="s">
        <v>728</v>
      </c>
      <c r="G81" s="1">
        <f>60+40+(17/60)</f>
        <v>100.28333333333333</v>
      </c>
      <c r="H81" t="s">
        <v>215</v>
      </c>
      <c r="I81" t="s">
        <v>18</v>
      </c>
      <c r="J81" t="s">
        <v>535</v>
      </c>
    </row>
    <row r="82" spans="1:10" x14ac:dyDescent="0.2">
      <c r="A82" t="s">
        <v>243</v>
      </c>
      <c r="B82" t="s">
        <v>244</v>
      </c>
      <c r="C82">
        <v>1969</v>
      </c>
      <c r="D82" t="s">
        <v>8</v>
      </c>
      <c r="E82" t="s">
        <v>729</v>
      </c>
      <c r="F82" t="s">
        <v>730</v>
      </c>
      <c r="G82" s="1">
        <f>40+(3/60)</f>
        <v>40.049999999999997</v>
      </c>
      <c r="H82" t="s">
        <v>181</v>
      </c>
      <c r="I82" t="s">
        <v>18</v>
      </c>
      <c r="J82" t="s">
        <v>536</v>
      </c>
    </row>
    <row r="83" spans="1:10" x14ac:dyDescent="0.2">
      <c r="A83" t="s">
        <v>245</v>
      </c>
      <c r="B83" t="s">
        <v>29</v>
      </c>
      <c r="C83">
        <v>2000</v>
      </c>
      <c r="D83" t="s">
        <v>13</v>
      </c>
      <c r="E83" t="s">
        <v>731</v>
      </c>
      <c r="F83" t="s">
        <v>732</v>
      </c>
      <c r="G83" s="1">
        <f>49+(59/60)</f>
        <v>49.983333333333334</v>
      </c>
      <c r="H83" t="s">
        <v>9</v>
      </c>
      <c r="I83" t="s">
        <v>10</v>
      </c>
      <c r="J83" t="s">
        <v>536</v>
      </c>
    </row>
    <row r="84" spans="1:10" x14ac:dyDescent="0.2">
      <c r="A84" t="s">
        <v>246</v>
      </c>
      <c r="B84" t="s">
        <v>213</v>
      </c>
      <c r="C84">
        <v>1959</v>
      </c>
      <c r="D84" t="s">
        <v>39</v>
      </c>
      <c r="E84" t="s">
        <v>775</v>
      </c>
      <c r="F84" t="s">
        <v>776</v>
      </c>
      <c r="G84" s="1">
        <f>45+(54/60)</f>
        <v>45.9</v>
      </c>
      <c r="H84" t="s">
        <v>40</v>
      </c>
      <c r="I84" t="s">
        <v>18</v>
      </c>
      <c r="J84" t="s">
        <v>536</v>
      </c>
    </row>
    <row r="85" spans="1:10" x14ac:dyDescent="0.2">
      <c r="A85" t="s">
        <v>247</v>
      </c>
      <c r="B85" t="s">
        <v>248</v>
      </c>
      <c r="C85">
        <v>2018</v>
      </c>
      <c r="D85" t="s">
        <v>127</v>
      </c>
      <c r="E85" t="s">
        <v>777</v>
      </c>
      <c r="F85" t="s">
        <v>778</v>
      </c>
      <c r="G85" s="1">
        <f>35+(6/60)</f>
        <v>35.1</v>
      </c>
      <c r="H85" t="s">
        <v>215</v>
      </c>
      <c r="I85" t="s">
        <v>77</v>
      </c>
      <c r="J85" t="s">
        <v>536</v>
      </c>
    </row>
    <row r="86" spans="1:10" x14ac:dyDescent="0.2">
      <c r="A86" t="s">
        <v>249</v>
      </c>
      <c r="B86" t="s">
        <v>250</v>
      </c>
      <c r="C86">
        <v>1971</v>
      </c>
      <c r="D86" t="s">
        <v>8</v>
      </c>
      <c r="E86" t="s">
        <v>779</v>
      </c>
      <c r="F86" t="s">
        <v>780</v>
      </c>
      <c r="G86" s="1">
        <f>42+(36/60)</f>
        <v>42.6</v>
      </c>
      <c r="H86" t="s">
        <v>17</v>
      </c>
      <c r="I86" t="s">
        <v>10</v>
      </c>
      <c r="J86" t="s">
        <v>536</v>
      </c>
    </row>
    <row r="87" spans="1:10" x14ac:dyDescent="0.2">
      <c r="A87" t="s">
        <v>251</v>
      </c>
      <c r="B87" t="s">
        <v>49</v>
      </c>
      <c r="C87">
        <v>1977</v>
      </c>
      <c r="D87" t="s">
        <v>8</v>
      </c>
      <c r="E87" t="s">
        <v>781</v>
      </c>
      <c r="F87" t="s">
        <v>782</v>
      </c>
      <c r="G87" s="1">
        <f>40+(55/60)</f>
        <v>40.916666666666664</v>
      </c>
      <c r="H87" t="s">
        <v>17</v>
      </c>
      <c r="I87" t="s">
        <v>51</v>
      </c>
      <c r="J87" t="s">
        <v>536</v>
      </c>
    </row>
    <row r="88" spans="1:10" x14ac:dyDescent="0.2">
      <c r="A88" t="s">
        <v>252</v>
      </c>
      <c r="B88" t="s">
        <v>253</v>
      </c>
      <c r="C88">
        <v>2004</v>
      </c>
      <c r="D88" t="s">
        <v>35</v>
      </c>
      <c r="E88" t="s">
        <v>783</v>
      </c>
      <c r="F88" t="s">
        <v>784</v>
      </c>
      <c r="G88" s="1">
        <f>46+(48/60)</f>
        <v>46.8</v>
      </c>
      <c r="H88" t="s">
        <v>36</v>
      </c>
      <c r="I88" t="s">
        <v>18</v>
      </c>
      <c r="J88" t="s">
        <v>536</v>
      </c>
    </row>
    <row r="89" spans="1:10" x14ac:dyDescent="0.2">
      <c r="A89" t="s">
        <v>254</v>
      </c>
      <c r="B89" t="s">
        <v>255</v>
      </c>
      <c r="C89">
        <v>1970</v>
      </c>
      <c r="D89" t="s">
        <v>8</v>
      </c>
      <c r="E89" t="s">
        <v>576</v>
      </c>
      <c r="F89" t="s">
        <v>785</v>
      </c>
      <c r="G89" s="1">
        <f>120+9+(45/60)</f>
        <v>129.75</v>
      </c>
      <c r="H89" t="s">
        <v>256</v>
      </c>
      <c r="I89" t="s">
        <v>10</v>
      </c>
      <c r="J89" t="s">
        <v>536</v>
      </c>
    </row>
    <row r="90" spans="1:10" x14ac:dyDescent="0.2">
      <c r="A90" t="s">
        <v>257</v>
      </c>
      <c r="B90" t="s">
        <v>258</v>
      </c>
      <c r="C90">
        <v>1964</v>
      </c>
      <c r="D90" t="s">
        <v>8</v>
      </c>
      <c r="E90" t="s">
        <v>786</v>
      </c>
      <c r="F90" t="s">
        <v>787</v>
      </c>
      <c r="G90" s="1">
        <f>37+(2/60)</f>
        <v>37.033333333333331</v>
      </c>
      <c r="H90" t="s">
        <v>259</v>
      </c>
      <c r="I90" t="s">
        <v>18</v>
      </c>
      <c r="J90" t="s">
        <v>536</v>
      </c>
    </row>
    <row r="91" spans="1:10" x14ac:dyDescent="0.2">
      <c r="A91" t="s">
        <v>260</v>
      </c>
      <c r="B91" t="s">
        <v>261</v>
      </c>
      <c r="C91">
        <v>1979</v>
      </c>
      <c r="D91" t="s">
        <v>8</v>
      </c>
      <c r="E91" t="s">
        <v>629</v>
      </c>
      <c r="F91" t="s">
        <v>630</v>
      </c>
      <c r="G91" s="1">
        <f>60+5+(9/60)</f>
        <v>65.150000000000006</v>
      </c>
      <c r="H91" t="s">
        <v>262</v>
      </c>
      <c r="I91" t="s">
        <v>10</v>
      </c>
      <c r="J91" t="s">
        <v>536</v>
      </c>
    </row>
    <row r="92" spans="1:10" x14ac:dyDescent="0.2">
      <c r="A92" t="s">
        <v>263</v>
      </c>
      <c r="B92" t="s">
        <v>264</v>
      </c>
      <c r="C92">
        <v>2019</v>
      </c>
      <c r="D92" t="s">
        <v>13</v>
      </c>
      <c r="E92" t="s">
        <v>788</v>
      </c>
      <c r="F92" t="s">
        <v>789</v>
      </c>
      <c r="G92" s="1">
        <f>40+(46/60)</f>
        <v>40.766666666666666</v>
      </c>
      <c r="H92" t="s">
        <v>265</v>
      </c>
      <c r="I92" t="s">
        <v>18</v>
      </c>
      <c r="J92" t="s">
        <v>536</v>
      </c>
    </row>
    <row r="93" spans="1:10" x14ac:dyDescent="0.2">
      <c r="A93" t="s">
        <v>266</v>
      </c>
      <c r="B93" t="s">
        <v>267</v>
      </c>
      <c r="C93">
        <v>2004</v>
      </c>
      <c r="D93" t="s">
        <v>43</v>
      </c>
      <c r="E93" t="s">
        <v>552</v>
      </c>
      <c r="F93" t="s">
        <v>553</v>
      </c>
      <c r="G93" s="1">
        <f>46+(22/60)</f>
        <v>46.366666666666667</v>
      </c>
      <c r="H93" t="s">
        <v>268</v>
      </c>
      <c r="I93" t="s">
        <v>18</v>
      </c>
      <c r="J93" t="s">
        <v>536</v>
      </c>
    </row>
    <row r="94" spans="1:10" x14ac:dyDescent="0.2">
      <c r="A94" t="s">
        <v>269</v>
      </c>
      <c r="B94" t="s">
        <v>270</v>
      </c>
      <c r="C94">
        <v>2019</v>
      </c>
      <c r="D94" t="s">
        <v>227</v>
      </c>
      <c r="E94" t="s">
        <v>798</v>
      </c>
      <c r="F94" t="s">
        <v>799</v>
      </c>
      <c r="G94" s="1">
        <f>38+(53/60)</f>
        <v>38.883333333333333</v>
      </c>
      <c r="H94" t="s">
        <v>271</v>
      </c>
      <c r="I94" t="s">
        <v>10</v>
      </c>
      <c r="J94" t="s">
        <v>536</v>
      </c>
    </row>
    <row r="95" spans="1:10" x14ac:dyDescent="0.2">
      <c r="A95" t="s">
        <v>272</v>
      </c>
      <c r="B95" t="s">
        <v>273</v>
      </c>
      <c r="C95">
        <v>2010</v>
      </c>
      <c r="D95" t="s">
        <v>13</v>
      </c>
      <c r="E95" t="s">
        <v>800</v>
      </c>
      <c r="F95" t="s">
        <v>801</v>
      </c>
      <c r="G95" s="1">
        <f>41+(33/60)</f>
        <v>41.55</v>
      </c>
      <c r="H95" t="s">
        <v>184</v>
      </c>
      <c r="I95" t="s">
        <v>18</v>
      </c>
      <c r="J95" t="s">
        <v>536</v>
      </c>
    </row>
    <row r="96" spans="1:10" x14ac:dyDescent="0.2">
      <c r="A96" t="s">
        <v>274</v>
      </c>
      <c r="B96" t="s">
        <v>275</v>
      </c>
      <c r="C96">
        <v>1971</v>
      </c>
      <c r="D96" t="s">
        <v>35</v>
      </c>
      <c r="E96" t="s">
        <v>802</v>
      </c>
      <c r="F96" t="s">
        <v>803</v>
      </c>
      <c r="G96" s="1">
        <f>34+(24/60)</f>
        <v>34.4</v>
      </c>
      <c r="H96" t="s">
        <v>276</v>
      </c>
      <c r="I96" t="s">
        <v>10</v>
      </c>
      <c r="J96" t="s">
        <v>536</v>
      </c>
    </row>
    <row r="97" spans="1:10" x14ac:dyDescent="0.2">
      <c r="A97" t="s">
        <v>277</v>
      </c>
      <c r="B97" t="s">
        <v>31</v>
      </c>
      <c r="C97">
        <v>1971</v>
      </c>
      <c r="D97" t="s">
        <v>8</v>
      </c>
      <c r="E97" t="s">
        <v>804</v>
      </c>
      <c r="F97" t="s">
        <v>805</v>
      </c>
      <c r="G97" s="1">
        <f>46+(47/60)</f>
        <v>46.783333333333331</v>
      </c>
      <c r="H97" t="s">
        <v>32</v>
      </c>
      <c r="I97" t="s">
        <v>10</v>
      </c>
      <c r="J97" t="s">
        <v>536</v>
      </c>
    </row>
    <row r="98" spans="1:10" x14ac:dyDescent="0.2">
      <c r="A98" t="s">
        <v>278</v>
      </c>
      <c r="B98" t="s">
        <v>279</v>
      </c>
      <c r="C98">
        <v>2015</v>
      </c>
      <c r="D98" t="s">
        <v>43</v>
      </c>
      <c r="E98" t="s">
        <v>806</v>
      </c>
      <c r="F98" t="s">
        <v>807</v>
      </c>
      <c r="G98" s="1">
        <f>41+(59/60)</f>
        <v>41.983333333333334</v>
      </c>
      <c r="H98" t="s">
        <v>280</v>
      </c>
      <c r="I98" t="s">
        <v>18</v>
      </c>
      <c r="J98" t="s">
        <v>536</v>
      </c>
    </row>
    <row r="99" spans="1:10" x14ac:dyDescent="0.2">
      <c r="A99" t="s">
        <v>281</v>
      </c>
      <c r="B99" t="s">
        <v>282</v>
      </c>
      <c r="C99">
        <v>2009</v>
      </c>
      <c r="D99" t="s">
        <v>13</v>
      </c>
      <c r="E99" t="s">
        <v>810</v>
      </c>
      <c r="F99" t="s">
        <v>811</v>
      </c>
      <c r="G99" s="1">
        <v>54.75</v>
      </c>
      <c r="H99" t="s">
        <v>178</v>
      </c>
      <c r="I99" t="s">
        <v>18</v>
      </c>
      <c r="J99" t="s">
        <v>536</v>
      </c>
    </row>
    <row r="100" spans="1:10" x14ac:dyDescent="0.2">
      <c r="A100" t="s">
        <v>283</v>
      </c>
      <c r="B100" t="s">
        <v>284</v>
      </c>
      <c r="C100">
        <v>2017</v>
      </c>
      <c r="D100" t="s">
        <v>127</v>
      </c>
      <c r="E100" t="s">
        <v>812</v>
      </c>
      <c r="F100" t="s">
        <v>813</v>
      </c>
      <c r="G100" s="1">
        <f>61+(58/60)</f>
        <v>61.966666666666669</v>
      </c>
      <c r="H100" t="s">
        <v>155</v>
      </c>
      <c r="I100" t="s">
        <v>10</v>
      </c>
      <c r="J100" t="s">
        <v>536</v>
      </c>
    </row>
    <row r="101" spans="1:10" x14ac:dyDescent="0.2">
      <c r="A101" t="s">
        <v>285</v>
      </c>
      <c r="B101" t="s">
        <v>286</v>
      </c>
      <c r="C101">
        <v>1959</v>
      </c>
      <c r="D101" t="s">
        <v>39</v>
      </c>
      <c r="E101" t="s">
        <v>814</v>
      </c>
      <c r="F101" t="s">
        <v>815</v>
      </c>
      <c r="G101" s="1">
        <f>57+(3/60)</f>
        <v>57.05</v>
      </c>
      <c r="H101" t="s">
        <v>40</v>
      </c>
      <c r="I101" t="s">
        <v>18</v>
      </c>
      <c r="J101" t="s">
        <v>536</v>
      </c>
    </row>
    <row r="102" spans="1:10" x14ac:dyDescent="0.2">
      <c r="A102" t="s">
        <v>287</v>
      </c>
      <c r="B102" t="s">
        <v>288</v>
      </c>
      <c r="C102">
        <v>1959</v>
      </c>
      <c r="D102" t="s">
        <v>39</v>
      </c>
      <c r="E102" t="s">
        <v>816</v>
      </c>
      <c r="F102" t="s">
        <v>817</v>
      </c>
      <c r="G102" s="1">
        <f>40+(13/60)</f>
        <v>40.216666666666669</v>
      </c>
      <c r="H102" t="s">
        <v>140</v>
      </c>
      <c r="I102" t="s">
        <v>18</v>
      </c>
      <c r="J102" t="s">
        <v>536</v>
      </c>
    </row>
    <row r="103" spans="1:10" x14ac:dyDescent="0.2">
      <c r="A103" t="s">
        <v>289</v>
      </c>
      <c r="B103" t="s">
        <v>290</v>
      </c>
      <c r="C103">
        <v>2005</v>
      </c>
      <c r="D103" t="s">
        <v>43</v>
      </c>
      <c r="E103" t="s">
        <v>818</v>
      </c>
      <c r="F103" t="s">
        <v>819</v>
      </c>
      <c r="G103" s="1">
        <f>60+3+(31/60)</f>
        <v>63.516666666666666</v>
      </c>
      <c r="H103" t="s">
        <v>291</v>
      </c>
      <c r="I103" t="s">
        <v>77</v>
      </c>
      <c r="J103" t="s">
        <v>536</v>
      </c>
    </row>
    <row r="104" spans="1:10" x14ac:dyDescent="0.2">
      <c r="A104" t="s">
        <v>292</v>
      </c>
      <c r="B104" t="s">
        <v>293</v>
      </c>
      <c r="C104">
        <v>1998</v>
      </c>
      <c r="D104" t="s">
        <v>43</v>
      </c>
      <c r="E104" t="s">
        <v>631</v>
      </c>
      <c r="F104" t="s">
        <v>632</v>
      </c>
      <c r="G104" s="1">
        <f>60+18+(36/60)</f>
        <v>78.599999999999994</v>
      </c>
      <c r="H104" t="s">
        <v>294</v>
      </c>
      <c r="I104" t="s">
        <v>18</v>
      </c>
      <c r="J104" t="s">
        <v>536</v>
      </c>
    </row>
    <row r="105" spans="1:10" x14ac:dyDescent="0.2">
      <c r="A105" t="s">
        <v>295</v>
      </c>
      <c r="B105" t="s">
        <v>296</v>
      </c>
      <c r="C105">
        <v>2006</v>
      </c>
      <c r="D105" t="s">
        <v>13</v>
      </c>
      <c r="E105" t="s">
        <v>826</v>
      </c>
      <c r="F105" t="s">
        <v>827</v>
      </c>
      <c r="G105" s="1">
        <f>43+(23/60)</f>
        <v>43.383333333333333</v>
      </c>
      <c r="H105" t="s">
        <v>297</v>
      </c>
      <c r="I105" t="s">
        <v>10</v>
      </c>
      <c r="J105" t="s">
        <v>536</v>
      </c>
    </row>
    <row r="106" spans="1:10" x14ac:dyDescent="0.2">
      <c r="A106" t="s">
        <v>298</v>
      </c>
      <c r="B106" t="s">
        <v>46</v>
      </c>
      <c r="C106">
        <v>1983</v>
      </c>
      <c r="D106" t="s">
        <v>13</v>
      </c>
      <c r="E106" t="s">
        <v>828</v>
      </c>
      <c r="F106" t="s">
        <v>829</v>
      </c>
      <c r="G106" s="1">
        <f>44+(8/60)</f>
        <v>44.133333333333333</v>
      </c>
      <c r="H106" t="s">
        <v>299</v>
      </c>
      <c r="I106" t="s">
        <v>18</v>
      </c>
      <c r="J106" t="s">
        <v>536</v>
      </c>
    </row>
    <row r="107" spans="1:10" x14ac:dyDescent="0.2">
      <c r="A107" t="s">
        <v>300</v>
      </c>
      <c r="B107" t="s">
        <v>301</v>
      </c>
      <c r="C107">
        <v>1998</v>
      </c>
      <c r="D107" t="s">
        <v>127</v>
      </c>
      <c r="E107" t="s">
        <v>830</v>
      </c>
      <c r="F107" t="s">
        <v>831</v>
      </c>
      <c r="G107" s="1">
        <f>60+11+(3/60)</f>
        <v>71.05</v>
      </c>
      <c r="H107" t="s">
        <v>44</v>
      </c>
      <c r="I107" t="s">
        <v>10</v>
      </c>
      <c r="J107" t="s">
        <v>536</v>
      </c>
    </row>
    <row r="108" spans="1:10" x14ac:dyDescent="0.2">
      <c r="A108" t="s">
        <v>302</v>
      </c>
      <c r="B108" t="s">
        <v>303</v>
      </c>
      <c r="C108">
        <v>1977</v>
      </c>
      <c r="D108" t="s">
        <v>8</v>
      </c>
      <c r="E108" t="s">
        <v>820</v>
      </c>
      <c r="F108" t="s">
        <v>821</v>
      </c>
      <c r="G108" s="1">
        <f>38+(56/60)</f>
        <v>38.93333333333333</v>
      </c>
      <c r="H108" t="s">
        <v>121</v>
      </c>
      <c r="I108" t="s">
        <v>10</v>
      </c>
      <c r="J108" t="s">
        <v>536</v>
      </c>
    </row>
    <row r="109" spans="1:10" x14ac:dyDescent="0.2">
      <c r="A109" t="s">
        <v>304</v>
      </c>
      <c r="B109" t="s">
        <v>305</v>
      </c>
      <c r="C109">
        <v>2017</v>
      </c>
      <c r="D109" t="s">
        <v>75</v>
      </c>
      <c r="E109" t="s">
        <v>832</v>
      </c>
      <c r="F109" t="s">
        <v>833</v>
      </c>
      <c r="G109" s="1">
        <f>180+32+(31/60)</f>
        <v>212.51666666666668</v>
      </c>
      <c r="H109" t="s">
        <v>306</v>
      </c>
      <c r="I109" t="s">
        <v>77</v>
      </c>
      <c r="J109" t="s">
        <v>535</v>
      </c>
    </row>
    <row r="110" spans="1:10" x14ac:dyDescent="0.2">
      <c r="A110" t="s">
        <v>307</v>
      </c>
      <c r="B110" t="s">
        <v>308</v>
      </c>
      <c r="C110">
        <v>1990</v>
      </c>
      <c r="D110" t="s">
        <v>13</v>
      </c>
      <c r="E110" t="s">
        <v>834</v>
      </c>
      <c r="F110" t="s">
        <v>835</v>
      </c>
      <c r="G110" s="1">
        <f>58+(50/60)</f>
        <v>58.833333333333336</v>
      </c>
      <c r="H110" t="s">
        <v>309</v>
      </c>
      <c r="I110" t="s">
        <v>18</v>
      </c>
      <c r="J110" t="s">
        <v>536</v>
      </c>
    </row>
    <row r="111" spans="1:10" x14ac:dyDescent="0.2">
      <c r="A111" t="s">
        <v>310</v>
      </c>
      <c r="B111" t="s">
        <v>311</v>
      </c>
      <c r="C111">
        <v>2017</v>
      </c>
      <c r="D111" t="s">
        <v>43</v>
      </c>
      <c r="E111" t="s">
        <v>836</v>
      </c>
      <c r="F111" t="s">
        <v>837</v>
      </c>
      <c r="G111" s="1">
        <f>57+(2/60)</f>
        <v>57.033333333333331</v>
      </c>
      <c r="H111" t="s">
        <v>103</v>
      </c>
      <c r="I111" t="s">
        <v>18</v>
      </c>
      <c r="J111" t="s">
        <v>536</v>
      </c>
    </row>
    <row r="112" spans="1:10" x14ac:dyDescent="0.2">
      <c r="A112" t="s">
        <v>312</v>
      </c>
      <c r="B112" t="s">
        <v>313</v>
      </c>
      <c r="C112">
        <v>1981</v>
      </c>
      <c r="D112" t="s">
        <v>8</v>
      </c>
      <c r="E112" t="s">
        <v>838</v>
      </c>
      <c r="F112" t="s">
        <v>839</v>
      </c>
      <c r="G112" s="1">
        <f>65+(22/60)</f>
        <v>65.36666666666666</v>
      </c>
      <c r="H112" t="s">
        <v>314</v>
      </c>
      <c r="I112" t="s">
        <v>10</v>
      </c>
      <c r="J112" t="s">
        <v>536</v>
      </c>
    </row>
    <row r="113" spans="1:10" x14ac:dyDescent="0.2">
      <c r="A113" t="s">
        <v>840</v>
      </c>
      <c r="B113" t="s">
        <v>315</v>
      </c>
      <c r="C113">
        <v>1972</v>
      </c>
      <c r="D113" t="s">
        <v>8</v>
      </c>
      <c r="E113" t="s">
        <v>841</v>
      </c>
      <c r="F113" t="s">
        <v>842</v>
      </c>
      <c r="G113" s="1">
        <v>77.42</v>
      </c>
      <c r="H113" t="s">
        <v>181</v>
      </c>
      <c r="I113" t="s">
        <v>18</v>
      </c>
      <c r="J113" t="s">
        <v>535</v>
      </c>
    </row>
    <row r="114" spans="1:10" x14ac:dyDescent="0.2">
      <c r="A114" t="s">
        <v>316</v>
      </c>
      <c r="B114" t="s">
        <v>317</v>
      </c>
      <c r="C114">
        <v>1996</v>
      </c>
      <c r="D114" t="s">
        <v>13</v>
      </c>
      <c r="E114" t="s">
        <v>843</v>
      </c>
      <c r="F114" t="s">
        <v>844</v>
      </c>
      <c r="G114" s="1">
        <f>(46+(53/60)) + (7+(29/60))</f>
        <v>54.366666666666667</v>
      </c>
      <c r="H114" t="s">
        <v>318</v>
      </c>
      <c r="I114" t="s">
        <v>18</v>
      </c>
      <c r="J114" t="s">
        <v>536</v>
      </c>
    </row>
    <row r="115" spans="1:10" ht="34" x14ac:dyDescent="0.2">
      <c r="A115" t="s">
        <v>319</v>
      </c>
      <c r="B115" t="s">
        <v>29</v>
      </c>
      <c r="C115">
        <v>1997</v>
      </c>
      <c r="D115" t="s">
        <v>13</v>
      </c>
      <c r="E115" s="4" t="s">
        <v>542</v>
      </c>
      <c r="F115" t="s">
        <v>543</v>
      </c>
      <c r="G115" s="1">
        <f>53+(28/60)</f>
        <v>53.466666666666669</v>
      </c>
      <c r="H115" t="s">
        <v>9</v>
      </c>
      <c r="I115" t="s">
        <v>10</v>
      </c>
      <c r="J115" t="s">
        <v>536</v>
      </c>
    </row>
    <row r="116" spans="1:10" x14ac:dyDescent="0.2">
      <c r="A116" t="s">
        <v>320</v>
      </c>
      <c r="B116" t="s">
        <v>321</v>
      </c>
      <c r="C116">
        <v>1985</v>
      </c>
      <c r="D116" t="s">
        <v>198</v>
      </c>
      <c r="E116" t="s">
        <v>845</v>
      </c>
      <c r="F116" t="s">
        <v>846</v>
      </c>
      <c r="G116" s="1">
        <f>44+(43/60)</f>
        <v>44.716666666666669</v>
      </c>
      <c r="H116" t="s">
        <v>22</v>
      </c>
      <c r="I116" t="s">
        <v>10</v>
      </c>
      <c r="J116" t="s">
        <v>536</v>
      </c>
    </row>
    <row r="117" spans="1:10" x14ac:dyDescent="0.2">
      <c r="A117" t="s">
        <v>322</v>
      </c>
      <c r="B117" t="s">
        <v>323</v>
      </c>
      <c r="C117">
        <v>2013</v>
      </c>
      <c r="D117" t="s">
        <v>13</v>
      </c>
      <c r="E117" t="s">
        <v>847</v>
      </c>
      <c r="F117" t="s">
        <v>848</v>
      </c>
      <c r="G117" s="1">
        <f>41+(5/60)</f>
        <v>41.083333333333336</v>
      </c>
      <c r="H117" t="s">
        <v>62</v>
      </c>
      <c r="I117" t="s">
        <v>18</v>
      </c>
      <c r="J117" t="s">
        <v>536</v>
      </c>
    </row>
    <row r="118" spans="1:10" x14ac:dyDescent="0.2">
      <c r="A118" t="s">
        <v>324</v>
      </c>
      <c r="B118" t="s">
        <v>275</v>
      </c>
      <c r="C118">
        <v>1970</v>
      </c>
      <c r="D118" t="s">
        <v>35</v>
      </c>
      <c r="E118" t="s">
        <v>849</v>
      </c>
      <c r="F118" t="s">
        <v>850</v>
      </c>
      <c r="G118" s="1">
        <f>41+(48/60)</f>
        <v>41.8</v>
      </c>
      <c r="H118" t="s">
        <v>276</v>
      </c>
      <c r="I118" t="s">
        <v>10</v>
      </c>
      <c r="J118" t="s">
        <v>536</v>
      </c>
    </row>
    <row r="119" spans="1:10" x14ac:dyDescent="0.2">
      <c r="A119" t="s">
        <v>325</v>
      </c>
      <c r="B119" t="s">
        <v>326</v>
      </c>
      <c r="C119">
        <v>1994</v>
      </c>
      <c r="D119" t="s">
        <v>13</v>
      </c>
      <c r="E119" t="s">
        <v>851</v>
      </c>
      <c r="F119" t="s">
        <v>852</v>
      </c>
      <c r="G119" s="1">
        <f>52+(51/60)</f>
        <v>52.85</v>
      </c>
      <c r="H119" t="s">
        <v>327</v>
      </c>
      <c r="I119" t="s">
        <v>10</v>
      </c>
      <c r="J119" t="s">
        <v>536</v>
      </c>
    </row>
    <row r="120" spans="1:10" x14ac:dyDescent="0.2">
      <c r="A120" t="s">
        <v>328</v>
      </c>
      <c r="B120" t="s">
        <v>329</v>
      </c>
      <c r="C120">
        <v>2016</v>
      </c>
      <c r="D120" t="s">
        <v>13</v>
      </c>
      <c r="E120" t="s">
        <v>824</v>
      </c>
      <c r="F120" t="s">
        <v>825</v>
      </c>
      <c r="G120" s="1">
        <f>41+(1/60)</f>
        <v>41.016666666666666</v>
      </c>
      <c r="H120" t="s">
        <v>184</v>
      </c>
      <c r="I120" t="s">
        <v>18</v>
      </c>
      <c r="J120" t="s">
        <v>536</v>
      </c>
    </row>
    <row r="121" spans="1:10" x14ac:dyDescent="0.2">
      <c r="A121" t="s">
        <v>330</v>
      </c>
      <c r="B121" t="s">
        <v>331</v>
      </c>
      <c r="C121">
        <v>1989</v>
      </c>
      <c r="D121" t="s">
        <v>43</v>
      </c>
      <c r="E121" t="s">
        <v>853</v>
      </c>
      <c r="F121" t="s">
        <v>854</v>
      </c>
      <c r="G121" s="1">
        <f>53+(11/60)</f>
        <v>53.18333333333333</v>
      </c>
      <c r="H121" t="s">
        <v>220</v>
      </c>
      <c r="I121" t="s">
        <v>18</v>
      </c>
      <c r="J121" t="s">
        <v>536</v>
      </c>
    </row>
    <row r="122" spans="1:10" x14ac:dyDescent="0.2">
      <c r="A122" t="s">
        <v>332</v>
      </c>
      <c r="B122" t="s">
        <v>333</v>
      </c>
      <c r="C122">
        <v>2017</v>
      </c>
      <c r="D122" t="s">
        <v>75</v>
      </c>
      <c r="E122" t="s">
        <v>855</v>
      </c>
      <c r="F122" t="s">
        <v>856</v>
      </c>
      <c r="G122" s="1">
        <f>180+47+(27/60)</f>
        <v>227.45</v>
      </c>
      <c r="H122" t="s">
        <v>334</v>
      </c>
      <c r="I122" t="s">
        <v>77</v>
      </c>
      <c r="J122" t="s">
        <v>535</v>
      </c>
    </row>
    <row r="123" spans="1:10" x14ac:dyDescent="0.2">
      <c r="A123" t="s">
        <v>335</v>
      </c>
      <c r="B123" t="s">
        <v>336</v>
      </c>
      <c r="C123">
        <v>1966</v>
      </c>
      <c r="D123" t="s">
        <v>198</v>
      </c>
      <c r="E123" t="s">
        <v>857</v>
      </c>
      <c r="F123" t="s">
        <v>858</v>
      </c>
      <c r="G123" s="1">
        <f>36+(27/60)</f>
        <v>36.450000000000003</v>
      </c>
      <c r="H123" t="s">
        <v>220</v>
      </c>
      <c r="I123" t="s">
        <v>18</v>
      </c>
      <c r="J123" t="s">
        <v>536</v>
      </c>
    </row>
    <row r="124" spans="1:10" x14ac:dyDescent="0.2">
      <c r="A124" t="s">
        <v>337</v>
      </c>
      <c r="B124" t="s">
        <v>337</v>
      </c>
      <c r="C124">
        <v>1996</v>
      </c>
      <c r="D124" t="s">
        <v>13</v>
      </c>
      <c r="E124" t="s">
        <v>859</v>
      </c>
      <c r="F124" t="s">
        <v>860</v>
      </c>
      <c r="G124" s="1">
        <f>50+(17/60)</f>
        <v>50.283333333333331</v>
      </c>
      <c r="H124" t="s">
        <v>121</v>
      </c>
      <c r="I124" t="s">
        <v>10</v>
      </c>
      <c r="J124" t="s">
        <v>536</v>
      </c>
    </row>
    <row r="125" spans="1:10" x14ac:dyDescent="0.2">
      <c r="A125" t="s">
        <v>338</v>
      </c>
      <c r="B125" t="s">
        <v>339</v>
      </c>
      <c r="C125">
        <v>1984</v>
      </c>
      <c r="D125" t="s">
        <v>35</v>
      </c>
      <c r="E125" t="s">
        <v>861</v>
      </c>
      <c r="F125" s="2" t="s">
        <v>862</v>
      </c>
      <c r="G125" s="1">
        <f>50+(58/60)</f>
        <v>50.966666666666669</v>
      </c>
      <c r="H125" t="s">
        <v>340</v>
      </c>
      <c r="I125" t="s">
        <v>10</v>
      </c>
      <c r="J125" t="s">
        <v>536</v>
      </c>
    </row>
    <row r="126" spans="1:10" x14ac:dyDescent="0.2">
      <c r="A126" t="s">
        <v>341</v>
      </c>
      <c r="B126" t="s">
        <v>342</v>
      </c>
      <c r="C126">
        <v>2006</v>
      </c>
      <c r="D126" t="s">
        <v>13</v>
      </c>
      <c r="E126" t="s">
        <v>766</v>
      </c>
      <c r="F126" t="s">
        <v>767</v>
      </c>
      <c r="G126" s="1">
        <v>62.66</v>
      </c>
      <c r="H126" t="s">
        <v>343</v>
      </c>
      <c r="I126" t="s">
        <v>18</v>
      </c>
      <c r="J126" t="s">
        <v>536</v>
      </c>
    </row>
    <row r="127" spans="1:10" x14ac:dyDescent="0.2">
      <c r="A127" t="s">
        <v>344</v>
      </c>
      <c r="B127" t="s">
        <v>344</v>
      </c>
      <c r="C127">
        <v>2019</v>
      </c>
      <c r="D127" t="s">
        <v>13</v>
      </c>
      <c r="E127" t="s">
        <v>790</v>
      </c>
      <c r="F127" t="s">
        <v>791</v>
      </c>
      <c r="G127" s="1">
        <f>44+(25/60)</f>
        <v>44.416666666666664</v>
      </c>
      <c r="H127" t="s">
        <v>345</v>
      </c>
      <c r="I127" t="s">
        <v>18</v>
      </c>
      <c r="J127" t="s">
        <v>536</v>
      </c>
    </row>
    <row r="128" spans="1:10" x14ac:dyDescent="0.2">
      <c r="A128" t="s">
        <v>346</v>
      </c>
      <c r="B128" t="s">
        <v>255</v>
      </c>
      <c r="C128">
        <v>1973</v>
      </c>
      <c r="D128" t="s">
        <v>8</v>
      </c>
      <c r="E128" t="s">
        <v>792</v>
      </c>
      <c r="F128" t="s">
        <v>793</v>
      </c>
      <c r="G128" s="1">
        <f>82+(23/60)</f>
        <v>82.38333333333334</v>
      </c>
      <c r="H128" t="s">
        <v>256</v>
      </c>
      <c r="I128" t="s">
        <v>10</v>
      </c>
      <c r="J128" t="s">
        <v>536</v>
      </c>
    </row>
    <row r="129" spans="1:10" x14ac:dyDescent="0.2">
      <c r="A129" t="s">
        <v>347</v>
      </c>
      <c r="B129" t="s">
        <v>348</v>
      </c>
      <c r="C129">
        <v>2019</v>
      </c>
      <c r="D129" t="s">
        <v>35</v>
      </c>
      <c r="E129" t="s">
        <v>794</v>
      </c>
      <c r="F129" t="s">
        <v>795</v>
      </c>
      <c r="G129" s="1">
        <f>46+(26/60)</f>
        <v>46.43333333333333</v>
      </c>
      <c r="H129" t="s">
        <v>349</v>
      </c>
      <c r="I129" t="s">
        <v>350</v>
      </c>
      <c r="J129" t="s">
        <v>536</v>
      </c>
    </row>
    <row r="130" spans="1:10" x14ac:dyDescent="0.2">
      <c r="A130" t="s">
        <v>351</v>
      </c>
      <c r="B130" t="s">
        <v>352</v>
      </c>
      <c r="C130">
        <v>2012</v>
      </c>
      <c r="D130" t="s">
        <v>43</v>
      </c>
      <c r="E130" t="s">
        <v>796</v>
      </c>
      <c r="F130" t="s">
        <v>797</v>
      </c>
      <c r="G130" s="1">
        <f>45+(55/60)</f>
        <v>45.916666666666664</v>
      </c>
      <c r="H130" t="s">
        <v>353</v>
      </c>
      <c r="I130" t="s">
        <v>18</v>
      </c>
      <c r="J130" t="s">
        <v>536</v>
      </c>
    </row>
    <row r="131" spans="1:10" x14ac:dyDescent="0.2">
      <c r="A131" t="s">
        <v>354</v>
      </c>
      <c r="B131" t="s">
        <v>354</v>
      </c>
      <c r="C131">
        <v>1992</v>
      </c>
      <c r="D131" t="s">
        <v>8</v>
      </c>
      <c r="E131" t="s">
        <v>633</v>
      </c>
      <c r="F131" t="s">
        <v>634</v>
      </c>
      <c r="G131" s="1">
        <f>57+(46/60)</f>
        <v>57.766666666666666</v>
      </c>
      <c r="H131" t="s">
        <v>67</v>
      </c>
      <c r="I131" t="s">
        <v>18</v>
      </c>
      <c r="J131" t="s">
        <v>536</v>
      </c>
    </row>
    <row r="132" spans="1:10" x14ac:dyDescent="0.2">
      <c r="A132" t="s">
        <v>355</v>
      </c>
      <c r="B132" t="s">
        <v>126</v>
      </c>
      <c r="C132">
        <v>2013</v>
      </c>
      <c r="D132" t="s">
        <v>127</v>
      </c>
      <c r="E132" t="s">
        <v>897</v>
      </c>
      <c r="F132" t="s">
        <v>898</v>
      </c>
      <c r="G132" s="1">
        <f>74+(34/60)</f>
        <v>74.566666666666663</v>
      </c>
      <c r="H132" t="s">
        <v>40</v>
      </c>
      <c r="I132" t="s">
        <v>128</v>
      </c>
      <c r="J132" t="s">
        <v>536</v>
      </c>
    </row>
    <row r="133" spans="1:10" x14ac:dyDescent="0.2">
      <c r="A133" t="s">
        <v>531</v>
      </c>
      <c r="B133" t="s">
        <v>532</v>
      </c>
      <c r="C133">
        <v>1986</v>
      </c>
      <c r="D133" t="s">
        <v>35</v>
      </c>
      <c r="E133" t="s">
        <v>899</v>
      </c>
      <c r="F133" t="s">
        <v>900</v>
      </c>
      <c r="G133" s="1">
        <f>28+(55/60)</f>
        <v>28.916666666666668</v>
      </c>
      <c r="H133" t="s">
        <v>533</v>
      </c>
      <c r="I133" t="s">
        <v>18</v>
      </c>
      <c r="J133" t="s">
        <v>536</v>
      </c>
    </row>
    <row r="134" spans="1:10" x14ac:dyDescent="0.2">
      <c r="A134" t="s">
        <v>356</v>
      </c>
      <c r="B134" t="s">
        <v>357</v>
      </c>
      <c r="C134">
        <v>2000</v>
      </c>
      <c r="D134" t="s">
        <v>13</v>
      </c>
      <c r="E134" t="s">
        <v>867</v>
      </c>
      <c r="F134" t="s">
        <v>868</v>
      </c>
      <c r="G134" s="1">
        <f>53+(41/60)</f>
        <v>53.68333333333333</v>
      </c>
      <c r="H134" t="s">
        <v>358</v>
      </c>
      <c r="I134" t="s">
        <v>18</v>
      </c>
      <c r="J134" t="s">
        <v>536</v>
      </c>
    </row>
    <row r="135" spans="1:10" x14ac:dyDescent="0.2">
      <c r="A135" t="s">
        <v>359</v>
      </c>
      <c r="B135" t="s">
        <v>360</v>
      </c>
      <c r="C135">
        <v>2018</v>
      </c>
      <c r="D135" t="s">
        <v>25</v>
      </c>
      <c r="E135" t="s">
        <v>869</v>
      </c>
      <c r="F135" t="s">
        <v>870</v>
      </c>
      <c r="G135" s="1">
        <f>36+(23/60)</f>
        <v>36.383333333333333</v>
      </c>
      <c r="H135" t="s">
        <v>361</v>
      </c>
      <c r="I135" t="s">
        <v>362</v>
      </c>
      <c r="J135" t="s">
        <v>536</v>
      </c>
    </row>
    <row r="136" spans="1:10" x14ac:dyDescent="0.2">
      <c r="A136" t="s">
        <v>363</v>
      </c>
      <c r="B136" t="s">
        <v>7</v>
      </c>
      <c r="C136">
        <v>1966</v>
      </c>
      <c r="D136" t="s">
        <v>8</v>
      </c>
      <c r="E136" t="s">
        <v>902</v>
      </c>
      <c r="F136" t="s">
        <v>903</v>
      </c>
      <c r="G136" s="1">
        <f>34+(44/60)</f>
        <v>34.733333333333334</v>
      </c>
      <c r="H136" t="s">
        <v>9</v>
      </c>
      <c r="I136" t="s">
        <v>10</v>
      </c>
      <c r="J136" t="s">
        <v>536</v>
      </c>
    </row>
    <row r="137" spans="1:10" x14ac:dyDescent="0.2">
      <c r="A137" t="s">
        <v>364</v>
      </c>
      <c r="B137" t="s">
        <v>365</v>
      </c>
      <c r="C137">
        <v>2019</v>
      </c>
      <c r="D137" t="s">
        <v>43</v>
      </c>
      <c r="E137" t="s">
        <v>901</v>
      </c>
      <c r="G137" s="1">
        <f>46+(56/60)</f>
        <v>46.93333333333333</v>
      </c>
      <c r="H137" t="s">
        <v>215</v>
      </c>
      <c r="I137" t="s">
        <v>18</v>
      </c>
      <c r="J137" t="s">
        <v>536</v>
      </c>
    </row>
    <row r="138" spans="1:10" x14ac:dyDescent="0.2">
      <c r="A138" t="s">
        <v>366</v>
      </c>
      <c r="B138" t="s">
        <v>279</v>
      </c>
      <c r="C138">
        <v>2020</v>
      </c>
      <c r="D138" t="s">
        <v>43</v>
      </c>
      <c r="E138" t="s">
        <v>808</v>
      </c>
      <c r="F138" t="s">
        <v>809</v>
      </c>
      <c r="G138" s="1">
        <v>39</v>
      </c>
      <c r="H138" t="s">
        <v>367</v>
      </c>
      <c r="I138" t="s">
        <v>18</v>
      </c>
      <c r="J138" t="s">
        <v>536</v>
      </c>
    </row>
    <row r="139" spans="1:10" x14ac:dyDescent="0.2">
      <c r="A139" t="s">
        <v>368</v>
      </c>
      <c r="B139" t="s">
        <v>369</v>
      </c>
      <c r="C139">
        <v>1990</v>
      </c>
      <c r="D139" t="s">
        <v>35</v>
      </c>
      <c r="E139" t="s">
        <v>904</v>
      </c>
      <c r="F139" t="s">
        <v>905</v>
      </c>
      <c r="G139" s="1">
        <f>42+(21/60)</f>
        <v>42.35</v>
      </c>
      <c r="H139" t="s">
        <v>220</v>
      </c>
      <c r="I139" t="s">
        <v>18</v>
      </c>
      <c r="J139" t="s">
        <v>536</v>
      </c>
    </row>
    <row r="140" spans="1:10" x14ac:dyDescent="0.2">
      <c r="A140" t="s">
        <v>370</v>
      </c>
      <c r="B140" t="s">
        <v>371</v>
      </c>
      <c r="C140">
        <v>2005</v>
      </c>
      <c r="D140" t="s">
        <v>25</v>
      </c>
      <c r="E140" t="s">
        <v>906</v>
      </c>
      <c r="F140" t="s">
        <v>907</v>
      </c>
      <c r="G140" s="1">
        <f>52+(3/60)</f>
        <v>52.05</v>
      </c>
      <c r="H140" t="s">
        <v>372</v>
      </c>
      <c r="I140" t="s">
        <v>77</v>
      </c>
      <c r="J140" t="s">
        <v>536</v>
      </c>
    </row>
    <row r="141" spans="1:10" x14ac:dyDescent="0.2">
      <c r="A141" t="s">
        <v>373</v>
      </c>
      <c r="B141" t="s">
        <v>373</v>
      </c>
      <c r="C141">
        <v>2011</v>
      </c>
      <c r="D141" t="s">
        <v>127</v>
      </c>
      <c r="E141" t="s">
        <v>908</v>
      </c>
      <c r="F141" t="s">
        <v>909</v>
      </c>
      <c r="G141" s="1">
        <f>40+(28/60)</f>
        <v>40.466666666666669</v>
      </c>
      <c r="H141" t="s">
        <v>271</v>
      </c>
      <c r="I141" t="s">
        <v>10</v>
      </c>
      <c r="J141" t="s">
        <v>536</v>
      </c>
    </row>
    <row r="142" spans="1:10" x14ac:dyDescent="0.2">
      <c r="A142" t="s">
        <v>374</v>
      </c>
      <c r="B142" t="s">
        <v>375</v>
      </c>
      <c r="C142">
        <v>2021</v>
      </c>
      <c r="D142" t="s">
        <v>8</v>
      </c>
      <c r="E142" t="s">
        <v>865</v>
      </c>
      <c r="F142" t="s">
        <v>866</v>
      </c>
      <c r="G142" s="1">
        <f>63+(42/60)</f>
        <v>63.7</v>
      </c>
      <c r="H142" t="s">
        <v>22</v>
      </c>
      <c r="I142" t="s">
        <v>10</v>
      </c>
      <c r="J142" t="s">
        <v>536</v>
      </c>
    </row>
    <row r="143" spans="1:10" x14ac:dyDescent="0.2">
      <c r="A143" t="s">
        <v>376</v>
      </c>
      <c r="B143" t="s">
        <v>7</v>
      </c>
      <c r="C143">
        <v>1967</v>
      </c>
      <c r="D143" t="s">
        <v>8</v>
      </c>
      <c r="E143" t="s">
        <v>919</v>
      </c>
      <c r="F143" t="s">
        <v>920</v>
      </c>
      <c r="G143" s="1">
        <v>39.75</v>
      </c>
      <c r="H143" t="s">
        <v>9</v>
      </c>
      <c r="I143" t="s">
        <v>10</v>
      </c>
      <c r="J143" t="s">
        <v>536</v>
      </c>
    </row>
    <row r="144" spans="1:10" x14ac:dyDescent="0.2">
      <c r="A144" t="s">
        <v>377</v>
      </c>
      <c r="B144" t="s">
        <v>378</v>
      </c>
      <c r="C144">
        <v>2005</v>
      </c>
      <c r="D144" t="s">
        <v>13</v>
      </c>
      <c r="E144" t="s">
        <v>923</v>
      </c>
      <c r="F144" t="s">
        <v>924</v>
      </c>
      <c r="G144" s="1">
        <f>50+(36/60)</f>
        <v>50.6</v>
      </c>
      <c r="H144" t="s">
        <v>379</v>
      </c>
      <c r="I144" t="s">
        <v>10</v>
      </c>
      <c r="J144" t="s">
        <v>536</v>
      </c>
    </row>
    <row r="145" spans="1:10" x14ac:dyDescent="0.2">
      <c r="A145" t="s">
        <v>380</v>
      </c>
      <c r="B145" t="s">
        <v>315</v>
      </c>
      <c r="C145">
        <v>2007</v>
      </c>
      <c r="D145" t="s">
        <v>75</v>
      </c>
      <c r="E145" t="s">
        <v>921</v>
      </c>
      <c r="F145" t="s">
        <v>922</v>
      </c>
      <c r="G145" s="1">
        <f>180+15+(37/60)</f>
        <v>195.61666666666667</v>
      </c>
      <c r="H145" t="s">
        <v>141</v>
      </c>
      <c r="I145" t="s">
        <v>18</v>
      </c>
      <c r="J145" t="s">
        <v>535</v>
      </c>
    </row>
    <row r="146" spans="1:10" x14ac:dyDescent="0.2">
      <c r="A146" t="s">
        <v>381</v>
      </c>
      <c r="B146" t="s">
        <v>382</v>
      </c>
      <c r="C146">
        <v>2004</v>
      </c>
      <c r="D146" t="s">
        <v>25</v>
      </c>
      <c r="E146" t="s">
        <v>625</v>
      </c>
      <c r="F146" t="s">
        <v>626</v>
      </c>
      <c r="G146" s="1">
        <f>46+(37/60)</f>
        <v>46.616666666666667</v>
      </c>
      <c r="H146" t="s">
        <v>383</v>
      </c>
      <c r="I146" t="s">
        <v>77</v>
      </c>
      <c r="J146" t="s">
        <v>536</v>
      </c>
    </row>
    <row r="147" spans="1:10" x14ac:dyDescent="0.2">
      <c r="A147" t="s">
        <v>384</v>
      </c>
      <c r="B147" t="s">
        <v>385</v>
      </c>
      <c r="C147">
        <v>2021</v>
      </c>
      <c r="D147" t="s">
        <v>43</v>
      </c>
      <c r="E147" t="s">
        <v>627</v>
      </c>
      <c r="F147" t="s">
        <v>628</v>
      </c>
      <c r="G147" s="1">
        <f>65+(13/60)</f>
        <v>65.216666666666669</v>
      </c>
      <c r="H147" t="s">
        <v>386</v>
      </c>
      <c r="I147" t="s">
        <v>10</v>
      </c>
      <c r="J147" t="s">
        <v>536</v>
      </c>
    </row>
    <row r="148" spans="1:10" x14ac:dyDescent="0.2">
      <c r="A148" t="s">
        <v>387</v>
      </c>
      <c r="B148" t="s">
        <v>388</v>
      </c>
      <c r="C148">
        <v>2002</v>
      </c>
      <c r="D148" t="s">
        <v>8</v>
      </c>
      <c r="E148" t="s">
        <v>925</v>
      </c>
      <c r="F148" t="s">
        <v>926</v>
      </c>
      <c r="G148" s="1">
        <f>60+(59/60)</f>
        <v>60.983333333333334</v>
      </c>
      <c r="H148" t="s">
        <v>231</v>
      </c>
      <c r="I148" t="s">
        <v>18</v>
      </c>
      <c r="J148" t="s">
        <v>536</v>
      </c>
    </row>
    <row r="149" spans="1:10" x14ac:dyDescent="0.2">
      <c r="A149" t="s">
        <v>389</v>
      </c>
      <c r="B149" t="s">
        <v>15</v>
      </c>
      <c r="C149">
        <v>2019</v>
      </c>
      <c r="D149" t="s">
        <v>8</v>
      </c>
      <c r="E149" t="s">
        <v>927</v>
      </c>
      <c r="F149" t="s">
        <v>928</v>
      </c>
      <c r="G149" s="1">
        <f>41+(12/60)</f>
        <v>41.2</v>
      </c>
      <c r="H149" t="s">
        <v>181</v>
      </c>
      <c r="I149" t="s">
        <v>18</v>
      </c>
      <c r="J149" t="s">
        <v>536</v>
      </c>
    </row>
    <row r="150" spans="1:10" x14ac:dyDescent="0.2">
      <c r="A150" t="s">
        <v>390</v>
      </c>
      <c r="B150" t="s">
        <v>391</v>
      </c>
      <c r="C150">
        <v>2016</v>
      </c>
      <c r="D150" t="s">
        <v>43</v>
      </c>
      <c r="E150" t="s">
        <v>871</v>
      </c>
      <c r="F150" t="s">
        <v>872</v>
      </c>
      <c r="G150" s="1">
        <f>37+(7/60)</f>
        <v>37.116666666666667</v>
      </c>
      <c r="H150" t="s">
        <v>62</v>
      </c>
      <c r="I150" t="s">
        <v>18</v>
      </c>
      <c r="J150" t="s">
        <v>536</v>
      </c>
    </row>
    <row r="151" spans="1:10" x14ac:dyDescent="0.2">
      <c r="A151" t="s">
        <v>392</v>
      </c>
      <c r="B151" t="s">
        <v>393</v>
      </c>
      <c r="C151">
        <v>2006</v>
      </c>
      <c r="D151" t="s">
        <v>109</v>
      </c>
      <c r="E151" t="s">
        <v>873</v>
      </c>
      <c r="F151" t="s">
        <v>874</v>
      </c>
      <c r="G151" s="1">
        <f>37+(32/60)</f>
        <v>37.533333333333331</v>
      </c>
      <c r="H151" t="s">
        <v>394</v>
      </c>
      <c r="I151" t="s">
        <v>18</v>
      </c>
      <c r="J151" t="s">
        <v>536</v>
      </c>
    </row>
    <row r="152" spans="1:10" x14ac:dyDescent="0.2">
      <c r="A152" t="s">
        <v>395</v>
      </c>
      <c r="B152" t="s">
        <v>396</v>
      </c>
      <c r="C152">
        <v>2016</v>
      </c>
      <c r="D152" t="s">
        <v>25</v>
      </c>
      <c r="E152" t="s">
        <v>929</v>
      </c>
      <c r="F152" t="s">
        <v>930</v>
      </c>
      <c r="G152" s="1">
        <f>35+(1/60)</f>
        <v>35.016666666666666</v>
      </c>
      <c r="H152" t="s">
        <v>397</v>
      </c>
      <c r="I152" t="s">
        <v>165</v>
      </c>
      <c r="J152" t="s">
        <v>536</v>
      </c>
    </row>
    <row r="153" spans="1:10" x14ac:dyDescent="0.2">
      <c r="A153" t="s">
        <v>398</v>
      </c>
      <c r="B153" t="s">
        <v>293</v>
      </c>
      <c r="C153">
        <v>1991</v>
      </c>
      <c r="D153" t="s">
        <v>43</v>
      </c>
      <c r="E153" t="s">
        <v>931</v>
      </c>
      <c r="F153" t="s">
        <v>932</v>
      </c>
      <c r="G153" s="1">
        <f>50+(36/60)</f>
        <v>50.6</v>
      </c>
      <c r="H153" t="s">
        <v>399</v>
      </c>
      <c r="I153" t="s">
        <v>18</v>
      </c>
      <c r="J153" t="s">
        <v>536</v>
      </c>
    </row>
    <row r="154" spans="1:10" x14ac:dyDescent="0.2">
      <c r="A154" t="s">
        <v>400</v>
      </c>
      <c r="B154" t="s">
        <v>401</v>
      </c>
      <c r="C154">
        <v>1971</v>
      </c>
      <c r="D154" t="s">
        <v>8</v>
      </c>
      <c r="E154" t="s">
        <v>822</v>
      </c>
      <c r="F154" t="s">
        <v>823</v>
      </c>
      <c r="G154" s="1">
        <f>46+(26/60)</f>
        <v>46.43333333333333</v>
      </c>
      <c r="H154" t="s">
        <v>402</v>
      </c>
      <c r="I154" t="s">
        <v>10</v>
      </c>
      <c r="J154" t="s">
        <v>536</v>
      </c>
    </row>
    <row r="155" spans="1:10" x14ac:dyDescent="0.2">
      <c r="A155" t="s">
        <v>403</v>
      </c>
      <c r="B155" t="s">
        <v>404</v>
      </c>
      <c r="C155">
        <v>1999</v>
      </c>
      <c r="D155" t="s">
        <v>13</v>
      </c>
      <c r="E155" t="s">
        <v>935</v>
      </c>
      <c r="F155" s="2" t="s">
        <v>936</v>
      </c>
      <c r="G155" s="1">
        <f>60+(23/60)</f>
        <v>60.383333333333333</v>
      </c>
      <c r="H155" t="s">
        <v>71</v>
      </c>
      <c r="I155" t="s">
        <v>18</v>
      </c>
      <c r="J155" t="s">
        <v>536</v>
      </c>
    </row>
    <row r="156" spans="1:10" x14ac:dyDescent="0.2">
      <c r="A156" t="s">
        <v>405</v>
      </c>
      <c r="B156" t="s">
        <v>406</v>
      </c>
      <c r="C156">
        <v>2005</v>
      </c>
      <c r="D156" t="s">
        <v>13</v>
      </c>
      <c r="E156" t="s">
        <v>933</v>
      </c>
      <c r="F156" t="s">
        <v>934</v>
      </c>
      <c r="G156" s="1">
        <f>65+(33/60)</f>
        <v>65.55</v>
      </c>
      <c r="H156" t="s">
        <v>340</v>
      </c>
      <c r="I156" t="s">
        <v>407</v>
      </c>
      <c r="J156" t="s">
        <v>536</v>
      </c>
    </row>
    <row r="157" spans="1:10" x14ac:dyDescent="0.2">
      <c r="A157" t="s">
        <v>408</v>
      </c>
      <c r="B157" t="s">
        <v>409</v>
      </c>
      <c r="C157">
        <v>1991</v>
      </c>
      <c r="D157" t="s">
        <v>8</v>
      </c>
      <c r="E157" t="s">
        <v>937</v>
      </c>
      <c r="F157" t="s">
        <v>938</v>
      </c>
      <c r="G157" s="1">
        <f>53+(22/60)</f>
        <v>53.366666666666667</v>
      </c>
      <c r="H157" t="s">
        <v>67</v>
      </c>
      <c r="I157" t="s">
        <v>18</v>
      </c>
      <c r="J157" t="s">
        <v>536</v>
      </c>
    </row>
    <row r="158" spans="1:10" x14ac:dyDescent="0.2">
      <c r="A158" t="s">
        <v>410</v>
      </c>
      <c r="B158" t="s">
        <v>411</v>
      </c>
      <c r="C158">
        <v>1983</v>
      </c>
      <c r="D158" t="s">
        <v>412</v>
      </c>
      <c r="E158" t="s">
        <v>877</v>
      </c>
      <c r="F158" t="s">
        <v>878</v>
      </c>
      <c r="G158" s="1">
        <f>38+(37/60)</f>
        <v>38.616666666666667</v>
      </c>
      <c r="H158" t="s">
        <v>67</v>
      </c>
      <c r="I158" t="s">
        <v>18</v>
      </c>
      <c r="J158" t="s">
        <v>536</v>
      </c>
    </row>
    <row r="159" spans="1:10" x14ac:dyDescent="0.2">
      <c r="A159" t="s">
        <v>413</v>
      </c>
      <c r="B159" t="s">
        <v>414</v>
      </c>
      <c r="C159">
        <v>1975</v>
      </c>
      <c r="D159" t="s">
        <v>415</v>
      </c>
      <c r="E159" t="s">
        <v>875</v>
      </c>
      <c r="F159" t="s">
        <v>876</v>
      </c>
      <c r="G159" s="1">
        <f>57+(58/60)</f>
        <v>57.966666666666669</v>
      </c>
      <c r="H159" t="s">
        <v>416</v>
      </c>
      <c r="I159" t="s">
        <v>10</v>
      </c>
      <c r="J159" t="s">
        <v>535</v>
      </c>
    </row>
    <row r="160" spans="1:10" x14ac:dyDescent="0.2">
      <c r="A160" t="s">
        <v>417</v>
      </c>
      <c r="B160" t="s">
        <v>29</v>
      </c>
      <c r="C160">
        <v>1995</v>
      </c>
      <c r="D160" t="s">
        <v>13</v>
      </c>
      <c r="E160" t="s">
        <v>941</v>
      </c>
      <c r="F160" t="s">
        <v>942</v>
      </c>
      <c r="G160" s="1">
        <v>48.66</v>
      </c>
      <c r="H160" t="s">
        <v>9</v>
      </c>
      <c r="I160" t="s">
        <v>10</v>
      </c>
      <c r="J160" t="s">
        <v>536</v>
      </c>
    </row>
    <row r="161" spans="1:10" x14ac:dyDescent="0.2">
      <c r="A161" t="s">
        <v>418</v>
      </c>
      <c r="B161" t="s">
        <v>419</v>
      </c>
      <c r="C161">
        <v>1995</v>
      </c>
      <c r="D161" t="s">
        <v>13</v>
      </c>
      <c r="E161" t="s">
        <v>939</v>
      </c>
      <c r="F161" t="s">
        <v>940</v>
      </c>
      <c r="G161" s="1">
        <f>38+(25/60)</f>
        <v>38.416666666666664</v>
      </c>
      <c r="H161" t="s">
        <v>420</v>
      </c>
      <c r="I161" t="s">
        <v>18</v>
      </c>
      <c r="J161" t="s">
        <v>536</v>
      </c>
    </row>
    <row r="162" spans="1:10" x14ac:dyDescent="0.2">
      <c r="A162" t="s">
        <v>421</v>
      </c>
      <c r="B162" t="s">
        <v>422</v>
      </c>
      <c r="C162">
        <v>2007</v>
      </c>
      <c r="D162" t="s">
        <v>35</v>
      </c>
      <c r="E162" t="s">
        <v>943</v>
      </c>
      <c r="F162" t="s">
        <v>944</v>
      </c>
      <c r="G162" s="1">
        <f>61+(4/60)</f>
        <v>61.06666666666667</v>
      </c>
      <c r="H162" t="s">
        <v>423</v>
      </c>
      <c r="I162" t="s">
        <v>18</v>
      </c>
      <c r="J162" t="s">
        <v>536</v>
      </c>
    </row>
    <row r="163" spans="1:10" x14ac:dyDescent="0.2">
      <c r="A163" t="s">
        <v>424</v>
      </c>
      <c r="B163" t="s">
        <v>31</v>
      </c>
      <c r="C163">
        <v>1973</v>
      </c>
      <c r="D163" t="s">
        <v>8</v>
      </c>
      <c r="E163" t="s">
        <v>635</v>
      </c>
      <c r="F163" t="s">
        <v>636</v>
      </c>
      <c r="G163" s="1">
        <f>42+(53/60)</f>
        <v>42.883333333333333</v>
      </c>
      <c r="H163" t="s">
        <v>32</v>
      </c>
      <c r="I163" t="s">
        <v>10</v>
      </c>
      <c r="J163" t="s">
        <v>536</v>
      </c>
    </row>
    <row r="164" spans="1:10" x14ac:dyDescent="0.2">
      <c r="A164" t="s">
        <v>425</v>
      </c>
      <c r="B164" t="s">
        <v>425</v>
      </c>
      <c r="C164">
        <v>1967</v>
      </c>
      <c r="D164" t="s">
        <v>8</v>
      </c>
      <c r="E164" t="s">
        <v>945</v>
      </c>
      <c r="F164" t="s">
        <v>946</v>
      </c>
      <c r="G164" s="1">
        <f>43+(51/60)</f>
        <v>43.85</v>
      </c>
      <c r="H164" t="s">
        <v>181</v>
      </c>
      <c r="I164" t="s">
        <v>18</v>
      </c>
      <c r="J164" t="s">
        <v>536</v>
      </c>
    </row>
    <row r="165" spans="1:10" x14ac:dyDescent="0.2">
      <c r="A165" t="s">
        <v>426</v>
      </c>
      <c r="B165" t="s">
        <v>427</v>
      </c>
      <c r="C165">
        <v>2015</v>
      </c>
      <c r="D165" t="s">
        <v>39</v>
      </c>
      <c r="E165" t="s">
        <v>947</v>
      </c>
      <c r="F165" t="s">
        <v>948</v>
      </c>
      <c r="G165" s="1">
        <f>120+53+(36/60)</f>
        <v>173.6</v>
      </c>
      <c r="H165" t="s">
        <v>228</v>
      </c>
      <c r="I165" t="s">
        <v>18</v>
      </c>
      <c r="J165" t="s">
        <v>536</v>
      </c>
    </row>
    <row r="166" spans="1:10" x14ac:dyDescent="0.2">
      <c r="A166" t="s">
        <v>428</v>
      </c>
      <c r="B166" t="s">
        <v>429</v>
      </c>
      <c r="C166">
        <v>1993</v>
      </c>
      <c r="D166" t="s">
        <v>430</v>
      </c>
      <c r="E166" t="s">
        <v>949</v>
      </c>
      <c r="G166" s="1">
        <f>120+24+(41/60)</f>
        <v>144.68333333333334</v>
      </c>
      <c r="H166" t="s">
        <v>340</v>
      </c>
      <c r="I166" t="s">
        <v>18</v>
      </c>
      <c r="J166" t="s">
        <v>535</v>
      </c>
    </row>
    <row r="167" spans="1:10" x14ac:dyDescent="0.2">
      <c r="A167" t="s">
        <v>431</v>
      </c>
      <c r="B167" t="s">
        <v>432</v>
      </c>
      <c r="C167">
        <v>1968</v>
      </c>
      <c r="D167" t="s">
        <v>8</v>
      </c>
      <c r="E167" t="s">
        <v>879</v>
      </c>
      <c r="F167" t="s">
        <v>880</v>
      </c>
      <c r="G167" s="1">
        <f>40+(8/60)</f>
        <v>40.133333333333333</v>
      </c>
      <c r="H167" t="s">
        <v>433</v>
      </c>
      <c r="I167" t="s">
        <v>10</v>
      </c>
      <c r="J167" t="s">
        <v>536</v>
      </c>
    </row>
    <row r="168" spans="1:10" x14ac:dyDescent="0.2">
      <c r="A168" t="s">
        <v>434</v>
      </c>
      <c r="B168" t="s">
        <v>435</v>
      </c>
      <c r="C168">
        <v>1991</v>
      </c>
      <c r="D168" t="s">
        <v>43</v>
      </c>
      <c r="E168" t="s">
        <v>881</v>
      </c>
      <c r="F168" t="s">
        <v>882</v>
      </c>
      <c r="G168" s="1">
        <f>48+(4/60)</f>
        <v>48.06666666666667</v>
      </c>
      <c r="H168" t="s">
        <v>436</v>
      </c>
      <c r="I168" t="s">
        <v>18</v>
      </c>
      <c r="J168" t="s">
        <v>536</v>
      </c>
    </row>
    <row r="169" spans="1:10" x14ac:dyDescent="0.2">
      <c r="A169" t="s">
        <v>437</v>
      </c>
      <c r="B169" t="s">
        <v>315</v>
      </c>
      <c r="C169">
        <v>2013</v>
      </c>
      <c r="D169" t="s">
        <v>75</v>
      </c>
      <c r="E169" t="s">
        <v>950</v>
      </c>
      <c r="G169" s="1">
        <f>63+(16/60)</f>
        <v>63.266666666666666</v>
      </c>
      <c r="H169" t="s">
        <v>280</v>
      </c>
      <c r="I169" t="s">
        <v>18</v>
      </c>
      <c r="J169" t="s">
        <v>535</v>
      </c>
    </row>
    <row r="170" spans="1:10" x14ac:dyDescent="0.2">
      <c r="A170" t="s">
        <v>438</v>
      </c>
      <c r="B170" t="s">
        <v>439</v>
      </c>
      <c r="C170">
        <v>2016</v>
      </c>
      <c r="D170" t="s">
        <v>13</v>
      </c>
      <c r="E170" t="s">
        <v>887</v>
      </c>
      <c r="F170" t="s">
        <v>888</v>
      </c>
      <c r="G170" s="1">
        <f>37+(29/60)</f>
        <v>37.483333333333334</v>
      </c>
      <c r="H170" t="s">
        <v>26</v>
      </c>
      <c r="I170" t="s">
        <v>72</v>
      </c>
      <c r="J170" t="s">
        <v>536</v>
      </c>
    </row>
    <row r="171" spans="1:10" x14ac:dyDescent="0.2">
      <c r="A171" t="s">
        <v>440</v>
      </c>
      <c r="B171" t="s">
        <v>441</v>
      </c>
      <c r="C171">
        <v>1986</v>
      </c>
      <c r="D171" t="s">
        <v>13</v>
      </c>
      <c r="E171" t="s">
        <v>951</v>
      </c>
      <c r="F171" t="s">
        <v>952</v>
      </c>
      <c r="G171" s="1">
        <f>37+(9/60)</f>
        <v>37.15</v>
      </c>
      <c r="H171" t="s">
        <v>442</v>
      </c>
      <c r="I171" t="s">
        <v>10</v>
      </c>
      <c r="J171" t="s">
        <v>536</v>
      </c>
    </row>
    <row r="172" spans="1:10" x14ac:dyDescent="0.2">
      <c r="A172" t="s">
        <v>443</v>
      </c>
      <c r="B172" t="s">
        <v>205</v>
      </c>
      <c r="C172">
        <v>1972</v>
      </c>
      <c r="D172" t="s">
        <v>8</v>
      </c>
      <c r="E172" t="s">
        <v>637</v>
      </c>
      <c r="F172" t="s">
        <v>638</v>
      </c>
      <c r="G172" s="1">
        <f>38+(37/60)</f>
        <v>38.616666666666667</v>
      </c>
      <c r="H172" t="s">
        <v>206</v>
      </c>
      <c r="I172" t="s">
        <v>10</v>
      </c>
      <c r="J172" t="s">
        <v>536</v>
      </c>
    </row>
    <row r="173" spans="1:10" x14ac:dyDescent="0.2">
      <c r="A173" t="s">
        <v>444</v>
      </c>
      <c r="B173" t="s">
        <v>445</v>
      </c>
      <c r="C173">
        <v>2014</v>
      </c>
      <c r="D173" t="s">
        <v>35</v>
      </c>
      <c r="E173" t="s">
        <v>639</v>
      </c>
      <c r="F173" t="s">
        <v>640</v>
      </c>
      <c r="G173" s="1">
        <f>44+(22/60)</f>
        <v>44.366666666666667</v>
      </c>
      <c r="H173" t="s">
        <v>446</v>
      </c>
      <c r="I173" t="s">
        <v>447</v>
      </c>
      <c r="J173" t="s">
        <v>536</v>
      </c>
    </row>
    <row r="174" spans="1:10" x14ac:dyDescent="0.2">
      <c r="A174" t="s">
        <v>448</v>
      </c>
      <c r="B174" t="s">
        <v>449</v>
      </c>
      <c r="C174">
        <v>2008</v>
      </c>
      <c r="D174" t="s">
        <v>13</v>
      </c>
      <c r="E174" t="s">
        <v>953</v>
      </c>
      <c r="F174" t="s">
        <v>954</v>
      </c>
      <c r="G174" s="1">
        <f>54+(37/60)</f>
        <v>54.616666666666667</v>
      </c>
      <c r="H174" t="s">
        <v>450</v>
      </c>
      <c r="I174" t="s">
        <v>10</v>
      </c>
      <c r="J174" t="s">
        <v>536</v>
      </c>
    </row>
    <row r="175" spans="1:10" x14ac:dyDescent="0.2">
      <c r="A175" t="s">
        <v>451</v>
      </c>
      <c r="B175" t="s">
        <v>222</v>
      </c>
      <c r="C175">
        <v>2020</v>
      </c>
      <c r="D175" t="s">
        <v>13</v>
      </c>
      <c r="E175" t="s">
        <v>883</v>
      </c>
      <c r="F175" t="s">
        <v>884</v>
      </c>
      <c r="G175" s="1">
        <f>57+(24/60)</f>
        <v>57.4</v>
      </c>
      <c r="H175" t="s">
        <v>223</v>
      </c>
      <c r="I175" t="s">
        <v>51</v>
      </c>
      <c r="J175" t="s">
        <v>536</v>
      </c>
    </row>
    <row r="176" spans="1:10" x14ac:dyDescent="0.2">
      <c r="A176" t="s">
        <v>452</v>
      </c>
      <c r="B176" t="s">
        <v>453</v>
      </c>
      <c r="C176">
        <v>2019</v>
      </c>
      <c r="D176" t="s">
        <v>13</v>
      </c>
      <c r="E176" t="s">
        <v>885</v>
      </c>
      <c r="F176" t="s">
        <v>886</v>
      </c>
      <c r="G176" s="1">
        <f>66+(16/60)</f>
        <v>66.266666666666666</v>
      </c>
      <c r="H176" t="s">
        <v>47</v>
      </c>
      <c r="I176" t="s">
        <v>18</v>
      </c>
      <c r="J176" t="s">
        <v>536</v>
      </c>
    </row>
    <row r="177" spans="1:10" x14ac:dyDescent="0.2">
      <c r="A177" t="s">
        <v>454</v>
      </c>
      <c r="B177" t="s">
        <v>454</v>
      </c>
      <c r="C177">
        <v>1967</v>
      </c>
      <c r="D177" t="s">
        <v>8</v>
      </c>
      <c r="E177" t="s">
        <v>955</v>
      </c>
      <c r="F177" t="s">
        <v>956</v>
      </c>
      <c r="G177" s="1">
        <f>48+(57/60)</f>
        <v>48.95</v>
      </c>
      <c r="H177" t="s">
        <v>455</v>
      </c>
      <c r="I177" t="s">
        <v>18</v>
      </c>
      <c r="J177" t="s">
        <v>536</v>
      </c>
    </row>
    <row r="178" spans="1:10" x14ac:dyDescent="0.2">
      <c r="A178" t="s">
        <v>537</v>
      </c>
      <c r="B178" t="s">
        <v>538</v>
      </c>
      <c r="C178">
        <v>2004</v>
      </c>
      <c r="D178" t="s">
        <v>539</v>
      </c>
      <c r="H178" t="s">
        <v>540</v>
      </c>
      <c r="I178" t="s">
        <v>18</v>
      </c>
      <c r="J178" t="s">
        <v>535</v>
      </c>
    </row>
    <row r="179" spans="1:10" x14ac:dyDescent="0.2">
      <c r="A179" t="s">
        <v>456</v>
      </c>
      <c r="B179" t="s">
        <v>457</v>
      </c>
      <c r="C179">
        <v>1996</v>
      </c>
      <c r="D179" t="s">
        <v>13</v>
      </c>
      <c r="E179" t="s">
        <v>863</v>
      </c>
      <c r="F179" t="s">
        <v>864</v>
      </c>
      <c r="G179" s="1">
        <f>74+(3/60)</f>
        <v>74.05</v>
      </c>
      <c r="H179" t="s">
        <v>458</v>
      </c>
      <c r="I179" t="s">
        <v>18</v>
      </c>
      <c r="J179" t="s">
        <v>536</v>
      </c>
    </row>
    <row r="180" spans="1:10" x14ac:dyDescent="0.2">
      <c r="A180" t="s">
        <v>459</v>
      </c>
      <c r="B180" t="s">
        <v>460</v>
      </c>
      <c r="C180">
        <v>2001</v>
      </c>
      <c r="D180" t="s">
        <v>13</v>
      </c>
      <c r="E180" t="s">
        <v>893</v>
      </c>
      <c r="F180" t="s">
        <v>894</v>
      </c>
      <c r="G180" s="1">
        <f>49+(55/60)</f>
        <v>49.916666666666664</v>
      </c>
      <c r="H180" t="s">
        <v>461</v>
      </c>
      <c r="I180" t="s">
        <v>18</v>
      </c>
      <c r="J180" t="s">
        <v>536</v>
      </c>
    </row>
    <row r="181" spans="1:10" x14ac:dyDescent="0.2">
      <c r="A181" t="s">
        <v>462</v>
      </c>
      <c r="B181" t="s">
        <v>463</v>
      </c>
      <c r="C181">
        <v>1982</v>
      </c>
      <c r="D181" t="s">
        <v>198</v>
      </c>
      <c r="E181" t="s">
        <v>895</v>
      </c>
      <c r="F181" t="s">
        <v>896</v>
      </c>
      <c r="G181" s="1">
        <f>42+(18/60)</f>
        <v>42.3</v>
      </c>
      <c r="H181" t="s">
        <v>67</v>
      </c>
      <c r="I181" t="s">
        <v>18</v>
      </c>
      <c r="J181" t="s">
        <v>536</v>
      </c>
    </row>
    <row r="182" spans="1:10" x14ac:dyDescent="0.2">
      <c r="A182" t="s">
        <v>464</v>
      </c>
      <c r="B182" t="s">
        <v>465</v>
      </c>
      <c r="C182">
        <v>2004</v>
      </c>
      <c r="D182" t="s">
        <v>13</v>
      </c>
      <c r="E182" t="s">
        <v>889</v>
      </c>
      <c r="F182" t="s">
        <v>890</v>
      </c>
      <c r="G182" s="1">
        <f>40+(52/60)</f>
        <v>40.866666666666667</v>
      </c>
      <c r="H182" t="s">
        <v>466</v>
      </c>
      <c r="I182" t="s">
        <v>10</v>
      </c>
      <c r="J182" t="s">
        <v>536</v>
      </c>
    </row>
    <row r="183" spans="1:10" x14ac:dyDescent="0.2">
      <c r="A183" t="s">
        <v>467</v>
      </c>
      <c r="B183" t="s">
        <v>468</v>
      </c>
      <c r="C183">
        <v>1985</v>
      </c>
      <c r="D183" t="s">
        <v>13</v>
      </c>
      <c r="E183" t="s">
        <v>891</v>
      </c>
      <c r="F183" t="s">
        <v>892</v>
      </c>
      <c r="G183" s="1">
        <f>37+(9/60)</f>
        <v>37.15</v>
      </c>
      <c r="H183" t="s">
        <v>469</v>
      </c>
      <c r="I183" t="s">
        <v>18</v>
      </c>
      <c r="J183" t="s">
        <v>536</v>
      </c>
    </row>
    <row r="184" spans="1:10" x14ac:dyDescent="0.2">
      <c r="A184" t="s">
        <v>470</v>
      </c>
      <c r="B184" t="s">
        <v>112</v>
      </c>
      <c r="C184">
        <v>2015</v>
      </c>
      <c r="D184" t="s">
        <v>43</v>
      </c>
      <c r="E184" s="2" t="s">
        <v>549</v>
      </c>
      <c r="F184" s="2" t="s">
        <v>548</v>
      </c>
      <c r="G184" s="1">
        <v>79</v>
      </c>
      <c r="H184" t="s">
        <v>110</v>
      </c>
      <c r="I184" t="s">
        <v>18</v>
      </c>
      <c r="J184" t="s">
        <v>536</v>
      </c>
    </row>
    <row r="185" spans="1:10" x14ac:dyDescent="0.2">
      <c r="A185" t="s">
        <v>471</v>
      </c>
      <c r="B185" t="s">
        <v>472</v>
      </c>
      <c r="C185">
        <v>2021</v>
      </c>
      <c r="D185" t="s">
        <v>13</v>
      </c>
      <c r="E185" t="s">
        <v>773</v>
      </c>
      <c r="F185" t="s">
        <v>774</v>
      </c>
      <c r="G185" s="1">
        <f>61+(39/60)</f>
        <v>61.65</v>
      </c>
      <c r="H185" t="s">
        <v>215</v>
      </c>
      <c r="I185" t="s">
        <v>165</v>
      </c>
      <c r="J185" t="s">
        <v>536</v>
      </c>
    </row>
    <row r="186" spans="1:10" x14ac:dyDescent="0.2">
      <c r="A186" t="s">
        <v>473</v>
      </c>
      <c r="B186" t="s">
        <v>473</v>
      </c>
      <c r="C186">
        <v>1994</v>
      </c>
      <c r="D186" t="s">
        <v>13</v>
      </c>
      <c r="E186" t="s">
        <v>771</v>
      </c>
      <c r="F186" t="s">
        <v>772</v>
      </c>
      <c r="G186" s="1">
        <f>50+(19/60)</f>
        <v>50.31666666666667</v>
      </c>
      <c r="H186" t="s">
        <v>420</v>
      </c>
      <c r="I186" t="s">
        <v>18</v>
      </c>
      <c r="J186" t="s">
        <v>536</v>
      </c>
    </row>
    <row r="187" spans="1:10" x14ac:dyDescent="0.2">
      <c r="A187" t="s">
        <v>474</v>
      </c>
      <c r="B187" t="s">
        <v>475</v>
      </c>
      <c r="C187">
        <v>2001</v>
      </c>
      <c r="D187" t="s">
        <v>35</v>
      </c>
      <c r="E187" t="s">
        <v>769</v>
      </c>
      <c r="F187" t="s">
        <v>770</v>
      </c>
      <c r="G187" s="1">
        <f>44+(1/60)</f>
        <v>44.016666666666666</v>
      </c>
      <c r="H187" t="s">
        <v>40</v>
      </c>
      <c r="I187" t="s">
        <v>18</v>
      </c>
      <c r="J187" t="s">
        <v>536</v>
      </c>
    </row>
    <row r="188" spans="1:10" x14ac:dyDescent="0.2">
      <c r="A188" t="s">
        <v>476</v>
      </c>
      <c r="B188" t="s">
        <v>477</v>
      </c>
      <c r="C188">
        <v>2006</v>
      </c>
      <c r="D188" t="s">
        <v>13</v>
      </c>
      <c r="E188" t="s">
        <v>764</v>
      </c>
      <c r="F188" t="s">
        <v>765</v>
      </c>
      <c r="G188" s="1">
        <f>50+(27/60)</f>
        <v>50.45</v>
      </c>
      <c r="H188" t="s">
        <v>92</v>
      </c>
      <c r="I188" t="s">
        <v>10</v>
      </c>
      <c r="J188" t="s">
        <v>536</v>
      </c>
    </row>
    <row r="189" spans="1:10" x14ac:dyDescent="0.2">
      <c r="A189" t="s">
        <v>478</v>
      </c>
      <c r="B189" t="s">
        <v>479</v>
      </c>
      <c r="C189">
        <v>2009</v>
      </c>
      <c r="D189" t="s">
        <v>13</v>
      </c>
      <c r="E189" t="s">
        <v>762</v>
      </c>
      <c r="F189" t="s">
        <v>763</v>
      </c>
      <c r="G189" s="1">
        <f>52+(26/60)</f>
        <v>52.43333333333333</v>
      </c>
      <c r="H189" t="s">
        <v>44</v>
      </c>
      <c r="I189" t="s">
        <v>18</v>
      </c>
      <c r="J189" t="s">
        <v>536</v>
      </c>
    </row>
    <row r="190" spans="1:10" x14ac:dyDescent="0.2">
      <c r="A190" t="s">
        <v>480</v>
      </c>
      <c r="B190" t="s">
        <v>481</v>
      </c>
      <c r="C190">
        <v>2015</v>
      </c>
      <c r="D190" t="s">
        <v>127</v>
      </c>
      <c r="E190" t="s">
        <v>760</v>
      </c>
      <c r="F190" t="s">
        <v>761</v>
      </c>
      <c r="G190" s="1">
        <f>51+(29/60)</f>
        <v>51.483333333333334</v>
      </c>
      <c r="H190" t="s">
        <v>482</v>
      </c>
      <c r="I190" t="s">
        <v>18</v>
      </c>
      <c r="J190" t="s">
        <v>536</v>
      </c>
    </row>
    <row r="191" spans="1:10" x14ac:dyDescent="0.2">
      <c r="A191" t="s">
        <v>483</v>
      </c>
      <c r="B191" t="s">
        <v>483</v>
      </c>
      <c r="C191">
        <v>2021</v>
      </c>
      <c r="D191" t="s">
        <v>43</v>
      </c>
      <c r="E191" t="s">
        <v>758</v>
      </c>
      <c r="F191" t="s">
        <v>759</v>
      </c>
      <c r="G191" s="1">
        <f>22+(2/60)</f>
        <v>22.033333333333335</v>
      </c>
      <c r="H191" t="s">
        <v>484</v>
      </c>
      <c r="I191" t="s">
        <v>18</v>
      </c>
      <c r="J191" t="s">
        <v>536</v>
      </c>
    </row>
    <row r="192" spans="1:10" x14ac:dyDescent="0.2">
      <c r="A192" t="s">
        <v>485</v>
      </c>
      <c r="B192" t="s">
        <v>486</v>
      </c>
      <c r="C192">
        <v>2021</v>
      </c>
      <c r="D192" t="s">
        <v>39</v>
      </c>
      <c r="E192" t="s">
        <v>756</v>
      </c>
      <c r="F192" t="s">
        <v>757</v>
      </c>
      <c r="G192" s="1">
        <f>46+(34/60)</f>
        <v>46.56666666666667</v>
      </c>
      <c r="H192" t="s">
        <v>487</v>
      </c>
      <c r="I192" t="s">
        <v>488</v>
      </c>
      <c r="J192" t="s">
        <v>536</v>
      </c>
    </row>
    <row r="193" spans="1:10" x14ac:dyDescent="0.2">
      <c r="A193" t="s">
        <v>489</v>
      </c>
      <c r="B193" t="s">
        <v>490</v>
      </c>
      <c r="C193">
        <v>1994</v>
      </c>
      <c r="D193" t="s">
        <v>13</v>
      </c>
      <c r="E193" t="s">
        <v>754</v>
      </c>
      <c r="F193" t="s">
        <v>755</v>
      </c>
      <c r="G193" s="1">
        <f>41+(17/60)</f>
        <v>41.283333333333331</v>
      </c>
      <c r="H193" t="s">
        <v>318</v>
      </c>
      <c r="I193" t="s">
        <v>18</v>
      </c>
      <c r="J193" t="s">
        <v>536</v>
      </c>
    </row>
    <row r="194" spans="1:10" x14ac:dyDescent="0.2">
      <c r="A194" t="s">
        <v>491</v>
      </c>
      <c r="B194" t="s">
        <v>492</v>
      </c>
      <c r="C194">
        <v>2013</v>
      </c>
      <c r="D194" t="s">
        <v>25</v>
      </c>
      <c r="E194" t="s">
        <v>752</v>
      </c>
      <c r="F194" t="s">
        <v>753</v>
      </c>
      <c r="G194" s="1">
        <f>39+(46/60)</f>
        <v>39.766666666666666</v>
      </c>
      <c r="H194" t="s">
        <v>493</v>
      </c>
      <c r="I194" t="s">
        <v>494</v>
      </c>
      <c r="J194" t="s">
        <v>536</v>
      </c>
    </row>
    <row r="195" spans="1:10" x14ac:dyDescent="0.2">
      <c r="A195" t="s">
        <v>495</v>
      </c>
      <c r="B195" t="s">
        <v>496</v>
      </c>
      <c r="C195">
        <v>2007</v>
      </c>
      <c r="D195" t="s">
        <v>13</v>
      </c>
      <c r="E195" t="s">
        <v>751</v>
      </c>
      <c r="F195" t="s">
        <v>768</v>
      </c>
      <c r="G195" s="1">
        <f>50+(2/60)</f>
        <v>50.033333333333331</v>
      </c>
      <c r="H195" t="s">
        <v>497</v>
      </c>
      <c r="I195" t="s">
        <v>350</v>
      </c>
      <c r="J195" t="s">
        <v>536</v>
      </c>
    </row>
    <row r="196" spans="1:10" x14ac:dyDescent="0.2">
      <c r="A196" t="s">
        <v>530</v>
      </c>
      <c r="B196" t="s">
        <v>498</v>
      </c>
      <c r="C196">
        <v>2020</v>
      </c>
      <c r="D196" t="s">
        <v>127</v>
      </c>
      <c r="E196" t="s">
        <v>749</v>
      </c>
      <c r="F196" t="s">
        <v>750</v>
      </c>
      <c r="G196" s="1">
        <f>38+(39/60)</f>
        <v>38.65</v>
      </c>
      <c r="H196" t="s">
        <v>103</v>
      </c>
      <c r="I196" t="s">
        <v>18</v>
      </c>
      <c r="J196" t="s">
        <v>536</v>
      </c>
    </row>
    <row r="197" spans="1:10" x14ac:dyDescent="0.2">
      <c r="A197" t="s">
        <v>499</v>
      </c>
      <c r="B197" t="s">
        <v>500</v>
      </c>
      <c r="C197">
        <v>1971</v>
      </c>
      <c r="D197" t="s">
        <v>109</v>
      </c>
      <c r="E197" t="s">
        <v>747</v>
      </c>
      <c r="F197" t="s">
        <v>748</v>
      </c>
      <c r="G197" s="1">
        <f>35+(35/60)</f>
        <v>35.583333333333336</v>
      </c>
      <c r="H197" t="s">
        <v>501</v>
      </c>
      <c r="I197" t="s">
        <v>18</v>
      </c>
      <c r="J197" t="s">
        <v>536</v>
      </c>
    </row>
    <row r="198" spans="1:10" x14ac:dyDescent="0.2">
      <c r="A198" t="s">
        <v>502</v>
      </c>
      <c r="B198" t="s">
        <v>503</v>
      </c>
      <c r="C198">
        <v>1995</v>
      </c>
      <c r="D198" t="s">
        <v>8</v>
      </c>
      <c r="E198" t="s">
        <v>745</v>
      </c>
      <c r="F198" t="s">
        <v>746</v>
      </c>
      <c r="G198" s="1">
        <v>50.1</v>
      </c>
      <c r="H198" t="s">
        <v>54</v>
      </c>
      <c r="I198" t="s">
        <v>10</v>
      </c>
      <c r="J198" t="s">
        <v>536</v>
      </c>
    </row>
    <row r="199" spans="1:10" x14ac:dyDescent="0.2">
      <c r="A199" t="s">
        <v>504</v>
      </c>
      <c r="B199" t="s">
        <v>505</v>
      </c>
      <c r="C199">
        <v>1964</v>
      </c>
      <c r="D199" t="s">
        <v>109</v>
      </c>
      <c r="E199" t="s">
        <v>743</v>
      </c>
      <c r="F199" t="s">
        <v>744</v>
      </c>
      <c r="G199" s="1">
        <f>30+(56/60)</f>
        <v>30.933333333333334</v>
      </c>
      <c r="H199" t="s">
        <v>506</v>
      </c>
      <c r="I199" t="s">
        <v>18</v>
      </c>
      <c r="J199" t="s">
        <v>536</v>
      </c>
    </row>
    <row r="200" spans="1:10" x14ac:dyDescent="0.2">
      <c r="A200" t="s">
        <v>507</v>
      </c>
      <c r="B200" t="s">
        <v>508</v>
      </c>
      <c r="C200">
        <v>2007</v>
      </c>
      <c r="D200" t="s">
        <v>13</v>
      </c>
      <c r="E200" t="s">
        <v>741</v>
      </c>
      <c r="F200" t="s">
        <v>742</v>
      </c>
      <c r="G200" s="1">
        <f>41+(47/60)</f>
        <v>41.783333333333331</v>
      </c>
      <c r="H200" t="s">
        <v>62</v>
      </c>
      <c r="I200" t="s">
        <v>18</v>
      </c>
      <c r="J200" t="s">
        <v>536</v>
      </c>
    </row>
    <row r="201" spans="1:10" x14ac:dyDescent="0.2">
      <c r="A201" t="s">
        <v>509</v>
      </c>
      <c r="B201" t="s">
        <v>31</v>
      </c>
      <c r="C201">
        <v>1975</v>
      </c>
      <c r="D201" t="s">
        <v>8</v>
      </c>
      <c r="E201" t="s">
        <v>551</v>
      </c>
      <c r="F201" t="s">
        <v>550</v>
      </c>
      <c r="G201" s="1">
        <f>44+(11/60)</f>
        <v>44.18333333333333</v>
      </c>
      <c r="H201" t="s">
        <v>32</v>
      </c>
      <c r="I201" t="s">
        <v>10</v>
      </c>
      <c r="J201" t="s">
        <v>536</v>
      </c>
    </row>
    <row r="202" spans="1:10" x14ac:dyDescent="0.2">
      <c r="A202" t="s">
        <v>510</v>
      </c>
      <c r="B202" t="s">
        <v>404</v>
      </c>
      <c r="C202">
        <v>2001</v>
      </c>
      <c r="D202" t="s">
        <v>13</v>
      </c>
      <c r="E202" t="s">
        <v>739</v>
      </c>
      <c r="F202" t="s">
        <v>740</v>
      </c>
      <c r="G202" s="1">
        <f>51+(51/60)</f>
        <v>51.85</v>
      </c>
      <c r="H202" t="s">
        <v>82</v>
      </c>
      <c r="I202" t="s">
        <v>18</v>
      </c>
      <c r="J202" t="s">
        <v>536</v>
      </c>
    </row>
    <row r="203" spans="1:10" x14ac:dyDescent="0.2">
      <c r="A203" t="s">
        <v>511</v>
      </c>
      <c r="B203" t="s">
        <v>512</v>
      </c>
      <c r="C203">
        <v>2014</v>
      </c>
      <c r="D203" t="s">
        <v>127</v>
      </c>
      <c r="E203" t="s">
        <v>737</v>
      </c>
      <c r="F203" t="s">
        <v>738</v>
      </c>
      <c r="G203" s="1">
        <f>38+(3/60)</f>
        <v>38.049999999999997</v>
      </c>
      <c r="H203" t="s">
        <v>44</v>
      </c>
      <c r="I203" t="s">
        <v>18</v>
      </c>
      <c r="J203" t="s">
        <v>536</v>
      </c>
    </row>
    <row r="204" spans="1:10" x14ac:dyDescent="0.2">
      <c r="A204" t="s">
        <v>513</v>
      </c>
      <c r="B204" t="s">
        <v>514</v>
      </c>
      <c r="C204">
        <v>1987</v>
      </c>
      <c r="D204" t="s">
        <v>13</v>
      </c>
      <c r="E204" t="s">
        <v>735</v>
      </c>
      <c r="F204" t="s">
        <v>736</v>
      </c>
      <c r="G204" s="1">
        <f>36+(8/60)</f>
        <v>36.133333333333333</v>
      </c>
      <c r="H204" t="s">
        <v>515</v>
      </c>
      <c r="I204" t="s">
        <v>18</v>
      </c>
      <c r="J204" t="s">
        <v>536</v>
      </c>
    </row>
    <row r="205" spans="1:10" x14ac:dyDescent="0.2">
      <c r="A205" t="s">
        <v>516</v>
      </c>
      <c r="B205" t="s">
        <v>517</v>
      </c>
      <c r="C205">
        <v>2005</v>
      </c>
      <c r="D205" t="s">
        <v>13</v>
      </c>
      <c r="E205" t="s">
        <v>733</v>
      </c>
      <c r="F205" t="s">
        <v>734</v>
      </c>
      <c r="G205" s="1">
        <v>47</v>
      </c>
      <c r="H205" t="s">
        <v>518</v>
      </c>
      <c r="I205" t="s">
        <v>18</v>
      </c>
      <c r="J205" t="s">
        <v>536</v>
      </c>
    </row>
    <row r="206" spans="1:10" x14ac:dyDescent="0.2">
      <c r="A206" t="s">
        <v>519</v>
      </c>
      <c r="B206" t="s">
        <v>520</v>
      </c>
      <c r="C206">
        <v>1972</v>
      </c>
      <c r="D206" t="s">
        <v>8</v>
      </c>
      <c r="E206" t="s">
        <v>623</v>
      </c>
      <c r="F206" t="s">
        <v>624</v>
      </c>
      <c r="G206" s="1">
        <f>37+(3/60)</f>
        <v>37.049999999999997</v>
      </c>
      <c r="H206" t="s">
        <v>521</v>
      </c>
      <c r="I206" t="s">
        <v>18</v>
      </c>
      <c r="J206" t="s">
        <v>536</v>
      </c>
    </row>
    <row r="207" spans="1:10" x14ac:dyDescent="0.2">
      <c r="A207" t="s">
        <v>522</v>
      </c>
      <c r="B207" t="s">
        <v>523</v>
      </c>
      <c r="C207">
        <v>2017</v>
      </c>
      <c r="D207" t="s">
        <v>127</v>
      </c>
      <c r="E207" t="s">
        <v>621</v>
      </c>
      <c r="F207" t="s">
        <v>622</v>
      </c>
      <c r="G207" s="1">
        <f>(4*60)+45+(49/60)</f>
        <v>285.81666666666666</v>
      </c>
      <c r="H207" t="s">
        <v>524</v>
      </c>
      <c r="I207" t="s">
        <v>350</v>
      </c>
      <c r="J207" t="s">
        <v>535</v>
      </c>
    </row>
    <row r="208" spans="1:10" x14ac:dyDescent="0.2">
      <c r="A208" s="5">
        <v>0.46597222222222223</v>
      </c>
      <c r="B208" t="s">
        <v>525</v>
      </c>
      <c r="C208">
        <v>2009</v>
      </c>
      <c r="D208" t="s">
        <v>25</v>
      </c>
      <c r="E208" s="3" t="s">
        <v>619</v>
      </c>
      <c r="F208" t="s">
        <v>620</v>
      </c>
      <c r="G208" s="1">
        <f>45+(46/60)</f>
        <v>45.766666666666666</v>
      </c>
      <c r="H208" t="s">
        <v>526</v>
      </c>
      <c r="I208" t="s">
        <v>527</v>
      </c>
      <c r="J208" t="s">
        <v>536</v>
      </c>
    </row>
    <row r="209" spans="1:10" x14ac:dyDescent="0.2">
      <c r="A209" t="s">
        <v>910</v>
      </c>
      <c r="B209" t="s">
        <v>911</v>
      </c>
      <c r="C209">
        <v>1994</v>
      </c>
      <c r="D209" t="s">
        <v>13</v>
      </c>
      <c r="E209" s="2" t="s">
        <v>957</v>
      </c>
      <c r="F209" t="s">
        <v>958</v>
      </c>
      <c r="G209">
        <v>41.51</v>
      </c>
      <c r="H209" t="s">
        <v>62</v>
      </c>
      <c r="I209" t="s">
        <v>18</v>
      </c>
      <c r="J209" t="s">
        <v>536</v>
      </c>
    </row>
    <row r="210" spans="1:10" x14ac:dyDescent="0.2">
      <c r="A210" t="s">
        <v>912</v>
      </c>
      <c r="B210" t="s">
        <v>913</v>
      </c>
      <c r="C210">
        <v>1976</v>
      </c>
      <c r="D210" t="s">
        <v>8</v>
      </c>
      <c r="E210" t="s">
        <v>959</v>
      </c>
      <c r="F210" t="s">
        <v>960</v>
      </c>
      <c r="G210">
        <v>43.46</v>
      </c>
      <c r="H210" t="s">
        <v>918</v>
      </c>
      <c r="I210" t="s">
        <v>18</v>
      </c>
      <c r="J210" t="s">
        <v>536</v>
      </c>
    </row>
    <row r="211" spans="1:10" x14ac:dyDescent="0.2">
      <c r="A211" t="s">
        <v>914</v>
      </c>
      <c r="B211" t="s">
        <v>915</v>
      </c>
      <c r="C211">
        <v>2002</v>
      </c>
      <c r="D211" t="s">
        <v>13</v>
      </c>
      <c r="E211" t="s">
        <v>961</v>
      </c>
      <c r="F211" t="s">
        <v>962</v>
      </c>
      <c r="G211">
        <v>47.42</v>
      </c>
      <c r="H211" t="s">
        <v>47</v>
      </c>
      <c r="I211" t="s">
        <v>18</v>
      </c>
      <c r="J211" t="s">
        <v>536</v>
      </c>
    </row>
    <row r="212" spans="1:10" x14ac:dyDescent="0.2">
      <c r="A212" t="s">
        <v>916</v>
      </c>
      <c r="B212" t="s">
        <v>917</v>
      </c>
      <c r="C212">
        <v>1994</v>
      </c>
      <c r="D212" t="s">
        <v>8</v>
      </c>
      <c r="E212" t="s">
        <v>963</v>
      </c>
      <c r="F212" t="s">
        <v>964</v>
      </c>
      <c r="G212">
        <v>70.23</v>
      </c>
      <c r="H212" t="s">
        <v>188</v>
      </c>
      <c r="I212" t="s">
        <v>18</v>
      </c>
      <c r="J212" t="s">
        <v>536</v>
      </c>
    </row>
    <row r="213" spans="1:10" x14ac:dyDescent="0.2">
      <c r="A213" t="s">
        <v>965</v>
      </c>
      <c r="B213" t="s">
        <v>279</v>
      </c>
      <c r="C213">
        <v>2014</v>
      </c>
      <c r="D213" t="s">
        <v>43</v>
      </c>
      <c r="E213" t="s">
        <v>966</v>
      </c>
      <c r="F213" t="s">
        <v>967</v>
      </c>
      <c r="G213">
        <v>38.93</v>
      </c>
      <c r="H213" t="s">
        <v>280</v>
      </c>
      <c r="I213" t="s">
        <v>18</v>
      </c>
      <c r="J213" t="s">
        <v>536</v>
      </c>
    </row>
    <row r="214" spans="1:10" x14ac:dyDescent="0.2">
      <c r="A214" t="s">
        <v>968</v>
      </c>
      <c r="B214" t="s">
        <v>222</v>
      </c>
      <c r="C214">
        <v>2015</v>
      </c>
      <c r="D214" t="s">
        <v>13</v>
      </c>
      <c r="E214" t="s">
        <v>969</v>
      </c>
      <c r="F214" t="s">
        <v>970</v>
      </c>
      <c r="G214">
        <v>51.1</v>
      </c>
      <c r="H214" t="s">
        <v>223</v>
      </c>
      <c r="I214" t="s">
        <v>51</v>
      </c>
      <c r="J214" t="s">
        <v>536</v>
      </c>
    </row>
    <row r="215" spans="1:10" x14ac:dyDescent="0.2">
      <c r="A215" t="s">
        <v>971</v>
      </c>
      <c r="B215" t="s">
        <v>222</v>
      </c>
      <c r="C215">
        <v>2012</v>
      </c>
      <c r="D215" t="s">
        <v>13</v>
      </c>
      <c r="E215" t="s">
        <v>972</v>
      </c>
      <c r="F215" t="s">
        <v>973</v>
      </c>
      <c r="G215">
        <v>51.83</v>
      </c>
      <c r="H215" t="s">
        <v>223</v>
      </c>
      <c r="I215" t="s">
        <v>51</v>
      </c>
      <c r="J215" t="s">
        <v>536</v>
      </c>
    </row>
    <row r="216" spans="1:10" x14ac:dyDescent="0.2">
      <c r="A216" t="s">
        <v>974</v>
      </c>
      <c r="B216" t="s">
        <v>279</v>
      </c>
      <c r="C216">
        <v>2016</v>
      </c>
      <c r="D216" t="s">
        <v>43</v>
      </c>
      <c r="E216" t="s">
        <v>808</v>
      </c>
      <c r="F216" t="s">
        <v>975</v>
      </c>
      <c r="G216">
        <v>51.6</v>
      </c>
      <c r="H216" t="s">
        <v>976</v>
      </c>
      <c r="I216" t="s">
        <v>18</v>
      </c>
      <c r="J216" t="s">
        <v>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Chang</dc:creator>
  <cp:lastModifiedBy>Kenneth Chang</cp:lastModifiedBy>
  <dcterms:created xsi:type="dcterms:W3CDTF">2023-05-05T02:11:28Z</dcterms:created>
  <dcterms:modified xsi:type="dcterms:W3CDTF">2023-09-13T09:20:27Z</dcterms:modified>
</cp:coreProperties>
</file>