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<sst xmlns="http://schemas.openxmlformats.org/spreadsheetml/2006/main" count="58" uniqueCount="45">
  <si>
    <t xml:space="preserve">This tries to shift denominator not numerator (works for 2M)</t>
  </si>
  <si>
    <t xml:space="preserve">10M </t>
  </si>
  <si>
    <t xml:space="preserve">12M</t>
  </si>
  <si>
    <t xml:space="preserve">15M </t>
  </si>
  <si>
    <t xml:space="preserve">17M </t>
  </si>
  <si>
    <t xml:space="preserve">20M </t>
  </si>
  <si>
    <t xml:space="preserve">2M</t>
  </si>
  <si>
    <t xml:space="preserve">will work for 25 and 27 also</t>
  </si>
  <si>
    <t xml:space="preserve">tcxo freq</t>
  </si>
  <si>
    <t xml:space="preserve">wspr shift</t>
  </si>
  <si>
    <t xml:space="preserve">num max</t>
  </si>
  <si>
    <t xml:space="preserve">mult and divider are choices</t>
  </si>
  <si>
    <t xml:space="preserve">10M divider</t>
  </si>
  <si>
    <t xml:space="preserve">12M divider</t>
  </si>
  <si>
    <t xml:space="preserve">15M divider</t>
  </si>
  <si>
    <t xml:space="preserve">17M divider</t>
  </si>
  <si>
    <t xml:space="preserve">20M divider</t>
  </si>
  <si>
    <t xml:space="preserve">2M divider</t>
  </si>
  <si>
    <t xml:space="preserve">That imply pll min/max</t>
  </si>
  <si>
    <t xml:space="preserve">10M mult</t>
  </si>
  <si>
    <t xml:space="preserve">20M mult</t>
  </si>
  <si>
    <t xml:space="preserve">15M mult</t>
  </si>
  <si>
    <t xml:space="preserve">17M mult</t>
  </si>
  <si>
    <t xml:space="preserve">2M mult</t>
  </si>
  <si>
    <t xml:space="preserve">pll freq max</t>
  </si>
  <si>
    <t xml:space="preserve">pll freq min</t>
  </si>
  <si>
    <t xml:space="preserve">num for denom step</t>
  </si>
  <si>
    <t xml:space="preserve">Rule: take the largest denom choice where numerator doesn’t cause denom max to be taken (green)</t>
  </si>
  <si>
    <t xml:space="preserve">red were old choices that are superseded by the green choices, in this direct calc method</t>
  </si>
  <si>
    <t xml:space="preserve">ad6z addition: with the added choice (above) of 1, 2 or 3 numerator steps to get the desired single wspr transition. U</t>
  </si>
  <si>
    <t xml:space="preserve">se largest # of numerator steps per wspr shift, but don’t cause denom max</t>
  </si>
  <si>
    <t xml:space="preserve">shown by:</t>
  </si>
  <si>
    <t xml:space="preserve">  https://groups.io/g/QRPLabs/topic/si5351a_issues_with_frequency/96467329</t>
  </si>
  <si>
    <t xml:space="preserve">groups.io</t>
  </si>
  <si>
    <t xml:space="preserve">g</t>
  </si>
  <si>
    <t xml:space="preserve">QRPLabs</t>
  </si>
  <si>
    <t xml:space="preserve">topic</t>
  </si>
  <si>
    <t xml:space="preserve">si5351a_issues_with_frequency</t>
  </si>
  <si>
    <t xml:space="preserve"> </t>
  </si>
  <si>
    <t xml:space="preserve"> divide the XTAL frequency by my output divider and then divide again by my desired step, </t>
  </si>
  <si>
    <t xml:space="preserve"> wpsr: 1.4648 and use that number for my value for c  </t>
  </si>
  <si>
    <t xml:space="preserve"> in the a + b/c equation</t>
  </si>
  <si>
    <t xml:space="preserve"> What this does is make each increment of b  in the equation result in </t>
  </si>
  <si>
    <t xml:space="preserve"> the output frequency changing by the desired step, </t>
  </si>
  <si>
    <t xml:space="preserve"> and then I have manipulated b directly to send the WSPR signals.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</si>
</sst>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0"/>
      <color rgb="FF0000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B66C"/>
        <bgColor rgb="FFFFAA95"/>
      </patternFill>
    </fill>
    <fill>
      <patternFill patternType="solid">
        <fgColor rgb="FFAFD095"/>
        <bgColor rgb="FF99CCFF"/>
      </patternFill>
    </fill>
    <fill>
      <patternFill patternType="solid">
        <fgColor rgb="FFFFAA95"/>
        <bgColor rgb="FFFFA6A6"/>
      </patternFill>
    </fill>
    <fill>
      <patternFill patternType="solid">
        <fgColor rgb="FFFFA6A6"/>
        <bgColor rgb="FFFFAA9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AA95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B66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roups.io/g/QRPLabs/topic/si5351a_issues_with_frequency/9646732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17.67"/>
    <col collapsed="false" customWidth="true" hidden="false" outlineLevel="0" max="4" min="4" style="1" width="12.1"/>
    <col collapsed="false" customWidth="true" hidden="false" outlineLevel="0" max="5" min="5" style="1" width="16.69"/>
    <col collapsed="false" customWidth="true" hidden="false" outlineLevel="0" max="7" min="7" style="1" width="16.55"/>
    <col collapsed="false" customWidth="true" hidden="false" outlineLevel="0" max="9" min="9" style="1" width="16.69"/>
    <col collapsed="false" customWidth="true" hidden="false" outlineLevel="0" max="11" min="11" style="1" width="17.67"/>
  </cols>
  <sheetData>
    <row r="1" customFormat="false" ht="12.8" hidden="false" customHeight="false" outlineLevel="0" collapsed="false">
      <c r="A1" s="2" t="s">
        <v>0</v>
      </c>
    </row>
    <row r="2" customFormat="false" ht="15" hidden="false" customHeight="false" outlineLevel="0" collapsed="false">
      <c r="C2" s="3" t="s">
        <v>1</v>
      </c>
      <c r="D2" s="3"/>
      <c r="E2" s="3" t="s">
        <v>2</v>
      </c>
      <c r="F2" s="3"/>
      <c r="G2" s="3" t="s">
        <v>3</v>
      </c>
      <c r="H2" s="3"/>
      <c r="I2" s="3" t="s">
        <v>4</v>
      </c>
      <c r="J2" s="3"/>
      <c r="K2" s="3" t="s">
        <v>5</v>
      </c>
      <c r="L2" s="3"/>
      <c r="M2" s="3" t="s">
        <v>6</v>
      </c>
      <c r="N2" s="3"/>
    </row>
    <row r="4" customFormat="false" ht="12.8" hidden="false" customHeight="false" outlineLevel="0" collapsed="false">
      <c r="A4" s="4" t="s">
        <v>7</v>
      </c>
      <c r="B4" s="4"/>
      <c r="C4" s="1" t="s">
        <v>8</v>
      </c>
      <c r="D4" s="5" t="n">
        <v>26000000</v>
      </c>
      <c r="F4" s="5"/>
      <c r="H4" s="5"/>
      <c r="J4" s="5"/>
      <c r="L4" s="5"/>
    </row>
    <row r="5" customFormat="false" ht="12.8" hidden="false" customHeight="false" outlineLevel="0" collapsed="false">
      <c r="C5" s="1" t="s">
        <v>9</v>
      </c>
      <c r="D5" s="5" t="n">
        <f aca="false">12000/8192</f>
        <v>1.46484375</v>
      </c>
      <c r="F5" s="5"/>
      <c r="H5" s="5"/>
      <c r="J5" s="5"/>
      <c r="L5" s="5"/>
    </row>
    <row r="6" customFormat="false" ht="12.8" hidden="false" customHeight="false" outlineLevel="0" collapsed="false">
      <c r="C6" s="1" t="s">
        <v>10</v>
      </c>
      <c r="D6" s="5" t="n">
        <v>1048575</v>
      </c>
      <c r="F6" s="5"/>
      <c r="H6" s="5"/>
      <c r="J6" s="5"/>
      <c r="L6" s="5"/>
    </row>
    <row r="7" customFormat="false" ht="12.8" hidden="false" customHeight="false" outlineLevel="0" collapsed="false">
      <c r="A7" s="4" t="s">
        <v>11</v>
      </c>
      <c r="B7" s="4"/>
      <c r="C7" s="1" t="s">
        <v>12</v>
      </c>
      <c r="D7" s="5" t="n">
        <v>32</v>
      </c>
      <c r="E7" s="1" t="s">
        <v>13</v>
      </c>
      <c r="F7" s="5" t="n">
        <v>36</v>
      </c>
      <c r="G7" s="1" t="s">
        <v>14</v>
      </c>
      <c r="H7" s="5" t="n">
        <v>42</v>
      </c>
      <c r="I7" s="1" t="s">
        <v>15</v>
      </c>
      <c r="J7" s="5" t="n">
        <v>50</v>
      </c>
      <c r="K7" s="1" t="s">
        <v>16</v>
      </c>
      <c r="L7" s="5" t="n">
        <v>64</v>
      </c>
      <c r="M7" s="6" t="s">
        <v>17</v>
      </c>
      <c r="N7" s="1" t="n">
        <v>4</v>
      </c>
    </row>
    <row r="8" customFormat="false" ht="12.8" hidden="false" customHeight="false" outlineLevel="0" collapsed="false">
      <c r="A8" s="4" t="s">
        <v>18</v>
      </c>
      <c r="B8" s="4"/>
      <c r="C8" s="1" t="s">
        <v>19</v>
      </c>
      <c r="D8" s="5" t="n">
        <v>34</v>
      </c>
      <c r="E8" s="1" t="s">
        <v>20</v>
      </c>
      <c r="F8" s="5" t="n">
        <v>34</v>
      </c>
      <c r="G8" s="1" t="s">
        <v>21</v>
      </c>
      <c r="H8" s="5" t="n">
        <v>34</v>
      </c>
      <c r="I8" s="1" t="s">
        <v>22</v>
      </c>
      <c r="J8" s="5" t="n">
        <v>34</v>
      </c>
      <c r="K8" s="1" t="s">
        <v>20</v>
      </c>
      <c r="L8" s="5" t="n">
        <v>34</v>
      </c>
      <c r="M8" s="7" t="s">
        <v>23</v>
      </c>
      <c r="N8" s="0" t="n">
        <v>23</v>
      </c>
    </row>
    <row r="9" customFormat="false" ht="12.8" hidden="false" customHeight="false" outlineLevel="0" collapsed="false">
      <c r="C9" s="1" t="s">
        <v>24</v>
      </c>
      <c r="D9" s="5" t="n">
        <f aca="false">(D8+1) * D4</f>
        <v>910000000</v>
      </c>
      <c r="E9" s="1" t="s">
        <v>24</v>
      </c>
      <c r="F9" s="5" t="n">
        <f aca="false">(F8+1) * D4</f>
        <v>910000000</v>
      </c>
      <c r="G9" s="1" t="s">
        <v>24</v>
      </c>
      <c r="H9" s="5" t="n">
        <f aca="false">(H8+1) * D4</f>
        <v>910000000</v>
      </c>
      <c r="I9" s="1" t="s">
        <v>24</v>
      </c>
      <c r="J9" s="5" t="n">
        <f aca="false">(J8+1) * D4</f>
        <v>910000000</v>
      </c>
      <c r="K9" s="1" t="s">
        <v>24</v>
      </c>
      <c r="L9" s="5" t="n">
        <f aca="false">(L8+1) * D4</f>
        <v>910000000</v>
      </c>
    </row>
    <row r="10" customFormat="false" ht="12.8" hidden="false" customHeight="false" outlineLevel="0" collapsed="false">
      <c r="C10" s="1" t="s">
        <v>25</v>
      </c>
      <c r="D10" s="5" t="n">
        <f aca="false">D8*D4</f>
        <v>884000000</v>
      </c>
      <c r="E10" s="1" t="s">
        <v>25</v>
      </c>
      <c r="F10" s="5" t="n">
        <f aca="false">F8*D4</f>
        <v>884000000</v>
      </c>
      <c r="G10" s="1" t="s">
        <v>24</v>
      </c>
      <c r="H10" s="5" t="n">
        <f aca="false">H8 * D4</f>
        <v>884000000</v>
      </c>
      <c r="I10" s="1" t="s">
        <v>25</v>
      </c>
      <c r="J10" s="5" t="n">
        <f aca="false">J8*D4</f>
        <v>884000000</v>
      </c>
      <c r="K10" s="1" t="s">
        <v>25</v>
      </c>
      <c r="L10" s="5" t="n">
        <f aca="false">L8*D4</f>
        <v>884000000</v>
      </c>
    </row>
    <row r="11" customFormat="false" ht="12.8" hidden="false" customHeight="false" outlineLevel="0" collapsed="false">
      <c r="G11" s="8"/>
    </row>
    <row r="12" customFormat="false" ht="12.8" hidden="false" customHeight="false" outlineLevel="0" collapsed="false">
      <c r="C12" s="8" t="s">
        <v>26</v>
      </c>
      <c r="E12" s="8" t="s">
        <v>26</v>
      </c>
      <c r="G12" s="1" t="s">
        <v>26</v>
      </c>
      <c r="I12" s="8" t="s">
        <v>26</v>
      </c>
      <c r="K12" s="8" t="s">
        <v>26</v>
      </c>
    </row>
    <row r="13" customFormat="false" ht="12.8" hidden="false" customHeight="false" outlineLevel="0" collapsed="false">
      <c r="C13" s="1" t="n">
        <v>1</v>
      </c>
      <c r="D13" s="9" t="n">
        <f aca="false">MIN(1*(D4/D7)/D5, D6)</f>
        <v>554666.666666667</v>
      </c>
      <c r="E13" s="1" t="n">
        <v>1</v>
      </c>
      <c r="F13" s="10" t="n">
        <f aca="false">MIN(1*(D4/F7)/D5, D6)</f>
        <v>493037.037037037</v>
      </c>
      <c r="G13" s="1" t="n">
        <v>1</v>
      </c>
      <c r="H13" s="10" t="n">
        <f aca="false">MIN((D4/H7)/D5, D6)</f>
        <v>422603.174603175</v>
      </c>
      <c r="I13" s="1" t="n">
        <v>1</v>
      </c>
      <c r="J13" s="10" t="n">
        <f aca="false">MIN(1*(D4/J7)/D5, D6)</f>
        <v>354986.666666667</v>
      </c>
      <c r="K13" s="1" t="n">
        <v>1</v>
      </c>
      <c r="L13" s="11" t="n">
        <f aca="false">MIN(1*(D4/L7)/D5, D6)</f>
        <v>277333.333333333</v>
      </c>
      <c r="N13" s="7" t="n">
        <f aca="false">MIN((D4/N7)/D5,D6)</f>
        <v>1048575</v>
      </c>
    </row>
    <row r="14" customFormat="false" ht="12.8" hidden="false" customHeight="false" outlineLevel="0" collapsed="false">
      <c r="C14" s="1" t="n">
        <v>2</v>
      </c>
      <c r="D14" s="10" t="n">
        <f aca="false">MIN(2*(D4/D7) / D5, D6)</f>
        <v>1048575</v>
      </c>
      <c r="E14" s="1" t="n">
        <v>2</v>
      </c>
      <c r="F14" s="9" t="n">
        <f aca="false">MIN(2*(D4/F7)/D5, D6)</f>
        <v>986074.074074074</v>
      </c>
      <c r="G14" s="1" t="n">
        <v>2</v>
      </c>
      <c r="H14" s="9" t="n">
        <f aca="false">MIN(2*(D4/H7)/D5, D6)</f>
        <v>845206.349206349</v>
      </c>
      <c r="I14" s="1" t="n">
        <v>2</v>
      </c>
      <c r="J14" s="9" t="n">
        <f aca="false">MIN(2*(D4/J7)/D5,D6)</f>
        <v>709973.333333333</v>
      </c>
      <c r="K14" s="1" t="n">
        <v>2</v>
      </c>
      <c r="L14" s="10" t="n">
        <f aca="false">MIN(2*(D4/L7)/D5, D6)</f>
        <v>554666.666666667</v>
      </c>
    </row>
    <row r="15" customFormat="false" ht="12.8" hidden="false" customHeight="false" outlineLevel="0" collapsed="false">
      <c r="C15" s="1" t="n">
        <v>3</v>
      </c>
      <c r="D15" s="10" t="n">
        <f aca="false">MIN(3*(D4/D7)/D5, D6)</f>
        <v>1048575</v>
      </c>
      <c r="E15" s="1" t="n">
        <v>3</v>
      </c>
      <c r="F15" s="10" t="n">
        <f aca="false">MIN(3*(D6/F7)/D5, D6)</f>
        <v>59652.2666666667</v>
      </c>
      <c r="G15" s="1" t="n">
        <v>3</v>
      </c>
      <c r="H15" s="10" t="n">
        <f aca="false">MIN(3*(D4/H7)/D5, D6)</f>
        <v>1048575</v>
      </c>
      <c r="I15" s="1" t="n">
        <v>3</v>
      </c>
      <c r="J15" s="12" t="n">
        <f aca="false">MIN(3*(D4/J7)/D5, D6)</f>
        <v>1048575</v>
      </c>
      <c r="K15" s="1" t="n">
        <v>3</v>
      </c>
      <c r="L15" s="9" t="n">
        <f aca="false">MIN(3*(D4/L7)/D5,D6)</f>
        <v>832000</v>
      </c>
    </row>
    <row r="18" customFormat="false" ht="12.8" hidden="false" customHeight="false" outlineLevel="0" collapsed="false">
      <c r="D18" s="1" t="s">
        <v>27</v>
      </c>
    </row>
    <row r="22" customFormat="false" ht="12.8" hidden="false" customHeight="false" outlineLevel="0" collapsed="false">
      <c r="J22" s="2" t="s">
        <v>28</v>
      </c>
    </row>
    <row r="29" customFormat="false" ht="12.8" hidden="false" customHeight="false" outlineLevel="0" collapsed="false">
      <c r="E29" s="1" t="s">
        <v>29</v>
      </c>
    </row>
    <row r="30" customFormat="false" ht="12.8" hidden="false" customHeight="false" outlineLevel="0" collapsed="false">
      <c r="E30" s="1" t="s">
        <v>30</v>
      </c>
    </row>
    <row r="32" customFormat="false" ht="12.8" hidden="false" customHeight="false" outlineLevel="0" collapsed="false">
      <c r="D32" s="1" t="s">
        <v>31</v>
      </c>
      <c r="E32" s="13" t="s">
        <v>32</v>
      </c>
      <c r="F32" s="13"/>
      <c r="G32" s="13" t="s">
        <v>33</v>
      </c>
      <c r="H32" s="13" t="s">
        <v>34</v>
      </c>
      <c r="I32" s="13" t="s">
        <v>35</v>
      </c>
      <c r="J32" s="13" t="s">
        <v>36</v>
      </c>
      <c r="K32" s="13" t="s">
        <v>37</v>
      </c>
      <c r="L32" s="13" t="n">
        <v>96467329</v>
      </c>
    </row>
    <row r="33" customFormat="false" ht="12.8" hidden="false" customHeight="false" outlineLevel="0" collapsed="false">
      <c r="E33" s="1" t="s">
        <v>38</v>
      </c>
    </row>
    <row r="34" customFormat="false" ht="12.8" hidden="false" customHeight="false" outlineLevel="0" collapsed="false">
      <c r="E34" s="1" t="s">
        <v>39</v>
      </c>
    </row>
    <row r="35" customFormat="false" ht="12.8" hidden="false" customHeight="false" outlineLevel="0" collapsed="false">
      <c r="E35" s="1" t="s">
        <v>40</v>
      </c>
    </row>
    <row r="36" customFormat="false" ht="12.8" hidden="false" customHeight="false" outlineLevel="0" collapsed="false">
      <c r="E36" s="1" t="s">
        <v>41</v>
      </c>
    </row>
    <row r="37" customFormat="false" ht="12.8" hidden="false" customHeight="false" outlineLevel="0" collapsed="false">
      <c r="E37" s="1" t="s">
        <v>42</v>
      </c>
    </row>
    <row r="38" customFormat="false" ht="12.8" hidden="false" customHeight="false" outlineLevel="0" collapsed="false">
      <c r="E38" s="1" t="s">
        <v>43</v>
      </c>
    </row>
    <row r="39" customFormat="false" ht="12.8" hidden="false" customHeight="false" outlineLevel="0" collapsed="false">
      <c r="E39" s="1" t="s">
        <v>44</v>
      </c>
    </row>
  </sheetData>
  <mergeCells count="10">
    <mergeCell ref="C2:D2"/>
    <mergeCell ref="E2:F2"/>
    <mergeCell ref="G2:H2"/>
    <mergeCell ref="I2:J2"/>
    <mergeCell ref="K2:L2"/>
    <mergeCell ref="M2:N2"/>
    <mergeCell ref="A4:B4"/>
    <mergeCell ref="A7:B7"/>
    <mergeCell ref="A8:B8"/>
    <mergeCell ref="E32:L32"/>
  </mergeCells>
  <hyperlinks>
    <hyperlink ref="E32" r:id="rId1" display="  https://groups.io/g/QRPLabs/topic/si5351a_issues_with_frequency/96467329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2024-12-25T19:11:29Z</dcterms:created>
  <dc:creator/>
  <dc:description/>
  <dc:language>en-US</dc:language>
  <cp:lastModifiedBy/>
  <dcterms:modified xsi:type="dcterms:W3CDTF">2024-12-26T01:43:56Z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