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4" i="1" l="1"/>
  <c r="R5" i="1"/>
  <c r="R6" i="1"/>
  <c r="R7" i="1"/>
  <c r="S4" i="1"/>
  <c r="S5" i="1"/>
  <c r="S7" i="1"/>
  <c r="S6" i="1"/>
  <c r="I7" i="1"/>
  <c r="I6" i="1"/>
  <c r="I5" i="1"/>
  <c r="I4" i="1"/>
  <c r="J4" i="1" s="1"/>
  <c r="J7" i="1"/>
  <c r="J6" i="1"/>
  <c r="J5" i="1"/>
  <c r="G4" i="1"/>
  <c r="H4" i="1" s="1"/>
  <c r="G5" i="1"/>
  <c r="G6" i="1"/>
  <c r="G7" i="1"/>
  <c r="H7" i="1" s="1"/>
  <c r="H6" i="1"/>
  <c r="H5" i="1"/>
  <c r="O7" i="1"/>
  <c r="O6" i="1"/>
  <c r="O5" i="1"/>
  <c r="O4" i="1"/>
  <c r="W7" i="1"/>
  <c r="W6" i="1"/>
  <c r="W5" i="1"/>
  <c r="W4" i="1"/>
  <c r="X5" i="1" s="1"/>
  <c r="G20" i="1"/>
  <c r="G13" i="1"/>
  <c r="E20" i="1"/>
  <c r="E13" i="1"/>
  <c r="C22" i="1"/>
  <c r="C20" i="1"/>
  <c r="C19" i="1"/>
  <c r="C18" i="1"/>
  <c r="C17" i="1"/>
  <c r="C16" i="1"/>
  <c r="C15" i="1"/>
  <c r="C14" i="1"/>
  <c r="C13" i="1"/>
  <c r="N5" i="1"/>
  <c r="AB4" i="1"/>
  <c r="AC9" i="1" s="1"/>
  <c r="C7" i="1"/>
  <c r="N7" i="1"/>
  <c r="X7" i="1" l="1"/>
  <c r="AC6" i="1"/>
  <c r="X6" i="1"/>
  <c r="AC7" i="1"/>
  <c r="AC4" i="1"/>
  <c r="AC8" i="1"/>
  <c r="AC5" i="1"/>
  <c r="D21" i="1"/>
  <c r="C21" i="1" s="1"/>
  <c r="N6" i="1"/>
  <c r="N4" i="1"/>
  <c r="C6" i="1"/>
  <c r="C5" i="1"/>
  <c r="C4" i="1"/>
  <c r="D4" i="1" l="1"/>
  <c r="D7" i="1"/>
  <c r="D5" i="1"/>
  <c r="D6" i="1"/>
</calcChain>
</file>

<file path=xl/sharedStrings.xml><?xml version="1.0" encoding="utf-8"?>
<sst xmlns="http://schemas.openxmlformats.org/spreadsheetml/2006/main" count="61" uniqueCount="31">
  <si>
    <t>Restify</t>
  </si>
  <si>
    <t>Journey</t>
  </si>
  <si>
    <t>baseline</t>
  </si>
  <si>
    <t>Total</t>
  </si>
  <si>
    <t>REST requests</t>
  </si>
  <si>
    <t>Rate/second</t>
  </si>
  <si>
    <t>Baseline degredation with MongoDB upserts</t>
  </si>
  <si>
    <t>Count</t>
  </si>
  <si>
    <t>upserts/second</t>
  </si>
  <si>
    <t>rapid-rest</t>
  </si>
  <si>
    <t>Rate based on batch size for baseline</t>
  </si>
  <si>
    <t>Improvement</t>
  </si>
  <si>
    <t>30K</t>
  </si>
  <si>
    <t>60K</t>
  </si>
  <si>
    <t>90K</t>
  </si>
  <si>
    <t>120K</t>
  </si>
  <si>
    <t>150K</t>
  </si>
  <si>
    <t>180K</t>
  </si>
  <si>
    <t>210K</t>
  </si>
  <si>
    <t>240K</t>
  </si>
  <si>
    <t>270K</t>
  </si>
  <si>
    <t>300K</t>
  </si>
  <si>
    <t>30k MongoDB inserts</t>
  </si>
  <si>
    <t>Inserts per second</t>
  </si>
  <si>
    <t>MongoDB batch of 10 inserts</t>
  </si>
  <si>
    <t>Baseline</t>
  </si>
  <si>
    <t>REST Request</t>
  </si>
  <si>
    <t xml:space="preserve">Overhead </t>
  </si>
  <si>
    <t>MongoInsert</t>
  </si>
  <si>
    <t>Batched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</si>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</sst>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30,000</a:t>
            </a:r>
            <a:r>
              <a:rPr lang="en-CA" baseline="0"/>
              <a:t> </a:t>
            </a:r>
            <a:r>
              <a:rPr lang="en-CA"/>
              <a:t>inserts total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Sheet1!$M$2:$M$3</c:f>
              <c:strCache>
                <c:ptCount val="1"/>
                <c:pt idx="0">
                  <c:v>30k MongoDB inserts Total</c:v>
                </c:pt>
              </c:strCache>
            </c:strRef>
          </c:tx>
          <c:invertIfNegative val="0"/>
          <c:cat>
            <c:numRef>
              <c:f>Sheet1!$G$8:$G$9</c:f>
              <c:numCache>
                <c:formatCode>General</c:formatCode>
                <c:ptCount val="2"/>
              </c:numCache>
            </c:numRef>
          </c:cat>
          <c:val>
            <c:numRef>
              <c:f>Sheet1!$H$8:$H$9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076992"/>
        <c:axId val="101078528"/>
      </c:barChart>
      <c:catAx>
        <c:axId val="1010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78528"/>
        <c:crosses val="autoZero"/>
        <c:auto val="1"/>
        <c:lblAlgn val="ctr"/>
        <c:lblOffset val="100"/>
        <c:noMultiLvlLbl val="0"/>
      </c:catAx>
      <c:valAx>
        <c:axId val="1010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7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Inserts per second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30k MongoDB inserts</c:v>
                </c:pt>
              </c:strCache>
            </c:strRef>
          </c:tx>
          <c:invertIfNegative val="0"/>
          <c:cat>
            <c:strRef>
              <c:f>Sheet1!$L$4:$L$7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Sheet1!$N$4:$N$7</c:f>
              <c:numCache>
                <c:formatCode>#,##0</c:formatCode>
                <c:ptCount val="4"/>
                <c:pt idx="0">
                  <c:v>2546.905509805586</c:v>
                </c:pt>
                <c:pt idx="1">
                  <c:v>2724.5481790936337</c:v>
                </c:pt>
                <c:pt idx="2">
                  <c:v>4001.0669511869833</c:v>
                </c:pt>
                <c:pt idx="3">
                  <c:v>3806.1405734585132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01115392"/>
        <c:axId val="101116928"/>
      </c:barChart>
      <c:catAx>
        <c:axId val="101115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116928"/>
        <c:crosses val="autoZero"/>
        <c:auto val="1"/>
        <c:lblAlgn val="ctr"/>
        <c:lblOffset val="100"/>
        <c:noMultiLvlLbl val="0"/>
      </c:catAx>
      <c:valAx>
        <c:axId val="101116928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011153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REST request</a:t>
            </a:r>
            <a:r>
              <a:rPr lang="en-CA" baseline="0"/>
              <a:t> rate on NodeJS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Sheet1!$C$2:$C$3</c:f>
              <c:strCache>
                <c:ptCount val="1"/>
                <c:pt idx="0">
                  <c:v>REST requests Rate/second</c:v>
                </c:pt>
              </c:strCache>
            </c:strRef>
          </c:tx>
          <c:invertIfNegative val="0"/>
          <c:cat>
            <c:strRef>
              <c:f>Sheet1!$A$4:$A$7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Sheet1!$C$4:$C$7</c:f>
              <c:numCache>
                <c:formatCode>#,##0</c:formatCode>
                <c:ptCount val="4"/>
                <c:pt idx="0">
                  <c:v>4986.7021276595742</c:v>
                </c:pt>
                <c:pt idx="1">
                  <c:v>4351.610095735422</c:v>
                </c:pt>
                <c:pt idx="2">
                  <c:v>8673.026886383348</c:v>
                </c:pt>
                <c:pt idx="3">
                  <c:v>8234.9711776008789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1329920"/>
        <c:axId val="101344000"/>
      </c:barChart>
      <c:catAx>
        <c:axId val="101329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344000"/>
        <c:crosses val="autoZero"/>
        <c:auto val="1"/>
        <c:lblAlgn val="ctr"/>
        <c:lblOffset val="100"/>
        <c:noMultiLvlLbl val="0"/>
      </c:catAx>
      <c:valAx>
        <c:axId val="101344000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101329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30,000</a:t>
            </a:r>
            <a:r>
              <a:rPr lang="en-CA" baseline="0"/>
              <a:t> </a:t>
            </a:r>
            <a:r>
              <a:rPr lang="en-CA"/>
              <a:t>REST requests total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REST requests Total</c:v>
                </c:pt>
              </c:strCache>
            </c:strRef>
          </c:tx>
          <c:invertIfNegative val="0"/>
          <c:cat>
            <c:strRef>
              <c:f>Sheet1!$A$4:$A$6</c:f>
              <c:strCache>
                <c:ptCount val="3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6.016</c:v>
                </c:pt>
                <c:pt idx="1">
                  <c:v>6.8940000000000001</c:v>
                </c:pt>
                <c:pt idx="2">
                  <c:v>3.4590000000000001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76384"/>
        <c:axId val="101377920"/>
      </c:barChart>
      <c:catAx>
        <c:axId val="1013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77920"/>
        <c:crosses val="autoZero"/>
        <c:auto val="1"/>
        <c:lblAlgn val="ctr"/>
        <c:lblOffset val="100"/>
        <c:noMultiLvlLbl val="0"/>
      </c:catAx>
      <c:valAx>
        <c:axId val="10137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76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upserts/second</c:v>
                </c:pt>
              </c:strCache>
            </c:strRef>
          </c:tx>
          <c:marker>
            <c:symbol val="none"/>
          </c:marker>
          <c:cat>
            <c:strRef>
              <c:f>Sheet1!$A$13:$A$14</c:f>
              <c:strCache>
                <c:ptCount val="2"/>
                <c:pt idx="0">
                  <c:v>30K</c:v>
                </c:pt>
                <c:pt idx="1">
                  <c:v>60K</c:v>
                </c:pt>
              </c:strCache>
            </c:strRef>
          </c:cat>
          <c:val>
            <c:numRef>
              <c:f>Sheet1!$C$13:$C$14</c:f>
              <c:numCache>
                <c:formatCode>#,##0</c:formatCode>
                <c:ptCount val="2"/>
                <c:pt idx="0">
                  <c:v>3835.8266206367475</c:v>
                </c:pt>
                <c:pt idx="1">
                  <c:v>3815.0950594518981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69184"/>
        <c:axId val="101470976"/>
      </c:lineChart>
      <c:catAx>
        <c:axId val="1014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470976"/>
        <c:crosses val="autoZero"/>
        <c:auto val="1"/>
        <c:lblAlgn val="ctr"/>
        <c:lblOffset val="100"/>
        <c:noMultiLvlLbl val="0"/>
      </c:catAx>
      <c:valAx>
        <c:axId val="10147097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crossAx val="101469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Trend of upserts/second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upserts/second</c:v>
                </c:pt>
              </c:strCache>
            </c:strRef>
          </c:tx>
          <c:marker>
            <c:symbol val="none"/>
          </c:marker>
          <c:cat>
            <c:strRef>
              <c:f>Sheet1!$A$13:$A$22</c:f>
              <c:strCache>
                <c:ptCount val="10"/>
                <c:pt idx="0">
                  <c:v>30K</c:v>
                </c:pt>
                <c:pt idx="1">
                  <c:v>60K</c:v>
                </c:pt>
                <c:pt idx="2">
                  <c:v>90K</c:v>
                </c:pt>
                <c:pt idx="3">
                  <c:v>120K</c:v>
                </c:pt>
                <c:pt idx="4">
                  <c:v>150K</c:v>
                </c:pt>
                <c:pt idx="5">
                  <c:v>180K</c:v>
                </c:pt>
                <c:pt idx="6">
                  <c:v>210K</c:v>
                </c:pt>
                <c:pt idx="7">
                  <c:v>240K</c:v>
                </c:pt>
                <c:pt idx="8">
                  <c:v>270K</c:v>
                </c:pt>
                <c:pt idx="9">
                  <c:v>300K</c:v>
                </c:pt>
              </c:strCache>
            </c:strRef>
          </c:cat>
          <c:val>
            <c:numRef>
              <c:f>Sheet1!$C$13:$C$22</c:f>
              <c:numCache>
                <c:formatCode>#,##0</c:formatCode>
                <c:ptCount val="10"/>
                <c:pt idx="0">
                  <c:v>3835.8266206367475</c:v>
                </c:pt>
                <c:pt idx="1">
                  <c:v>3815.0950594518981</c:v>
                </c:pt>
                <c:pt idx="2">
                  <c:v>3657.9417980816129</c:v>
                </c:pt>
                <c:pt idx="3">
                  <c:v>3319.4102514453261</c:v>
                </c:pt>
                <c:pt idx="4">
                  <c:v>3233.4554860961412</c:v>
                </c:pt>
                <c:pt idx="5">
                  <c:v>2918.5718455102638</c:v>
                </c:pt>
                <c:pt idx="6">
                  <c:v>2763.9943667162429</c:v>
                </c:pt>
                <c:pt idx="7">
                  <c:v>2469.6185468352869</c:v>
                </c:pt>
                <c:pt idx="8">
                  <c:v>2289.2220036627555</c:v>
                </c:pt>
                <c:pt idx="9">
                  <c:v>2162.8324453704572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3744"/>
        <c:axId val="101505280"/>
      </c:lineChart>
      <c:catAx>
        <c:axId val="10150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05280"/>
        <c:crosses val="autoZero"/>
        <c:auto val="1"/>
        <c:lblAlgn val="ctr"/>
        <c:lblOffset val="100"/>
        <c:noMultiLvlLbl val="0"/>
      </c:catAx>
      <c:valAx>
        <c:axId val="1015052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150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B</a:t>
            </a:r>
            <a:r>
              <a:rPr lang="en-US"/>
              <a:t>atched mongo insert rate over REST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Sheet1!$W$2:$W$3</c:f>
              <c:strCache>
                <c:ptCount val="1"/>
                <c:pt idx="0">
                  <c:v>MongoDB batch of 10 inserts Rate/second</c:v>
                </c:pt>
              </c:strCache>
            </c:strRef>
          </c:tx>
          <c:invertIfNegative val="0"/>
          <c:cat>
            <c:strRef>
              <c:f>Sheet1!$U$4:$U$7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Sheet1!$W$4:$W$7</c:f>
              <c:numCache>
                <c:formatCode>#,##0</c:formatCode>
                <c:ptCount val="4"/>
                <c:pt idx="0">
                  <c:v>3850.1026694045177</c:v>
                </c:pt>
                <c:pt idx="1">
                  <c:v>3806.623524933384</c:v>
                </c:pt>
                <c:pt idx="2">
                  <c:v>6528.8356909684444</c:v>
                </c:pt>
                <c:pt idx="3">
                  <c:v>6020.4695966285371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863680"/>
        <c:axId val="118441088"/>
      </c:barChart>
      <c:catAx>
        <c:axId val="11186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441088"/>
        <c:crosses val="autoZero"/>
        <c:auto val="1"/>
        <c:lblAlgn val="ctr"/>
        <c:lblOffset val="100"/>
        <c:noMultiLvlLbl val="0"/>
      </c:catAx>
      <c:valAx>
        <c:axId val="11844108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crossAx val="111863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Overhead</a:t>
            </a:r>
            <a:r>
              <a:rPr lang="en-CA" baseline="0"/>
              <a:t> for 30K REST requests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Sheet1!$G$2:$G$3</c:f>
              <c:strCache>
                <c:ptCount val="1"/>
                <c:pt idx="0">
                  <c:v>REST Request Baseline</c:v>
                </c:pt>
              </c:strCache>
            </c:strRef>
          </c:tx>
          <c:invertIfNegative val="0"/>
          <c:cat>
            <c:strRef>
              <c:f>Sheet1!$F$4:$F$7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3.4590000000000001</c:v>
                </c:pt>
                <c:pt idx="1">
                  <c:v>3.4590000000000001</c:v>
                </c:pt>
                <c:pt idx="2">
                  <c:v>3.4590000000000001</c:v>
                </c:pt>
                <c:pt idx="3">
                  <c:v>3.4590000000000001</c:v>
                </c:pt>
              </c:numCache>
            </c:numRef>
          </c:val>
        </c:ser>
        <c:ser>
          <c:idx val="1"/>
          <c:order val="1"/>
          <c:tx>
            <c:strRef>
              <c:f>Sheet1!$H$2:$H$3</c:f>
              <c:strCache>
                <c:ptCount val="1"/>
                <c:pt idx="0">
                  <c:v>REST Request Overhead </c:v>
                </c:pt>
              </c:strCache>
            </c:strRef>
          </c:tx>
          <c:invertIfNegative val="0"/>
          <c:cat>
            <c:strRef>
              <c:f>Sheet1!$F$4:$F$7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Sheet1!$H$4:$H$7</c:f>
              <c:numCache>
                <c:formatCode>General</c:formatCode>
                <c:ptCount val="4"/>
                <c:pt idx="0">
                  <c:v>2.5569999999999999</c:v>
                </c:pt>
                <c:pt idx="1">
                  <c:v>3.4350000000000001</c:v>
                </c:pt>
                <c:pt idx="2">
                  <c:v>0</c:v>
                </c:pt>
                <c:pt idx="3">
                  <c:v>0.18399999999999972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3745536"/>
        <c:axId val="66232704"/>
      </c:barChart>
      <c:catAx>
        <c:axId val="53745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66232704"/>
        <c:crosses val="autoZero"/>
        <c:auto val="1"/>
        <c:lblAlgn val="ctr"/>
        <c:lblOffset val="100"/>
        <c:noMultiLvlLbl val="0"/>
      </c:catAx>
      <c:valAx>
        <c:axId val="6623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7455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Overhead</a:t>
            </a:r>
            <a:r>
              <a:rPr lang="en-CA" baseline="0"/>
              <a:t> for 30K REST requests plus mongoDB Inserts</a:t>
            </a:r>
            <a:endParaRPr lang="en-CA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6126348789734619"/>
          <c:w val="0.93888888888888888"/>
          <c:h val="0.52275663458734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Sheet1!$I$2:$I$3</c:f>
              <c:strCache>
                <c:ptCount val="1"/>
                <c:pt idx="0">
                  <c:v>MongoInsert Baseline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Sheet1!$F$4:$F$7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Sheet1!$I$4:$I$7</c:f>
              <c:numCache>
                <c:formatCode>General</c:formatCode>
                <c:ptCount val="4"/>
                <c:pt idx="0">
                  <c:v>7.4980000000000002</c:v>
                </c:pt>
                <c:pt idx="1">
                  <c:v>7.4980000000000002</c:v>
                </c:pt>
                <c:pt idx="2">
                  <c:v>7.4980000000000002</c:v>
                </c:pt>
                <c:pt idx="3">
                  <c:v>7.4980000000000002</c:v>
                </c:pt>
              </c:numCache>
            </c:numRef>
          </c:val>
        </c:ser>
        <c:ser>
          <c:idx val="1"/>
          <c:order val="1"/>
          <c:tx>
            <c:strRef>
              <c:f>Sheet1!$J$2:$J$3</c:f>
              <c:strCache>
                <c:ptCount val="1"/>
                <c:pt idx="0">
                  <c:v>MongoInsert Overhead </c:v>
                </c:pt>
              </c:strCache>
            </c:strRef>
          </c:tx>
          <c:invertIfNegative val="0"/>
          <c:cat>
            <c:strRef>
              <c:f>Sheet1!$F$4:$F$7</c:f>
              <c:strCache>
                <c:ptCount val="4"/>
                <c:pt idx="0">
                  <c:v>Restify</c:v>
                </c:pt>
                <c:pt idx="1">
                  <c:v>Journey</c:v>
                </c:pt>
                <c:pt idx="2">
                  <c:v>baseline</c:v>
                </c:pt>
                <c:pt idx="3">
                  <c:v>rapid-rest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4"/>
                <c:pt idx="0">
                  <c:v>4.2809999999999997</c:v>
                </c:pt>
                <c:pt idx="1">
                  <c:v>3.512999999999999</c:v>
                </c:pt>
                <c:pt idx="2">
                  <c:v>0</c:v>
                </c:pt>
                <c:pt idx="3">
                  <c:v>0.38399999999999945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516480"/>
        <c:axId val="66633728"/>
      </c:barChart>
      <c:catAx>
        <c:axId val="66516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66633728"/>
        <c:crosses val="autoZero"/>
        <c:auto val="1"/>
        <c:lblAlgn val="ctr"/>
        <c:lblOffset val="100"/>
        <c:noMultiLvlLbl val="0"/>
      </c:catAx>
      <c:valAx>
        <c:axId val="666337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5164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31</xdr:row>
      <xdr:rowOff>57150</xdr:rowOff>
    </xdr:from>
    <xdr:to>
      <xdr:col>24</xdr:col>
      <xdr:colOff>323850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57152</xdr:colOff>
      <xdr:row>47</xdr:row>
      <xdr:rowOff>104775</xdr:rowOff>
    </xdr:from>
    <xdr:to>
      <xdr:col>24</xdr:col>
      <xdr:colOff>238126</xdr:colOff>
      <xdr:row>61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238124</xdr:colOff>
      <xdr:row>13</xdr:row>
      <xdr:rowOff>90487</xdr:rowOff>
    </xdr:from>
    <xdr:to>
      <xdr:col>35</xdr:col>
      <xdr:colOff>381000</xdr:colOff>
      <xdr:row>27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31</xdr:row>
      <xdr:rowOff>9525</xdr:rowOff>
    </xdr:from>
    <xdr:to>
      <xdr:col>6</xdr:col>
      <xdr:colOff>866775</xdr:colOff>
      <xdr:row>45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638175</xdr:colOff>
      <xdr:row>47</xdr:row>
      <xdr:rowOff>71437</xdr:rowOff>
    </xdr:from>
    <xdr:to>
      <xdr:col>6</xdr:col>
      <xdr:colOff>1362075</xdr:colOff>
      <xdr:row>61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523875</xdr:colOff>
      <xdr:row>28</xdr:row>
      <xdr:rowOff>147637</xdr:rowOff>
    </xdr:from>
    <xdr:to>
      <xdr:col>35</xdr:col>
      <xdr:colOff>219075</xdr:colOff>
      <xdr:row>43</xdr:row>
      <xdr:rowOff>33337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523875</xdr:colOff>
      <xdr:row>13</xdr:row>
      <xdr:rowOff>85725</xdr:rowOff>
    </xdr:from>
    <xdr:to>
      <xdr:col>22</xdr:col>
      <xdr:colOff>590550</xdr:colOff>
      <xdr:row>27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676274</xdr:colOff>
      <xdr:row>16</xdr:row>
      <xdr:rowOff>38100</xdr:rowOff>
    </xdr:from>
    <xdr:to>
      <xdr:col>14</xdr:col>
      <xdr:colOff>552449</xdr:colOff>
      <xdr:row>32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1304925</xdr:colOff>
      <xdr:row>8</xdr:row>
      <xdr:rowOff>71436</xdr:rowOff>
    </xdr:from>
    <xdr:to>
      <xdr:col>7</xdr:col>
      <xdr:colOff>104775</xdr:colOff>
      <xdr:row>24</xdr:row>
      <xdr:rowOff>95249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tabSelected="1" topLeftCell="A2" workbookViewId="0">
      <selection activeCell="R10" sqref="R10"/>
    </sheetView>
  </sheetViews>
  <sheetFormatPr defaultRowHeight="15" x14ac:dyDescent="0.25"/>
  <cols>
    <col min="1" max="1" width="19.85546875" bestFit="1" customWidth="1"/>
    <col min="2" max="2" width="14.28515625" customWidth="1"/>
    <col min="3" max="3" width="12.42578125" customWidth="1"/>
    <col min="4" max="6" width="9.7109375" customWidth="1"/>
    <col min="7" max="7" width="10.85546875" customWidth="1"/>
    <col min="8" max="11" width="10" customWidth="1"/>
    <col min="21" max="21" width="9.7109375" bestFit="1" customWidth="1"/>
  </cols>
  <sheetData>
    <row r="1" spans="1:29" x14ac:dyDescent="0.25">
      <c r="B1" s="1"/>
      <c r="C1" s="1">
        <v>30000</v>
      </c>
      <c r="D1" s="1"/>
      <c r="E1" s="1"/>
      <c r="K1" s="1"/>
      <c r="L1" s="1"/>
      <c r="M1" s="1"/>
      <c r="N1" s="1">
        <v>30000</v>
      </c>
      <c r="U1" s="1"/>
      <c r="V1" s="1"/>
      <c r="W1" s="1">
        <v>30000</v>
      </c>
      <c r="AC1">
        <v>30000</v>
      </c>
    </row>
    <row r="2" spans="1:29" x14ac:dyDescent="0.25">
      <c r="B2" s="5" t="s">
        <v>4</v>
      </c>
      <c r="C2" s="5"/>
      <c r="D2" s="2"/>
      <c r="E2" s="3"/>
      <c r="G2" t="s">
        <v>26</v>
      </c>
      <c r="I2" t="s">
        <v>28</v>
      </c>
      <c r="K2" s="3"/>
      <c r="L2" s="2" t="s">
        <v>23</v>
      </c>
      <c r="M2" s="5" t="s">
        <v>22</v>
      </c>
      <c r="N2" s="5"/>
      <c r="U2" s="3"/>
      <c r="V2" s="5" t="s">
        <v>24</v>
      </c>
      <c r="W2" s="5"/>
      <c r="AA2" t="s">
        <v>10</v>
      </c>
    </row>
    <row r="3" spans="1:29" x14ac:dyDescent="0.25">
      <c r="B3" t="s">
        <v>3</v>
      </c>
      <c r="C3" t="s">
        <v>5</v>
      </c>
      <c r="G3" t="s">
        <v>25</v>
      </c>
      <c r="H3" t="s">
        <v>27</v>
      </c>
      <c r="I3" t="s">
        <v>25</v>
      </c>
      <c r="J3" t="s">
        <v>27</v>
      </c>
      <c r="M3" t="s">
        <v>3</v>
      </c>
      <c r="N3" t="s">
        <v>5</v>
      </c>
      <c r="R3" t="s">
        <v>30</v>
      </c>
      <c r="S3" t="s">
        <v>29</v>
      </c>
      <c r="V3" t="s">
        <v>3</v>
      </c>
      <c r="W3" t="s">
        <v>5</v>
      </c>
      <c r="AB3" t="s">
        <v>5</v>
      </c>
      <c r="AC3" t="s">
        <v>11</v>
      </c>
    </row>
    <row r="4" spans="1:29" x14ac:dyDescent="0.25">
      <c r="A4" t="s">
        <v>0</v>
      </c>
      <c r="B4">
        <v>6.016</v>
      </c>
      <c r="C4" s="1">
        <f>C$1/B4</f>
        <v>4986.7021276595742</v>
      </c>
      <c r="D4" s="6">
        <f>(C4-C$4)/C4</f>
        <v>0</v>
      </c>
      <c r="E4" s="6"/>
      <c r="F4" t="s">
        <v>0</v>
      </c>
      <c r="G4">
        <f>$B$6</f>
        <v>3.4590000000000001</v>
      </c>
      <c r="H4">
        <f>B4-G4</f>
        <v>2.5569999999999999</v>
      </c>
      <c r="I4">
        <f>$M$6</f>
        <v>7.4980000000000002</v>
      </c>
      <c r="J4">
        <f>M4-I4</f>
        <v>4.2809999999999997</v>
      </c>
      <c r="K4" s="6"/>
      <c r="L4" t="s">
        <v>0</v>
      </c>
      <c r="M4">
        <v>11.779</v>
      </c>
      <c r="N4" s="1">
        <f>N$1/M4</f>
        <v>2546.905509805586</v>
      </c>
      <c r="O4" s="6">
        <f>M4-M$6/M$6</f>
        <v>10.779</v>
      </c>
      <c r="P4" s="6"/>
      <c r="Q4" t="s">
        <v>0</v>
      </c>
      <c r="R4">
        <f>M4-G4</f>
        <v>8.32</v>
      </c>
      <c r="S4" s="7">
        <f>V4-G5</f>
        <v>4.3330000000000002</v>
      </c>
      <c r="U4" t="s">
        <v>0</v>
      </c>
      <c r="V4">
        <v>7.7919999999999998</v>
      </c>
      <c r="W4" s="1">
        <f>W$1/V4</f>
        <v>3850.1026694045177</v>
      </c>
      <c r="AA4">
        <v>1</v>
      </c>
      <c r="AB4">
        <f>M6</f>
        <v>7.4980000000000002</v>
      </c>
      <c r="AC4" s="6">
        <f>(AB4-AB$4)/AB4</f>
        <v>0</v>
      </c>
    </row>
    <row r="5" spans="1:29" x14ac:dyDescent="0.25">
      <c r="A5" t="s">
        <v>1</v>
      </c>
      <c r="B5">
        <v>6.8940000000000001</v>
      </c>
      <c r="C5" s="1">
        <f>C$1/B5</f>
        <v>4351.610095735422</v>
      </c>
      <c r="D5" s="6">
        <f>(C5-C$4)/C5</f>
        <v>-0.14594414893617019</v>
      </c>
      <c r="E5" s="6"/>
      <c r="F5" t="s">
        <v>1</v>
      </c>
      <c r="G5">
        <f>$B$6</f>
        <v>3.4590000000000001</v>
      </c>
      <c r="H5">
        <f>B5-G5</f>
        <v>3.4350000000000001</v>
      </c>
      <c r="I5">
        <f>$M$6</f>
        <v>7.4980000000000002</v>
      </c>
      <c r="J5">
        <f>M5-I5</f>
        <v>3.512999999999999</v>
      </c>
      <c r="K5" s="6"/>
      <c r="L5" t="s">
        <v>1</v>
      </c>
      <c r="M5">
        <v>11.010999999999999</v>
      </c>
      <c r="N5" s="1">
        <f>N$1/M5</f>
        <v>2724.5481790936337</v>
      </c>
      <c r="O5" s="6">
        <f>M5-M$6/M$6</f>
        <v>10.010999999999999</v>
      </c>
      <c r="P5" s="6"/>
      <c r="Q5" t="s">
        <v>1</v>
      </c>
      <c r="R5">
        <f>M5-G5</f>
        <v>7.5519999999999996</v>
      </c>
      <c r="S5" s="7">
        <f>V5-G6</f>
        <v>4.4220000000000006</v>
      </c>
      <c r="U5" t="s">
        <v>1</v>
      </c>
      <c r="V5">
        <v>7.8810000000000002</v>
      </c>
      <c r="W5" s="1">
        <f>W$1/V5</f>
        <v>3806.623524933384</v>
      </c>
      <c r="X5" s="6">
        <f>(W5-W$4)/W5</f>
        <v>-1.1421971252566802E-2</v>
      </c>
      <c r="AA5">
        <v>2</v>
      </c>
      <c r="AB5">
        <v>6.4119999999999999</v>
      </c>
      <c r="AC5" s="6">
        <f>-(AB5-AB$4)/AB5</f>
        <v>0.16936993137866505</v>
      </c>
    </row>
    <row r="6" spans="1:29" x14ac:dyDescent="0.25">
      <c r="A6" t="s">
        <v>2</v>
      </c>
      <c r="B6">
        <v>3.4590000000000001</v>
      </c>
      <c r="C6" s="1">
        <f>C$1/B6</f>
        <v>8673.026886383348</v>
      </c>
      <c r="D6" s="6">
        <f>(C6-C$4)/C6</f>
        <v>0.42503324468085113</v>
      </c>
      <c r="E6" s="6"/>
      <c r="F6" t="s">
        <v>2</v>
      </c>
      <c r="G6">
        <f>$B$6</f>
        <v>3.4590000000000001</v>
      </c>
      <c r="H6">
        <f>B6-G6</f>
        <v>0</v>
      </c>
      <c r="I6">
        <f>$M$6</f>
        <v>7.4980000000000002</v>
      </c>
      <c r="J6">
        <f>M6-I6</f>
        <v>0</v>
      </c>
      <c r="K6" s="6"/>
      <c r="L6" t="s">
        <v>2</v>
      </c>
      <c r="M6">
        <v>7.4980000000000002</v>
      </c>
      <c r="N6" s="1">
        <f>N$1/M6</f>
        <v>4001.0669511869833</v>
      </c>
      <c r="O6" s="6">
        <f>M6-M$6/M$6</f>
        <v>6.4980000000000002</v>
      </c>
      <c r="P6" s="6"/>
      <c r="Q6" t="s">
        <v>2</v>
      </c>
      <c r="R6">
        <f>M6-G6</f>
        <v>4.0389999999999997</v>
      </c>
      <c r="S6" s="7">
        <f>V6-G7</f>
        <v>1.1359999999999997</v>
      </c>
      <c r="U6" t="s">
        <v>2</v>
      </c>
      <c r="V6">
        <v>4.5949999999999998</v>
      </c>
      <c r="W6" s="1">
        <f>W$1/V6</f>
        <v>6528.8356909684444</v>
      </c>
      <c r="X6" s="6">
        <f>(W6-W$4)/W6</f>
        <v>0.41029260780287474</v>
      </c>
      <c r="AA6">
        <v>5</v>
      </c>
      <c r="AB6">
        <v>5.4359999999999999</v>
      </c>
      <c r="AC6" s="6">
        <f>-(AB6-AB$4)/AB6</f>
        <v>0.37932303164091247</v>
      </c>
    </row>
    <row r="7" spans="1:29" x14ac:dyDescent="0.25">
      <c r="A7" t="s">
        <v>9</v>
      </c>
      <c r="B7">
        <v>3.6429999999999998</v>
      </c>
      <c r="C7" s="1">
        <f>C$1/B7</f>
        <v>8234.9711776008789</v>
      </c>
      <c r="D7" s="6">
        <f>(C7-C$4)/C7</f>
        <v>0.3944481382978724</v>
      </c>
      <c r="E7" s="6"/>
      <c r="F7" t="s">
        <v>9</v>
      </c>
      <c r="G7">
        <f>$B$6</f>
        <v>3.4590000000000001</v>
      </c>
      <c r="H7">
        <f>B7-G7</f>
        <v>0.18399999999999972</v>
      </c>
      <c r="I7">
        <f>$M$6</f>
        <v>7.4980000000000002</v>
      </c>
      <c r="J7">
        <f>M7-I7</f>
        <v>0.38399999999999945</v>
      </c>
      <c r="K7" s="6"/>
      <c r="L7" t="s">
        <v>9</v>
      </c>
      <c r="M7">
        <v>7.8819999999999997</v>
      </c>
      <c r="N7" s="1">
        <f>N$1/M7</f>
        <v>3806.1405734585132</v>
      </c>
      <c r="O7" s="6">
        <f>M7-M$6/M$6</f>
        <v>6.8819999999999997</v>
      </c>
      <c r="P7" s="6"/>
      <c r="Q7" t="s">
        <v>9</v>
      </c>
      <c r="R7">
        <f>M7-G7</f>
        <v>4.423</v>
      </c>
      <c r="S7" s="7">
        <f>V7-$G$7</f>
        <v>1.5239999999999996</v>
      </c>
      <c r="U7" t="s">
        <v>9</v>
      </c>
      <c r="V7">
        <v>4.9829999999999997</v>
      </c>
      <c r="W7" s="1">
        <f>W$1/V7</f>
        <v>6020.4695966285371</v>
      </c>
      <c r="X7" s="6">
        <f>(W7-W$4)/W7</f>
        <v>0.36049794661190965</v>
      </c>
      <c r="AA7">
        <v>6</v>
      </c>
      <c r="AB7">
        <v>5.2370000000000001</v>
      </c>
      <c r="AC7" s="6">
        <f>-(AB7-AB$4)/AB7</f>
        <v>0.43173572656100823</v>
      </c>
    </row>
    <row r="8" spans="1:29" x14ac:dyDescent="0.25">
      <c r="K8" s="1"/>
      <c r="L8" s="6"/>
      <c r="AA8">
        <v>8</v>
      </c>
      <c r="AB8">
        <v>5.2610000000000001</v>
      </c>
      <c r="AC8" s="6">
        <f>-(AB8-AB$4)/AB8</f>
        <v>0.42520433377684852</v>
      </c>
    </row>
    <row r="9" spans="1:29" x14ac:dyDescent="0.25">
      <c r="K9" s="1"/>
      <c r="L9" s="6"/>
      <c r="AA9">
        <v>10</v>
      </c>
      <c r="AB9">
        <v>5.1790000000000003</v>
      </c>
      <c r="AC9" s="6">
        <f>-(AB9-AB$4)/AB9</f>
        <v>0.44776983973740103</v>
      </c>
    </row>
    <row r="11" spans="1:29" x14ac:dyDescent="0.25">
      <c r="A11" s="5" t="s">
        <v>6</v>
      </c>
      <c r="B11" s="5"/>
      <c r="C11" s="4"/>
      <c r="D11" s="3"/>
      <c r="E11" s="5" t="s">
        <v>1</v>
      </c>
      <c r="F11" s="5"/>
      <c r="G11" s="5" t="s">
        <v>0</v>
      </c>
      <c r="H11" s="5"/>
      <c r="I11" s="3"/>
      <c r="J11" s="3"/>
    </row>
    <row r="12" spans="1:29" x14ac:dyDescent="0.25">
      <c r="A12" t="s">
        <v>7</v>
      </c>
      <c r="C12" t="s">
        <v>8</v>
      </c>
      <c r="D12" t="s">
        <v>3</v>
      </c>
      <c r="E12" t="s">
        <v>8</v>
      </c>
      <c r="F12" t="s">
        <v>3</v>
      </c>
      <c r="G12" t="s">
        <v>8</v>
      </c>
      <c r="H12" t="s">
        <v>3</v>
      </c>
    </row>
    <row r="13" spans="1:29" x14ac:dyDescent="0.25">
      <c r="A13" t="s">
        <v>12</v>
      </c>
      <c r="B13">
        <v>30000</v>
      </c>
      <c r="C13" s="1">
        <f>B13/D13</f>
        <v>3835.8266206367475</v>
      </c>
      <c r="D13">
        <v>7.8209999999999997</v>
      </c>
      <c r="E13" s="1">
        <f>$B13/F13</f>
        <v>2420.1355275895448</v>
      </c>
      <c r="F13">
        <v>12.396000000000001</v>
      </c>
      <c r="G13" s="1">
        <f>$B13/H13</f>
        <v>2587.3221216041397</v>
      </c>
      <c r="H13">
        <v>11.595000000000001</v>
      </c>
    </row>
    <row r="14" spans="1:29" x14ac:dyDescent="0.25">
      <c r="A14" t="s">
        <v>13</v>
      </c>
      <c r="B14">
        <v>60000</v>
      </c>
      <c r="C14" s="1">
        <f t="shared" ref="C14:C22" si="0">B14/D14</f>
        <v>3815.0950594518981</v>
      </c>
      <c r="D14">
        <v>15.727</v>
      </c>
    </row>
    <row r="15" spans="1:29" x14ac:dyDescent="0.25">
      <c r="A15" t="s">
        <v>14</v>
      </c>
      <c r="B15">
        <v>90000</v>
      </c>
      <c r="C15" s="1">
        <f t="shared" si="0"/>
        <v>3657.9417980816129</v>
      </c>
      <c r="D15">
        <v>24.603999999999999</v>
      </c>
    </row>
    <row r="16" spans="1:29" x14ac:dyDescent="0.25">
      <c r="A16" t="s">
        <v>15</v>
      </c>
      <c r="B16">
        <v>120000</v>
      </c>
      <c r="C16" s="1">
        <f t="shared" si="0"/>
        <v>3319.4102514453261</v>
      </c>
      <c r="D16">
        <v>36.151000000000003</v>
      </c>
    </row>
    <row r="17" spans="1:8" x14ac:dyDescent="0.25">
      <c r="A17" t="s">
        <v>16</v>
      </c>
      <c r="B17">
        <v>150000</v>
      </c>
      <c r="C17" s="1">
        <f t="shared" si="0"/>
        <v>3233.4554860961412</v>
      </c>
      <c r="D17">
        <v>46.39</v>
      </c>
    </row>
    <row r="18" spans="1:8" x14ac:dyDescent="0.25">
      <c r="A18" t="s">
        <v>17</v>
      </c>
      <c r="B18">
        <v>180000</v>
      </c>
      <c r="C18" s="1">
        <f t="shared" si="0"/>
        <v>2918.5718455102638</v>
      </c>
      <c r="D18">
        <v>61.673999999999999</v>
      </c>
    </row>
    <row r="19" spans="1:8" x14ac:dyDescent="0.25">
      <c r="A19" t="s">
        <v>18</v>
      </c>
      <c r="B19">
        <v>210000</v>
      </c>
      <c r="C19" s="1">
        <f t="shared" si="0"/>
        <v>2763.9943667162429</v>
      </c>
      <c r="D19">
        <v>75.977000000000004</v>
      </c>
    </row>
    <row r="20" spans="1:8" x14ac:dyDescent="0.25">
      <c r="A20" t="s">
        <v>19</v>
      </c>
      <c r="B20">
        <v>240000</v>
      </c>
      <c r="C20" s="1">
        <f t="shared" si="0"/>
        <v>2469.6185468352869</v>
      </c>
      <c r="D20">
        <v>97.180999999999997</v>
      </c>
      <c r="E20" s="1">
        <f>$B20/F20</f>
        <v>1592.420080417214</v>
      </c>
      <c r="F20">
        <v>150.714</v>
      </c>
      <c r="G20" s="1">
        <f>$B20/H20</f>
        <v>1570.0743822738602</v>
      </c>
      <c r="H20">
        <v>152.85900000000001</v>
      </c>
    </row>
    <row r="21" spans="1:8" x14ac:dyDescent="0.25">
      <c r="A21" t="s">
        <v>20</v>
      </c>
      <c r="B21">
        <v>270000</v>
      </c>
      <c r="C21" s="1">
        <f t="shared" si="0"/>
        <v>2289.2220036627555</v>
      </c>
      <c r="D21">
        <f>(D22+D20)/2</f>
        <v>117.94399999999999</v>
      </c>
    </row>
    <row r="22" spans="1:8" x14ac:dyDescent="0.25">
      <c r="A22" t="s">
        <v>21</v>
      </c>
      <c r="B22">
        <v>300000</v>
      </c>
      <c r="C22" s="1">
        <f t="shared" si="0"/>
        <v>2162.8324453704572</v>
      </c>
      <c r="D22">
        <v>138.70699999999999</v>
      </c>
    </row>
  </sheetData>
  <mergeCells count="6">
    <mergeCell ref="V2:W2"/>
    <mergeCell ref="E11:F11"/>
    <mergeCell ref="M2:N2"/>
    <mergeCell ref="B2:C2"/>
    <mergeCell ref="A11:B11"/>
    <mergeCell ref="G11:H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jrudland</dc:creator>
  <cp:lastModifiedBy>jrudland</cp:lastModifiedBy>
  <dcterms:created xsi:type="dcterms:W3CDTF">2012-04-30T22:53:36Z</dcterms:created>
  <dcterms:modified xsi:type="dcterms:W3CDTF">2012-05-05T20:20:45Z</dcterms:modified>
</cp:coreProperties>
</file>