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ucja\Documents\Bachelor-IT\Bachref\"/>
    </mc:Choice>
  </mc:AlternateContent>
  <xr:revisionPtr revIDLastSave="0" documentId="13_ncr:1_{EDBB8CE2-E776-4BC6-9015-9FDB6C20F6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9" i="1" l="1"/>
  <c r="G138" i="1"/>
  <c r="H99" i="1"/>
  <c r="H98" i="1"/>
  <c r="H97" i="1"/>
  <c r="H96" i="1"/>
  <c r="H95" i="1"/>
  <c r="H94" i="1"/>
  <c r="H93" i="1"/>
  <c r="H92" i="1"/>
  <c r="G100" i="1"/>
  <c r="G99" i="1"/>
  <c r="G98" i="1"/>
  <c r="G97" i="1"/>
  <c r="G96" i="1"/>
  <c r="G95" i="1"/>
  <c r="G94" i="1"/>
  <c r="G93" i="1"/>
  <c r="G92" i="1"/>
  <c r="H61" i="1"/>
  <c r="H60" i="1"/>
  <c r="H59" i="1"/>
  <c r="H58" i="1"/>
  <c r="H57" i="1"/>
  <c r="H56" i="1"/>
  <c r="H55" i="1"/>
  <c r="H54" i="1"/>
  <c r="H53" i="1"/>
  <c r="G62" i="1"/>
  <c r="G61" i="1"/>
  <c r="G60" i="1"/>
  <c r="G59" i="1"/>
  <c r="G58" i="1"/>
  <c r="G57" i="1"/>
  <c r="G56" i="1"/>
  <c r="G55" i="1"/>
  <c r="G54" i="1"/>
  <c r="G53" i="1"/>
  <c r="H4" i="1"/>
  <c r="H6" i="1"/>
  <c r="H5" i="1"/>
  <c r="H7" i="1"/>
  <c r="H9" i="1" l="1"/>
  <c r="J7" i="1" l="1"/>
  <c r="J6" i="1"/>
  <c r="J5" i="1"/>
  <c r="J4" i="1"/>
</calcChain>
</file>

<file path=xl/sharedStrings.xml><?xml version="1.0" encoding="utf-8"?>
<sst xmlns="http://schemas.openxmlformats.org/spreadsheetml/2006/main" count="326" uniqueCount="276">
  <si>
    <t>Date</t>
  </si>
  <si>
    <t>Los Angeles County Department of Health Services</t>
  </si>
  <si>
    <t>July 10, 2019</t>
  </si>
  <si>
    <t>Link</t>
  </si>
  <si>
    <t>Bodybuilding.com</t>
  </si>
  <si>
    <t>April 22, 2019</t>
  </si>
  <si>
    <t>Catawba Valley Medical Center</t>
  </si>
  <si>
    <t>Critical Care, Pulmonary &amp; Sleep Associates</t>
  </si>
  <si>
    <t>January 31, 2019</t>
  </si>
  <si>
    <t>Managed Health Services of Indiana</t>
  </si>
  <si>
    <t xml:space="preserve"> January 7, 2019</t>
  </si>
  <si>
    <t>The Native American Rehabilitation Association of the Northwest (NARA NW)</t>
  </si>
  <si>
    <t>November 4th, 2019</t>
  </si>
  <si>
    <t xml:space="preserve">Jan 15, 2020 </t>
  </si>
  <si>
    <t>Russian Phishers Hit Firm at Center of Trump Impeachment</t>
  </si>
  <si>
    <t>Emotet Used Phishing Emails to Target the United Nations</t>
  </si>
  <si>
    <t>Jan 15 2020</t>
  </si>
  <si>
    <t>Texas School District Loses $2.3 Million to Phishing Scam, BEC</t>
  </si>
  <si>
    <t>January 15, 2020</t>
  </si>
  <si>
    <t>Essentia Health</t>
  </si>
  <si>
    <t>American Land Title Association (ALTA)</t>
  </si>
  <si>
    <t>July 8, 2019</t>
  </si>
  <si>
    <t>Baystate Health</t>
  </si>
  <si>
    <t>August 4, 2019</t>
  </si>
  <si>
    <t>Apr 18, 2019</t>
  </si>
  <si>
    <t>Clearway Pain Solutions Institute Discovers Unauthorized EMR System Access</t>
  </si>
  <si>
    <t>APRIL 24, 2019</t>
  </si>
  <si>
    <t>Illinois dental insurer notifies members after phishing attack</t>
  </si>
  <si>
    <t>Monash IVF</t>
  </si>
  <si>
    <t>December 3, 2019</t>
  </si>
  <si>
    <t>Geisinger Health Plan Notifies Members About Business Associate Phishing Attack</t>
  </si>
  <si>
    <t>Oct 24, 2019</t>
  </si>
  <si>
    <t>OCTOBER 9, 2019</t>
  </si>
  <si>
    <t>October 21, 2019</t>
  </si>
  <si>
    <t>Man Gets 12 Years for Phishing Attack on LA County Court Computers</t>
  </si>
  <si>
    <t>Catches of the month: Phishing scams for August 2019</t>
  </si>
  <si>
    <t>6th August</t>
  </si>
  <si>
    <t>https://www.lancaster.ac.uk/news/phishing-attack</t>
  </si>
  <si>
    <t>July 22, 2019</t>
  </si>
  <si>
    <t>Phishing Attack on Wise Health Impacts Data of 36,000 Patients</t>
  </si>
  <si>
    <t>July 19, 2019</t>
  </si>
  <si>
    <t>Catches of the month: Phishing scams for September 2019</t>
  </si>
  <si>
    <t>11th September 2019</t>
  </si>
  <si>
    <t>Catches of the month: Phishing scams for October 2019</t>
  </si>
  <si>
    <t>9th October 2019</t>
  </si>
  <si>
    <t>Marquette Email hack sends strange message to students</t>
  </si>
  <si>
    <t>September 10, 2019</t>
  </si>
  <si>
    <t>Attack</t>
  </si>
  <si>
    <t>Phishing</t>
  </si>
  <si>
    <t>Dos</t>
  </si>
  <si>
    <t>CloudFlare: 400 Gbps</t>
  </si>
  <si>
    <t>March 02, 2018</t>
  </si>
  <si>
    <t>Biggest-Ever DDoS Attack (1.35 Tbs) Hits Github Website</t>
  </si>
  <si>
    <t>Nov 20, 2014</t>
  </si>
  <si>
    <t>The Largest Cyber Attack In History Has Been Hitting Hong Kong Sites</t>
  </si>
  <si>
    <t>Spamhaus hit by biggest-ever DDoS attacks</t>
  </si>
  <si>
    <t> MAR 27, 2013 </t>
  </si>
  <si>
    <t>DDoS Attacks Against US Banks Peaked At 60 Gbp</t>
  </si>
  <si>
    <t>DEC 13, 2012</t>
  </si>
  <si>
    <t>Eight-Hour DDoS Attack Struck AWS Customers</t>
  </si>
  <si>
    <t>10/24/2019</t>
  </si>
  <si>
    <t xml:space="preserve"> 21 Oct 2016</t>
  </si>
  <si>
    <t>Major cyber attack disrupts internet service across Europe and US</t>
  </si>
  <si>
    <t>University of Albany Targeted with DDoS Attacks</t>
  </si>
  <si>
    <t>March 01, 2019</t>
  </si>
  <si>
    <t>February 11, 2019</t>
  </si>
  <si>
    <t>STATEMENT: DDoS attacks on NUJP, alternative media continue</t>
  </si>
  <si>
    <t>The platform is under extreme load:’ Cyber attack brings major cryptocurrency exchange to its knees</t>
  </si>
  <si>
    <t>14 MAY 2018 NEWS</t>
  </si>
  <si>
    <t>Danish Railway Company DSB Suffers DDoS Attack</t>
  </si>
  <si>
    <t>DDoS Attacks Target Multiple Games including Final Fantasy XIV, Assassin’s Creed</t>
  </si>
  <si>
    <t>October 9, 2018</t>
  </si>
  <si>
    <t>Players affected as online game 'Final Fantasy XIV' hit by 'unprecedented' cyberattacks</t>
  </si>
  <si>
    <t>NOV 1, 2018</t>
  </si>
  <si>
    <t>Jul 10, 2018</t>
  </si>
  <si>
    <t>That Weekend-Long DDoS Attack On Blizzard Is Over</t>
  </si>
  <si>
    <t>Online Poker Sites Suffer DDoS Attacks</t>
  </si>
  <si>
    <t> August 22, 2018</t>
  </si>
  <si>
    <t>California Dem hit with DDoS attacks during failed primary bid: report</t>
  </si>
  <si>
    <t>09/20/18</t>
  </si>
  <si>
    <t>26 SEP 2018 NEWS</t>
  </si>
  <si>
    <t>DDoS Attack on German Energy Company RWE</t>
  </si>
  <si>
    <t>Top Russian Banks Suffer Powerful DDoS Attacks</t>
  </si>
  <si>
    <t>NOVEMBER 10TH, 2016</t>
  </si>
  <si>
    <t>William Hill hack leads to fury as football fans are left unable to bet on Man City v Barcelona and Arsenal v Ludogrets</t>
  </si>
  <si>
    <t>Czech Parliamentary Election Websites Hit by Cyberattacks</t>
  </si>
  <si>
    <t>23.10.2017</t>
  </si>
  <si>
    <t>27 OCT 2017 NEWS</t>
  </si>
  <si>
    <t>Anonymous Attacks Spanish Government Sites</t>
  </si>
  <si>
    <t>DDoS Attack Pulls Down Bitcoin Gold Website</t>
  </si>
  <si>
    <t>October 24th, 2017 </t>
  </si>
  <si>
    <t>Massive DDoS Attack Generates 500 Million Packets per Second</t>
  </si>
  <si>
    <t>1/30/2019</t>
  </si>
  <si>
    <t>DDoS Attack Used 'Headless' Browsers In 150-Hour Siege</t>
  </si>
  <si>
    <t>10/17/2013</t>
  </si>
  <si>
    <t>Thousands of hacked CCTV devices used in DDoS attacks CSO</t>
  </si>
  <si>
    <t>JUN 28, 2016</t>
  </si>
  <si>
    <t>'Denial of service' attack caused grid cyber disruption: DOE</t>
  </si>
  <si>
    <t>May 2, 2019</t>
  </si>
  <si>
    <t>KrebsOnSecurity Hit With Record DDoS</t>
  </si>
  <si>
    <t>september, 2016</t>
  </si>
  <si>
    <t>Labour Party's online services struck by second DDoS attack</t>
  </si>
  <si>
    <t>Mumsnet suffers multi-vector cyber attack</t>
  </si>
  <si>
    <t> 20 Aug 2015</t>
  </si>
  <si>
    <t>DD4BC cyber extortion gang targets key European sectors</t>
  </si>
  <si>
    <t> 21 May 2015</t>
  </si>
  <si>
    <t>Armies of hacked IoT devices launch unprecedented DDoS attacks</t>
  </si>
  <si>
    <t>SEP 26, 2016</t>
  </si>
  <si>
    <t>DDoS attack on BBC may have been biggest in history</t>
  </si>
  <si>
    <t>JAN 8, 2016</t>
  </si>
  <si>
    <t>DDoS Attack Takes Down Wikipedia | Avast</t>
  </si>
  <si>
    <t>September 13, 2019</t>
  </si>
  <si>
    <t>January 5, 2016</t>
  </si>
  <si>
    <t>DDoS Attacks Storm Linode Servers Worldwide</t>
  </si>
  <si>
    <t>Twitter hit by denial-of-service attack</t>
  </si>
  <si>
    <t>August 6, 2009</t>
  </si>
  <si>
    <t>SQL injection</t>
  </si>
  <si>
    <t>Apple.com hit in latest mass hack attack</t>
  </si>
  <si>
    <t>17 Aug 2010</t>
  </si>
  <si>
    <t>SQL injection attack claims 132,000+</t>
  </si>
  <si>
    <t>December 10, 2009</t>
  </si>
  <si>
    <t>Symantec falls as Romanian hacker strikes again</t>
  </si>
  <si>
    <t>Nov 24 2009</t>
  </si>
  <si>
    <t>Hacker Hits British Navy Website with SQL Injection Attack</t>
  </si>
  <si>
    <t>November 08, 2010</t>
  </si>
  <si>
    <t>Barracuda Networks Breached</t>
  </si>
  <si>
    <t> MAY 5, 2011</t>
  </si>
  <si>
    <t>Sony Woes Continue With SQL Injection Attacks</t>
  </si>
  <si>
    <t>May 24, 2011</t>
  </si>
  <si>
    <t>MySQL.com Victim of SQL Injection Attack</t>
  </si>
  <si>
    <t>APRIL 20, 2011</t>
  </si>
  <si>
    <t>01.14.10</t>
  </si>
  <si>
    <t>Google Hack Attack Was Ultra Sophisticated, New Details Show</t>
  </si>
  <si>
    <t>AUG 12, 2009</t>
  </si>
  <si>
    <t>Heartland CEO on Data Breach: QSAs Let Us Down</t>
  </si>
  <si>
    <t>03/14/2008</t>
  </si>
  <si>
    <t>Antivirus Vendor TrendMicro Has Website SQL Injected, Malware Uploaded</t>
  </si>
  <si>
    <t>01/20/2008</t>
  </si>
  <si>
    <t>RIAA SQL Injected, website deleted</t>
  </si>
  <si>
    <t>“Drupal” Ransomware Uses SQL Injection to Lock Drupal Websites</t>
  </si>
  <si>
    <t> June 1, 2016</t>
  </si>
  <si>
    <t>Water treatment plant hacked, chemical mix changed for tap supplies</t>
  </si>
  <si>
    <t>24 Mar 2016</t>
  </si>
  <si>
    <t>Attackers exploit two-year-old vulnerability to infect MSPs with GandCrab ransomware</t>
  </si>
  <si>
    <t>February 15, 2019</t>
  </si>
  <si>
    <t>Turkish Hackers Used SQL Injection Flaw to Breach Qatar National Bank</t>
  </si>
  <si>
    <t>May 3, 2016</t>
  </si>
  <si>
    <t>Security Vendor Kasperky Hacked Via SQL Injection</t>
  </si>
  <si>
    <t>PayPal Addresses Months-Old SQL Injection Vulnerability, Frozen Accounts</t>
  </si>
  <si>
    <t>January 23, 2013</t>
  </si>
  <si>
    <t>Comodo Hacker Claims SQL Injection Used to Hack Reseller</t>
  </si>
  <si>
    <t>Mar 29, 2011</t>
  </si>
  <si>
    <t>Trend Micro Victim Of Malicious Hack</t>
  </si>
  <si>
    <t>March 14, 2008</t>
  </si>
  <si>
    <t>Wipro Detects Phishing Attack: Investigation in Progress</t>
  </si>
  <si>
    <t>April 16, 2019 </t>
  </si>
  <si>
    <t>Phishing Attack Breaches Data of 183,000 Presbyterian Health Patients</t>
  </si>
  <si>
    <t>August 05, 2019</t>
  </si>
  <si>
    <t>October 12, 2018</t>
  </si>
  <si>
    <t>Two phishing attacks on Minnesota DHS breach 21,000 patient records</t>
  </si>
  <si>
    <t>3 phishing hacks breach 20,000 Catawba Valley patient records</t>
  </si>
  <si>
    <t>October 25, 2018</t>
  </si>
  <si>
    <t>Phishing attack breaches 38,000 patient records at Legacy Health</t>
  </si>
  <si>
    <t>August 22, 2018</t>
  </si>
  <si>
    <t>1.4 million patient records breached in UnityPoint Health phishing attack</t>
  </si>
  <si>
    <t>July 31, 2018</t>
  </si>
  <si>
    <t>Phishing attacks breach Alive Hospice for 1 to 4 months</t>
  </si>
  <si>
    <t>July 18, 2018</t>
  </si>
  <si>
    <t>July 16, 2018</t>
  </si>
  <si>
    <t>Sunspire Health Provides Notice of Data Incident</t>
  </si>
  <si>
    <t>Phishing hack on Ohio provider breaches data of 42,000 patients for a month</t>
  </si>
  <si>
    <t>May 29, 2018</t>
  </si>
  <si>
    <t>CareFirst breached again, notifying 6,800 members of phishing attack</t>
  </si>
  <si>
    <t>April 02, 2018</t>
  </si>
  <si>
    <t>53,000 patient records breached after phishing hack on Onco360, CareMed</t>
  </si>
  <si>
    <t>January 19, 2018</t>
  </si>
  <si>
    <t>Hackers expose data of 30,000 Florida Medicaid patients</t>
  </si>
  <si>
    <t>January 08, 2018</t>
  </si>
  <si>
    <t>Hackers leverage Salesforce account to send fake invoices in new phishing attack</t>
  </si>
  <si>
    <t>September 6, 2019</t>
  </si>
  <si>
    <t>24,000 Patient Records Breached in EyeSouth Partners Email Hack</t>
  </si>
  <si>
    <t>February 06, 2019</t>
  </si>
  <si>
    <t>152K Patients Impacted in Betty Jean People’s Health Ransomware Attack</t>
  </si>
  <si>
    <t>October 30, 2019</t>
  </si>
  <si>
    <t>https://newyorkoncology.com/security/</t>
  </si>
  <si>
    <t>Indiana Pacers disclose security breach</t>
  </si>
  <si>
    <t>May 11, 2019</t>
  </si>
  <si>
    <t>Attackers use phishing to gain access to ACU staff data</t>
  </si>
  <si>
    <t>Lessons From The Ukraine Electric Grid Hack</t>
  </si>
  <si>
    <t>3/18/2016</t>
  </si>
  <si>
    <t>SQL Injection Blamed for New Breach</t>
  </si>
  <si>
    <t>December 20, 2010</t>
  </si>
  <si>
    <t>Hackers Steal Parents, Kids Data in a Massive Data Breach on Toy Manufacture</t>
  </si>
  <si>
    <t>NOVEMBER 30TH, 2015</t>
  </si>
  <si>
    <t>Anti-abortion hackers attack Planned Parenthood, release databases, employee data</t>
  </si>
  <si>
    <t>2015-07-27 </t>
  </si>
  <si>
    <t>Spoofing</t>
  </si>
  <si>
    <t>Hackers are targeting students with nearly undetectable techniques</t>
  </si>
  <si>
    <t>September 03, 2018</t>
  </si>
  <si>
    <t>NOV 8, 2011</t>
  </si>
  <si>
    <t>Brazilian Hackers Use DNS Poisoning to Infect Users with Banking Trojan</t>
  </si>
  <si>
    <t>Vodafone, Acer sites fall to DNS poisoning</t>
  </si>
  <si>
    <t>Sep 6 2011</t>
  </si>
  <si>
    <t>Google Malaysia Site Hijacked</t>
  </si>
  <si>
    <t>October 11, 2013</t>
  </si>
  <si>
    <t>China attacks VPNs with DNS poisoning</t>
  </si>
  <si>
    <t>June 29, 2011</t>
  </si>
  <si>
    <t>DNS poisoning slams web traffic from millions in China into the wrong hole</t>
  </si>
  <si>
    <t>21 Jan 2014</t>
  </si>
  <si>
    <t>MALAYSIAN SITES HIT BY DNS POISONING</t>
  </si>
  <si>
    <t>July 1, 2012</t>
  </si>
  <si>
    <t>Man-in-the-middle</t>
  </si>
  <si>
    <t>May 16, 2019</t>
  </si>
  <si>
    <t>Hackers exploit Asus cloud storage to install Plead backdoor on PCs</t>
  </si>
  <si>
    <t>Incident Response Casefile – A successful BEC leveraging lookalike domains</t>
  </si>
  <si>
    <t>December 5, 2019</t>
  </si>
  <si>
    <t>Microsoft's Outlook.com faces brief man-in-the-middle attack in China</t>
  </si>
  <si>
    <t>JAN 19, 2015</t>
  </si>
  <si>
    <t>Hackers steal secret crypto keys for NordVPN. Here’s what we know so far</t>
  </si>
  <si>
    <t>10/22/2019</t>
  </si>
  <si>
    <t>Another BGP Hijacking Event Highlights the Importance of MANRS and Routing Security</t>
  </si>
  <si>
    <t>China Launches Man in the Middle Attack Against Google</t>
  </si>
  <si>
    <t>Suspicious event hijacks Amazon traffic for 2 hours, steals cryptocurrency</t>
  </si>
  <si>
    <t>4/24/2018</t>
  </si>
  <si>
    <t>Port</t>
  </si>
  <si>
    <t>The curious case of Spamhaus, a port scanning scandal, and an apparent U-turn</t>
  </si>
  <si>
    <t>16 Apr 2019</t>
  </si>
  <si>
    <t>FBI solves mystery surrounding 15-year-old Fruitfly Mac malware</t>
  </si>
  <si>
    <t>September 28, 2018</t>
  </si>
  <si>
    <t>GDPR</t>
  </si>
  <si>
    <t>Dutch Data Protection Authority Issues First GDPR Fine</t>
  </si>
  <si>
    <t>July 25, 2019</t>
  </si>
  <si>
    <t>British Airways Faces Record-Setting $230 Million GDPR Fine</t>
  </si>
  <si>
    <t>Marriott Faces $125 Million GDPR Fine Over Mega-Breach</t>
  </si>
  <si>
    <t>July 9, 2019</t>
  </si>
  <si>
    <t>Lithuanian DPA Hopes First GDPR Fine Is A Wake Up Call</t>
  </si>
  <si>
    <t>May 22, 2019</t>
  </si>
  <si>
    <t>Austria: EUR 1.500,-- GDPR-fine for CCTV at a takeway that covered the street and a nearby gas station without privacy notice</t>
  </si>
  <si>
    <t>2020 M01 21</t>
  </si>
  <si>
    <t>it is not fine, not to appoint a DPO, if you are obliged to - a German DPA fined an SME with EUR 10.000,--</t>
  </si>
  <si>
    <t>Swedish DPA issues fine on organisation entrusted with publishing certificate</t>
  </si>
  <si>
    <t>Data protection: Lübeck Labour Court estimates a fine of €1,000 for the illegal use of an employee photo on Facebook</t>
  </si>
  <si>
    <t>2020 M01 14</t>
  </si>
  <si>
    <t>DSG Retail Ltd</t>
  </si>
  <si>
    <t>EUR 800,-- in non-material damages under Art 82 GDPR awarded by Austrian Court for the processing of party preferences without legal basis</t>
  </si>
  <si>
    <t>2019 M10 14</t>
  </si>
  <si>
    <t>Polish retailer gets €645,000 fine under GDPR for “insufficient organizational and technical safeguards”</t>
  </si>
  <si>
    <t>September 27, 2019</t>
  </si>
  <si>
    <t>Swedish school board fined for using facial recognition to take class register</t>
  </si>
  <si>
    <t>Wednesday 21 August 2019 </t>
  </si>
  <si>
    <t>Unicredit Bank gets first GDPR-related fine issued in Romania</t>
  </si>
  <si>
    <t>CNIL issues 400K euro fine for GDPR violations</t>
  </si>
  <si>
    <t>Jun 6, 2019</t>
  </si>
  <si>
    <t>J'Accuse: French Regulatory Body Hits Hard In Its First GDPR Fine</t>
  </si>
  <si>
    <t>Jan 28, 2019</t>
  </si>
  <si>
    <t>Patient Record Snooping Incident Leads to GDPR Fine</t>
  </si>
  <si>
    <t>• July 18, 2019</t>
  </si>
  <si>
    <t>1&amp;1 Telecom GmbH hit by almost €10 million GDPR fine over poor security at call centre</t>
  </si>
  <si>
    <t>December 11, 2019</t>
  </si>
  <si>
    <t>Bank of Spain Hit by DDoS Attack</t>
  </si>
  <si>
    <t>August 28, 2018 </t>
  </si>
  <si>
    <t>Airline 'Hack' Was Denial of Service</t>
  </si>
  <si>
    <t> June 24, 2015 </t>
  </si>
  <si>
    <t xml:space="preserve"> </t>
  </si>
  <si>
    <t>x</t>
  </si>
  <si>
    <t>Methodist Hospitals notifies 68,039 after two employees fall for phishing attack</t>
  </si>
  <si>
    <t>Incident Of The Week: Oregon DHS Target Of Phishing Attack</t>
  </si>
  <si>
    <t>06/21/2019</t>
  </si>
  <si>
    <t>July 1, 2019</t>
  </si>
  <si>
    <t>Phishers are Angling for Your Cloud Providers</t>
  </si>
  <si>
    <t>PHI on 37K at Risk in Gold Coast Health Plan Phishing Attack</t>
  </si>
  <si>
    <t>October 18, 2018</t>
  </si>
  <si>
    <t>BenefitMall announces data breach</t>
  </si>
  <si>
    <t>January 09, 2019</t>
  </si>
  <si>
    <t>Oct 25, 2018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</si>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</sst>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737373"/>
      <name val="Arial"/>
      <family val="2"/>
    </font>
    <font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/>
    <xf numFmtId="22" fontId="0" fillId="0" borderId="0" xfId="0" applyNumberFormat="1" applyAlignment="1">
      <alignment wrapText="1"/>
    </xf>
    <xf numFmtId="15" fontId="0" fillId="0" borderId="0" xfId="0" applyNumberFormat="1" applyAlignment="1">
      <alignment wrapText="1"/>
    </xf>
    <xf numFmtId="17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46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"/>
  <sheetViews>
    <sheetView tabSelected="1" topLeftCell="A37" zoomScale="90" zoomScaleNormal="90" workbookViewId="0">
      <selection activeCell="I49" sqref="I49"/>
    </sheetView>
  </sheetViews>
  <sheetFormatPr defaultColWidth="9.140625" defaultRowHeight="15" x14ac:dyDescent="0.25"/>
  <cols>
    <col min="1" max="1" width="15.28515625" style="1" customWidth="1"/>
    <col min="2" max="2" width="82.140625" style="1" customWidth="1"/>
    <col min="3" max="3" width="27.5703125" style="1" customWidth="1"/>
    <col min="4" max="6" width="9.140625" style="1"/>
    <col min="7" max="7" width="11" style="1" bestFit="1" customWidth="1"/>
    <col min="8" max="8" width="12.7109375" style="1" bestFit="1" customWidth="1"/>
    <col min="9" max="9" width="9.140625" style="1"/>
    <col min="10" max="10" width="12.7109375" style="1" bestFit="1" customWidth="1"/>
    <col min="11" max="16384" width="9.140625" style="1"/>
  </cols>
  <sheetData>
    <row r="1" spans="1:10" x14ac:dyDescent="0.25">
      <c r="A1" s="1" t="s">
        <v>47</v>
      </c>
      <c r="B1" s="6" t="s">
        <v>48</v>
      </c>
      <c r="C1" s="6" t="s">
        <v>0</v>
      </c>
    </row>
    <row r="3" spans="1:10" x14ac:dyDescent="0.25">
      <c r="B3" s="1" t="s">
        <v>3</v>
      </c>
    </row>
    <row r="4" spans="1:10" x14ac:dyDescent="0.25">
      <c r="A4" s="1" t="s">
        <v>264</v>
      </c>
      <c r="B4" s="1" t="s">
        <v>270</v>
      </c>
      <c r="C4" s="1" t="s">
        <v>271</v>
      </c>
      <c r="D4" s="1">
        <v>2018</v>
      </c>
      <c r="G4" s="10"/>
      <c r="H4" s="1">
        <f>COUNTIF(D4:D51,2020)</f>
        <v>3</v>
      </c>
      <c r="J4" s="1">
        <f>H4/H9</f>
        <v>6.3829787234042548E-2</v>
      </c>
    </row>
    <row r="5" spans="1:10" x14ac:dyDescent="0.25">
      <c r="A5" s="1" t="s">
        <v>264</v>
      </c>
      <c r="B5" s="1" t="s">
        <v>1</v>
      </c>
      <c r="C5" s="1" t="s">
        <v>2</v>
      </c>
      <c r="D5" s="1">
        <v>2019</v>
      </c>
      <c r="G5" s="1">
        <v>19</v>
      </c>
      <c r="H5" s="1">
        <f>COUNTIF(D4:D51,2019)</f>
        <v>30</v>
      </c>
      <c r="J5" s="1">
        <f>H5/H9</f>
        <v>0.63829787234042556</v>
      </c>
    </row>
    <row r="6" spans="1:10" x14ac:dyDescent="0.25">
      <c r="A6" s="1" t="s">
        <v>264</v>
      </c>
      <c r="B6" s="1" t="s">
        <v>4</v>
      </c>
      <c r="C6" s="1" t="s">
        <v>5</v>
      </c>
      <c r="D6" s="1">
        <v>2019</v>
      </c>
      <c r="G6" s="1">
        <v>18</v>
      </c>
      <c r="H6" s="1">
        <f>COUNTIF(D4:D51,2018)</f>
        <v>13</v>
      </c>
      <c r="J6" s="1">
        <f>H6/H9</f>
        <v>0.27659574468085107</v>
      </c>
    </row>
    <row r="7" spans="1:10" x14ac:dyDescent="0.25">
      <c r="A7" s="1" t="s">
        <v>264</v>
      </c>
      <c r="B7" s="1" t="s">
        <v>6</v>
      </c>
      <c r="C7" s="1" t="s">
        <v>274</v>
      </c>
      <c r="D7" s="1">
        <v>2018</v>
      </c>
      <c r="G7" s="1">
        <v>16</v>
      </c>
      <c r="H7" s="1">
        <f>COUNTIF(D4:D51,2016)</f>
        <v>1</v>
      </c>
      <c r="J7" s="1">
        <f>H7/H9</f>
        <v>2.1276595744680851E-2</v>
      </c>
    </row>
    <row r="8" spans="1:10" x14ac:dyDescent="0.25">
      <c r="A8" s="1" t="s">
        <v>264</v>
      </c>
      <c r="B8" s="1" t="s">
        <v>7</v>
      </c>
      <c r="C8" s="1" t="s">
        <v>8</v>
      </c>
      <c r="D8" s="1">
        <v>2019</v>
      </c>
      <c r="H8" s="1" t="s">
        <v>275</v>
      </c>
    </row>
    <row r="9" spans="1:10" x14ac:dyDescent="0.25">
      <c r="A9" s="1" t="s">
        <v>264</v>
      </c>
      <c r="B9" s="1" t="s">
        <v>9</v>
      </c>
      <c r="C9" s="1" t="s">
        <v>273</v>
      </c>
      <c r="D9" s="1">
        <v>2019</v>
      </c>
      <c r="H9" s="1">
        <f>SUM(H4:H7)</f>
        <v>47</v>
      </c>
    </row>
    <row r="10" spans="1:10" x14ac:dyDescent="0.25">
      <c r="A10" s="1" t="s">
        <v>264</v>
      </c>
      <c r="B10" s="1" t="s">
        <v>272</v>
      </c>
      <c r="C10" s="1" t="s">
        <v>10</v>
      </c>
      <c r="D10" s="1">
        <v>2019</v>
      </c>
    </row>
    <row r="11" spans="1:10" x14ac:dyDescent="0.25">
      <c r="A11" s="1" t="s">
        <v>264</v>
      </c>
      <c r="B11" s="1" t="s">
        <v>11</v>
      </c>
      <c r="C11" s="1" t="s">
        <v>12</v>
      </c>
      <c r="D11" s="1">
        <v>2019</v>
      </c>
    </row>
    <row r="12" spans="1:10" x14ac:dyDescent="0.25">
      <c r="A12" s="1" t="s">
        <v>264</v>
      </c>
      <c r="B12" s="1" t="s">
        <v>14</v>
      </c>
      <c r="C12" s="1" t="s">
        <v>13</v>
      </c>
      <c r="D12" s="1">
        <v>2020</v>
      </c>
    </row>
    <row r="13" spans="1:10" x14ac:dyDescent="0.25">
      <c r="A13" s="1" t="s">
        <v>264</v>
      </c>
      <c r="B13" s="1" t="s">
        <v>15</v>
      </c>
      <c r="C13" s="1" t="s">
        <v>16</v>
      </c>
      <c r="D13" s="1">
        <v>2020</v>
      </c>
    </row>
    <row r="14" spans="1:10" x14ac:dyDescent="0.25">
      <c r="A14" s="1" t="s">
        <v>264</v>
      </c>
      <c r="B14" s="1" t="s">
        <v>17</v>
      </c>
      <c r="C14" s="1" t="s">
        <v>18</v>
      </c>
      <c r="D14" s="1">
        <v>2020</v>
      </c>
    </row>
    <row r="15" spans="1:10" x14ac:dyDescent="0.25">
      <c r="A15" s="1" t="s">
        <v>264</v>
      </c>
      <c r="B15" s="1" t="s">
        <v>19</v>
      </c>
      <c r="C15" s="1" t="s">
        <v>268</v>
      </c>
      <c r="D15" s="1">
        <v>2019</v>
      </c>
    </row>
    <row r="16" spans="1:10" x14ac:dyDescent="0.25">
      <c r="A16" s="1" t="s">
        <v>264</v>
      </c>
      <c r="B16" s="1" t="s">
        <v>20</v>
      </c>
      <c r="C16" s="1" t="s">
        <v>21</v>
      </c>
      <c r="D16" s="1">
        <v>2019</v>
      </c>
    </row>
    <row r="17" spans="1:4" x14ac:dyDescent="0.25">
      <c r="A17" s="1" t="s">
        <v>264</v>
      </c>
      <c r="B17" s="1" t="s">
        <v>22</v>
      </c>
      <c r="C17" s="2" t="s">
        <v>23</v>
      </c>
      <c r="D17" s="1">
        <v>2019</v>
      </c>
    </row>
    <row r="18" spans="1:4" x14ac:dyDescent="0.25">
      <c r="A18" s="1" t="s">
        <v>264</v>
      </c>
      <c r="B18" s="1" t="s">
        <v>25</v>
      </c>
      <c r="C18" s="1" t="s">
        <v>24</v>
      </c>
      <c r="D18" s="1">
        <v>2019</v>
      </c>
    </row>
    <row r="19" spans="1:4" x14ac:dyDescent="0.25">
      <c r="A19" s="1" t="s">
        <v>264</v>
      </c>
      <c r="B19" s="1" t="s">
        <v>27</v>
      </c>
      <c r="C19" s="1" t="s">
        <v>26</v>
      </c>
      <c r="D19" s="1">
        <v>2019</v>
      </c>
    </row>
    <row r="20" spans="1:4" x14ac:dyDescent="0.25">
      <c r="A20" s="1" t="s">
        <v>264</v>
      </c>
      <c r="B20" s="1" t="s">
        <v>28</v>
      </c>
      <c r="C20" s="1" t="s">
        <v>29</v>
      </c>
      <c r="D20" s="1">
        <v>2019</v>
      </c>
    </row>
    <row r="21" spans="1:4" x14ac:dyDescent="0.25">
      <c r="A21" s="1" t="s">
        <v>264</v>
      </c>
      <c r="B21" s="1" t="s">
        <v>30</v>
      </c>
      <c r="C21" s="1" t="s">
        <v>31</v>
      </c>
      <c r="D21" s="1">
        <v>2019</v>
      </c>
    </row>
    <row r="22" spans="1:4" x14ac:dyDescent="0.25">
      <c r="A22" s="1" t="s">
        <v>264</v>
      </c>
      <c r="B22" s="1" t="s">
        <v>265</v>
      </c>
      <c r="C22" s="1" t="s">
        <v>32</v>
      </c>
      <c r="D22" s="1">
        <v>2019</v>
      </c>
    </row>
    <row r="23" spans="1:4" x14ac:dyDescent="0.25">
      <c r="A23" s="1" t="s">
        <v>264</v>
      </c>
      <c r="B23" s="1" t="s">
        <v>34</v>
      </c>
      <c r="C23" s="1" t="s">
        <v>33</v>
      </c>
      <c r="D23" s="1">
        <v>2019</v>
      </c>
    </row>
    <row r="24" spans="1:4" x14ac:dyDescent="0.25">
      <c r="A24" s="1" t="s">
        <v>264</v>
      </c>
      <c r="B24" s="1" t="s">
        <v>35</v>
      </c>
      <c r="C24" s="1" t="s">
        <v>36</v>
      </c>
      <c r="D24" s="1">
        <v>2019</v>
      </c>
    </row>
    <row r="25" spans="1:4" x14ac:dyDescent="0.25">
      <c r="A25" s="1" t="s">
        <v>264</v>
      </c>
      <c r="B25" s="1" t="s">
        <v>37</v>
      </c>
      <c r="C25" s="3" t="s">
        <v>38</v>
      </c>
      <c r="D25" s="1">
        <v>2019</v>
      </c>
    </row>
    <row r="26" spans="1:4" x14ac:dyDescent="0.25">
      <c r="A26" s="1" t="s">
        <v>264</v>
      </c>
      <c r="B26" s="1" t="s">
        <v>39</v>
      </c>
      <c r="C26" s="1" t="s">
        <v>40</v>
      </c>
      <c r="D26" s="1">
        <v>2019</v>
      </c>
    </row>
    <row r="27" spans="1:4" x14ac:dyDescent="0.25">
      <c r="A27" s="1" t="s">
        <v>264</v>
      </c>
      <c r="B27" s="1" t="s">
        <v>41</v>
      </c>
      <c r="C27" s="1" t="s">
        <v>42</v>
      </c>
      <c r="D27" s="1">
        <v>2019</v>
      </c>
    </row>
    <row r="28" spans="1:4" x14ac:dyDescent="0.25">
      <c r="A28" s="1" t="s">
        <v>264</v>
      </c>
      <c r="B28" s="1" t="s">
        <v>43</v>
      </c>
      <c r="C28" s="1" t="s">
        <v>44</v>
      </c>
      <c r="D28" s="1">
        <v>2019</v>
      </c>
    </row>
    <row r="29" spans="1:4" x14ac:dyDescent="0.25">
      <c r="A29" s="1" t="s">
        <v>264</v>
      </c>
      <c r="B29" s="1" t="s">
        <v>154</v>
      </c>
      <c r="C29" s="1" t="s">
        <v>155</v>
      </c>
      <c r="D29" s="1">
        <v>2019</v>
      </c>
    </row>
    <row r="30" spans="1:4" x14ac:dyDescent="0.25">
      <c r="A30" s="1" t="s">
        <v>264</v>
      </c>
      <c r="B30" s="1" t="s">
        <v>156</v>
      </c>
      <c r="C30" s="1" t="s">
        <v>157</v>
      </c>
      <c r="D30" s="1">
        <v>2019</v>
      </c>
    </row>
    <row r="31" spans="1:4" x14ac:dyDescent="0.25">
      <c r="A31" s="1" t="s">
        <v>264</v>
      </c>
      <c r="B31" s="1" t="s">
        <v>45</v>
      </c>
      <c r="C31" s="1" t="s">
        <v>46</v>
      </c>
      <c r="D31" s="1">
        <v>2019</v>
      </c>
    </row>
    <row r="32" spans="1:4" x14ac:dyDescent="0.25">
      <c r="A32" s="1" t="s">
        <v>264</v>
      </c>
      <c r="B32" s="1" t="s">
        <v>159</v>
      </c>
      <c r="C32" s="1" t="s">
        <v>158</v>
      </c>
      <c r="D32" s="1">
        <v>2018</v>
      </c>
    </row>
    <row r="33" spans="1:4" x14ac:dyDescent="0.25">
      <c r="A33" s="1" t="s">
        <v>264</v>
      </c>
      <c r="B33" s="1" t="s">
        <v>160</v>
      </c>
      <c r="C33" s="1" t="s">
        <v>161</v>
      </c>
      <c r="D33" s="1">
        <v>2018</v>
      </c>
    </row>
    <row r="34" spans="1:4" x14ac:dyDescent="0.25">
      <c r="A34" s="1" t="s">
        <v>264</v>
      </c>
      <c r="B34" s="1" t="s">
        <v>162</v>
      </c>
      <c r="C34" s="1" t="s">
        <v>163</v>
      </c>
      <c r="D34" s="1">
        <v>2018</v>
      </c>
    </row>
    <row r="35" spans="1:4" x14ac:dyDescent="0.25">
      <c r="A35" s="1" t="s">
        <v>264</v>
      </c>
      <c r="B35" s="1" t="s">
        <v>164</v>
      </c>
      <c r="C35" s="1" t="s">
        <v>165</v>
      </c>
      <c r="D35" s="1">
        <v>2018</v>
      </c>
    </row>
    <row r="36" spans="1:4" x14ac:dyDescent="0.25">
      <c r="A36" s="1" t="s">
        <v>264</v>
      </c>
      <c r="B36" s="1" t="s">
        <v>166</v>
      </c>
      <c r="C36" s="1" t="s">
        <v>167</v>
      </c>
      <c r="D36" s="1">
        <v>2018</v>
      </c>
    </row>
    <row r="37" spans="1:4" x14ac:dyDescent="0.25">
      <c r="A37" s="1" t="s">
        <v>264</v>
      </c>
      <c r="B37" s="1" t="s">
        <v>169</v>
      </c>
      <c r="C37" s="1" t="s">
        <v>168</v>
      </c>
      <c r="D37" s="1">
        <v>2018</v>
      </c>
    </row>
    <row r="38" spans="1:4" x14ac:dyDescent="0.25">
      <c r="A38" s="1" t="s">
        <v>264</v>
      </c>
      <c r="B38" s="1" t="s">
        <v>170</v>
      </c>
      <c r="C38" s="1" t="s">
        <v>171</v>
      </c>
      <c r="D38" s="1">
        <v>2018</v>
      </c>
    </row>
    <row r="39" spans="1:4" x14ac:dyDescent="0.25">
      <c r="A39" s="1" t="s">
        <v>264</v>
      </c>
      <c r="B39" s="1" t="s">
        <v>172</v>
      </c>
      <c r="C39" s="8" t="s">
        <v>173</v>
      </c>
      <c r="D39" s="1">
        <v>2018</v>
      </c>
    </row>
    <row r="40" spans="1:4" x14ac:dyDescent="0.25">
      <c r="A40" s="1" t="s">
        <v>264</v>
      </c>
      <c r="B40" s="1" t="s">
        <v>174</v>
      </c>
      <c r="C40" s="1" t="s">
        <v>175</v>
      </c>
      <c r="D40" s="1">
        <v>2018</v>
      </c>
    </row>
    <row r="41" spans="1:4" x14ac:dyDescent="0.25">
      <c r="A41" s="1" t="s">
        <v>264</v>
      </c>
      <c r="B41" s="1" t="s">
        <v>176</v>
      </c>
      <c r="C41" s="1" t="s">
        <v>177</v>
      </c>
      <c r="D41" s="1">
        <v>2018</v>
      </c>
    </row>
    <row r="42" spans="1:4" x14ac:dyDescent="0.25">
      <c r="A42" s="1" t="s">
        <v>264</v>
      </c>
      <c r="B42" s="1" t="s">
        <v>178</v>
      </c>
      <c r="C42" s="1" t="s">
        <v>179</v>
      </c>
      <c r="D42" s="1">
        <v>2019</v>
      </c>
    </row>
    <row r="43" spans="1:4" x14ac:dyDescent="0.25">
      <c r="A43" s="1" t="s">
        <v>264</v>
      </c>
      <c r="B43" s="1" t="s">
        <v>180</v>
      </c>
      <c r="C43" s="1" t="s">
        <v>181</v>
      </c>
      <c r="D43" s="1">
        <v>2019</v>
      </c>
    </row>
    <row r="44" spans="1:4" x14ac:dyDescent="0.25">
      <c r="A44" s="1" t="s">
        <v>264</v>
      </c>
      <c r="B44" s="1" t="s">
        <v>184</v>
      </c>
      <c r="C44" s="5">
        <v>43191</v>
      </c>
      <c r="D44" s="1">
        <v>2018</v>
      </c>
    </row>
    <row r="45" spans="1:4" x14ac:dyDescent="0.25">
      <c r="A45" s="1" t="s">
        <v>264</v>
      </c>
      <c r="B45" s="1" t="s">
        <v>182</v>
      </c>
      <c r="C45" s="1" t="s">
        <v>183</v>
      </c>
      <c r="D45" s="1">
        <v>2019</v>
      </c>
    </row>
    <row r="46" spans="1:4" x14ac:dyDescent="0.25">
      <c r="A46" s="1" t="s">
        <v>264</v>
      </c>
      <c r="B46" s="1" t="s">
        <v>185</v>
      </c>
      <c r="C46" s="1" t="s">
        <v>186</v>
      </c>
      <c r="D46" s="1">
        <v>2019</v>
      </c>
    </row>
    <row r="47" spans="1:4" x14ac:dyDescent="0.25">
      <c r="A47" s="1" t="s">
        <v>264</v>
      </c>
      <c r="B47" s="1" t="s">
        <v>187</v>
      </c>
      <c r="C47" s="4">
        <v>43634</v>
      </c>
      <c r="D47" s="1">
        <v>2019</v>
      </c>
    </row>
    <row r="48" spans="1:4" x14ac:dyDescent="0.25">
      <c r="A48" s="1" t="s">
        <v>264</v>
      </c>
      <c r="B48" s="1" t="s">
        <v>188</v>
      </c>
      <c r="C48" s="1" t="s">
        <v>189</v>
      </c>
      <c r="D48" s="1">
        <v>2016</v>
      </c>
    </row>
    <row r="49" spans="1:8" ht="15.75" x14ac:dyDescent="0.25">
      <c r="A49" s="1" t="s">
        <v>264</v>
      </c>
      <c r="B49" s="1" t="s">
        <v>266</v>
      </c>
      <c r="C49" s="9" t="s">
        <v>267</v>
      </c>
      <c r="D49" s="1">
        <v>2019</v>
      </c>
    </row>
    <row r="50" spans="1:8" x14ac:dyDescent="0.25">
      <c r="A50" s="1" t="s">
        <v>264</v>
      </c>
      <c r="B50" s="1" t="s">
        <v>269</v>
      </c>
      <c r="C50" s="4">
        <v>43707</v>
      </c>
      <c r="D50" s="1">
        <v>2019</v>
      </c>
    </row>
    <row r="51" spans="1:8" x14ac:dyDescent="0.25">
      <c r="C51" s="5"/>
    </row>
    <row r="52" spans="1:8" x14ac:dyDescent="0.25">
      <c r="A52" s="1" t="s">
        <v>47</v>
      </c>
      <c r="B52" s="6" t="s">
        <v>49</v>
      </c>
    </row>
    <row r="53" spans="1:8" x14ac:dyDescent="0.25">
      <c r="B53" s="1" t="s">
        <v>50</v>
      </c>
      <c r="C53" s="1">
        <v>2014</v>
      </c>
      <c r="D53" s="1">
        <v>2014</v>
      </c>
      <c r="F53" s="1">
        <v>19</v>
      </c>
      <c r="G53" s="1">
        <f>COUNTIF(D53:D89,2019)</f>
        <v>7</v>
      </c>
      <c r="H53" s="1">
        <f>G53/G62</f>
        <v>0.1891891891891892</v>
      </c>
    </row>
    <row r="54" spans="1:8" x14ac:dyDescent="0.25">
      <c r="B54" s="1" t="s">
        <v>52</v>
      </c>
      <c r="C54" s="1" t="s">
        <v>51</v>
      </c>
      <c r="D54" s="1">
        <v>2018</v>
      </c>
      <c r="F54" s="1">
        <v>18</v>
      </c>
      <c r="G54" s="1">
        <f>COUNTIF(D53:D89,2018)</f>
        <v>10</v>
      </c>
      <c r="H54" s="1">
        <f>G54/G62</f>
        <v>0.27027027027027029</v>
      </c>
    </row>
    <row r="55" spans="1:8" x14ac:dyDescent="0.25">
      <c r="B55" s="1" t="s">
        <v>54</v>
      </c>
      <c r="C55" s="1" t="s">
        <v>53</v>
      </c>
      <c r="D55" s="1">
        <v>2014</v>
      </c>
      <c r="F55" s="1">
        <v>17</v>
      </c>
      <c r="G55" s="1">
        <f>COUNTIF(D53:D89,2017)</f>
        <v>3</v>
      </c>
      <c r="H55" s="1">
        <f>G55/G62</f>
        <v>8.1081081081081086E-2</v>
      </c>
    </row>
    <row r="56" spans="1:8" x14ac:dyDescent="0.25">
      <c r="B56" s="1" t="s">
        <v>55</v>
      </c>
      <c r="C56" s="1" t="s">
        <v>56</v>
      </c>
      <c r="D56" s="1">
        <v>2013</v>
      </c>
      <c r="F56" s="1">
        <v>16</v>
      </c>
      <c r="G56" s="1">
        <f>COUNTIF(D53:D89,2016)</f>
        <v>8</v>
      </c>
      <c r="H56" s="1">
        <f>G56/G62</f>
        <v>0.21621621621621623</v>
      </c>
    </row>
    <row r="57" spans="1:8" x14ac:dyDescent="0.25">
      <c r="B57" s="1" t="s">
        <v>57</v>
      </c>
      <c r="C57" s="1" t="s">
        <v>58</v>
      </c>
      <c r="D57" s="1">
        <v>2012</v>
      </c>
      <c r="F57" s="1">
        <v>15</v>
      </c>
      <c r="G57" s="1">
        <f>COUNTIF(D53:D89,2015)</f>
        <v>3</v>
      </c>
      <c r="H57" s="1">
        <f>G57/G62</f>
        <v>8.1081081081081086E-2</v>
      </c>
    </row>
    <row r="58" spans="1:8" x14ac:dyDescent="0.25">
      <c r="B58" s="1" t="s">
        <v>59</v>
      </c>
      <c r="C58" s="1" t="s">
        <v>60</v>
      </c>
      <c r="D58" s="1">
        <v>2019</v>
      </c>
      <c r="F58" s="1">
        <v>14</v>
      </c>
      <c r="G58" s="1">
        <f>COUNTIF(D53:D89,2014)</f>
        <v>2</v>
      </c>
      <c r="H58" s="1">
        <f>G58/G62</f>
        <v>5.4054054054054057E-2</v>
      </c>
    </row>
    <row r="59" spans="1:8" x14ac:dyDescent="0.25">
      <c r="B59" s="1" t="s">
        <v>259</v>
      </c>
      <c r="C59" s="1" t="s">
        <v>260</v>
      </c>
      <c r="D59" s="1">
        <v>2018</v>
      </c>
      <c r="F59" s="1">
        <v>13</v>
      </c>
      <c r="G59" s="1">
        <f>COUNTIF(D53:D89,2013)</f>
        <v>2</v>
      </c>
      <c r="H59" s="1">
        <f>G59/G62</f>
        <v>5.4054054054054057E-2</v>
      </c>
    </row>
    <row r="60" spans="1:8" x14ac:dyDescent="0.25">
      <c r="B60" s="1" t="s">
        <v>62</v>
      </c>
      <c r="C60" s="1" t="s">
        <v>61</v>
      </c>
      <c r="D60" s="1">
        <v>2016</v>
      </c>
      <c r="F60" s="1">
        <v>12</v>
      </c>
      <c r="G60" s="1">
        <f>COUNTIF(D53:D89,2012)</f>
        <v>1</v>
      </c>
      <c r="H60" s="1">
        <f>G60/G62</f>
        <v>2.7027027027027029E-2</v>
      </c>
    </row>
    <row r="61" spans="1:8" x14ac:dyDescent="0.25">
      <c r="B61" s="1" t="s">
        <v>63</v>
      </c>
      <c r="C61" s="1" t="s">
        <v>64</v>
      </c>
      <c r="D61" s="1">
        <v>2019</v>
      </c>
      <c r="F61" s="1">
        <v>9</v>
      </c>
      <c r="G61" s="1">
        <f>COUNTIF(D53:D89,2009)</f>
        <v>1</v>
      </c>
      <c r="H61" s="1">
        <f>G61/G62</f>
        <v>2.7027027027027029E-2</v>
      </c>
    </row>
    <row r="62" spans="1:8" x14ac:dyDescent="0.25">
      <c r="B62" s="1" t="s">
        <v>66</v>
      </c>
      <c r="C62" s="1" t="s">
        <v>65</v>
      </c>
      <c r="D62" s="1">
        <v>2019</v>
      </c>
      <c r="G62" s="1">
        <f>SUM(G53:G61)</f>
        <v>37</v>
      </c>
    </row>
    <row r="63" spans="1:8" ht="30" x14ac:dyDescent="0.25">
      <c r="B63" s="1" t="s">
        <v>67</v>
      </c>
      <c r="C63" s="4">
        <v>43257</v>
      </c>
      <c r="D63" s="1">
        <v>2018</v>
      </c>
    </row>
    <row r="64" spans="1:8" x14ac:dyDescent="0.25">
      <c r="B64" s="1" t="s">
        <v>70</v>
      </c>
      <c r="C64" s="1" t="s">
        <v>71</v>
      </c>
      <c r="D64" s="1">
        <v>2018</v>
      </c>
    </row>
    <row r="65" spans="2:5" x14ac:dyDescent="0.25">
      <c r="B65" s="1" t="s">
        <v>69</v>
      </c>
      <c r="C65" s="1" t="s">
        <v>68</v>
      </c>
      <c r="D65" s="1">
        <v>2018</v>
      </c>
    </row>
    <row r="66" spans="2:5" x14ac:dyDescent="0.25">
      <c r="B66" s="1" t="s">
        <v>72</v>
      </c>
      <c r="C66" s="1" t="s">
        <v>73</v>
      </c>
      <c r="D66" s="1">
        <v>2018</v>
      </c>
    </row>
    <row r="67" spans="2:5" x14ac:dyDescent="0.25">
      <c r="B67" s="1" t="s">
        <v>75</v>
      </c>
      <c r="C67" s="1" t="s">
        <v>74</v>
      </c>
      <c r="D67" s="1">
        <v>2018</v>
      </c>
    </row>
    <row r="68" spans="2:5" x14ac:dyDescent="0.25">
      <c r="B68" s="1" t="s">
        <v>76</v>
      </c>
      <c r="C68" s="1" t="s">
        <v>77</v>
      </c>
      <c r="D68" s="1">
        <v>2018</v>
      </c>
    </row>
    <row r="69" spans="2:5" x14ac:dyDescent="0.25">
      <c r="B69" s="1" t="s">
        <v>78</v>
      </c>
      <c r="C69" s="1" t="s">
        <v>79</v>
      </c>
      <c r="D69" s="1">
        <v>2018</v>
      </c>
    </row>
    <row r="70" spans="2:5" x14ac:dyDescent="0.25">
      <c r="B70" s="1" t="s">
        <v>82</v>
      </c>
      <c r="C70" s="1" t="s">
        <v>83</v>
      </c>
      <c r="D70" s="1">
        <v>2016</v>
      </c>
    </row>
    <row r="71" spans="2:5" x14ac:dyDescent="0.25">
      <c r="B71" s="1" t="s">
        <v>81</v>
      </c>
      <c r="C71" s="1" t="s">
        <v>80</v>
      </c>
      <c r="D71" s="1">
        <v>2018</v>
      </c>
      <c r="E71" s="1" t="s">
        <v>263</v>
      </c>
    </row>
    <row r="72" spans="2:5" x14ac:dyDescent="0.25">
      <c r="B72" s="1" t="s">
        <v>85</v>
      </c>
      <c r="C72" s="1" t="s">
        <v>86</v>
      </c>
      <c r="D72" s="1">
        <v>2017</v>
      </c>
    </row>
    <row r="73" spans="2:5" ht="30" x14ac:dyDescent="0.25">
      <c r="B73" s="1" t="s">
        <v>84</v>
      </c>
      <c r="C73" s="4">
        <v>42679</v>
      </c>
      <c r="D73" s="1">
        <v>2016</v>
      </c>
    </row>
    <row r="74" spans="2:5" x14ac:dyDescent="0.25">
      <c r="B74" s="1" t="s">
        <v>89</v>
      </c>
      <c r="C74" s="1" t="s">
        <v>90</v>
      </c>
      <c r="D74" s="1">
        <v>2017</v>
      </c>
    </row>
    <row r="75" spans="2:5" x14ac:dyDescent="0.25">
      <c r="B75" s="1" t="s">
        <v>88</v>
      </c>
      <c r="C75" s="1" t="s">
        <v>87</v>
      </c>
      <c r="D75" s="1">
        <v>2017</v>
      </c>
    </row>
    <row r="76" spans="2:5" x14ac:dyDescent="0.25">
      <c r="B76" s="1" t="s">
        <v>91</v>
      </c>
      <c r="C76" s="1" t="s">
        <v>92</v>
      </c>
      <c r="D76" s="1">
        <v>2019</v>
      </c>
    </row>
    <row r="77" spans="2:5" x14ac:dyDescent="0.25">
      <c r="B77" s="1" t="s">
        <v>93</v>
      </c>
      <c r="C77" s="1" t="s">
        <v>94</v>
      </c>
      <c r="D77" s="1">
        <v>2013</v>
      </c>
    </row>
    <row r="78" spans="2:5" x14ac:dyDescent="0.25">
      <c r="B78" s="1" t="s">
        <v>95</v>
      </c>
      <c r="C78" s="1" t="s">
        <v>96</v>
      </c>
      <c r="D78" s="1">
        <v>2016</v>
      </c>
    </row>
    <row r="79" spans="2:5" x14ac:dyDescent="0.25">
      <c r="B79" s="1" t="s">
        <v>97</v>
      </c>
      <c r="C79" s="1" t="s">
        <v>98</v>
      </c>
      <c r="D79" s="1">
        <v>2019</v>
      </c>
    </row>
    <row r="80" spans="2:5" x14ac:dyDescent="0.25">
      <c r="B80" s="1" t="s">
        <v>99</v>
      </c>
      <c r="C80" s="5" t="s">
        <v>100</v>
      </c>
      <c r="D80" s="1">
        <v>2016</v>
      </c>
    </row>
    <row r="81" spans="2:8" x14ac:dyDescent="0.25">
      <c r="B81" s="1" t="s">
        <v>101</v>
      </c>
      <c r="C81" s="4">
        <v>43781</v>
      </c>
      <c r="D81" s="1">
        <v>2019</v>
      </c>
    </row>
    <row r="82" spans="2:8" x14ac:dyDescent="0.25">
      <c r="B82" s="1" t="s">
        <v>102</v>
      </c>
      <c r="C82" s="1" t="s">
        <v>103</v>
      </c>
      <c r="D82" s="1">
        <v>2015</v>
      </c>
    </row>
    <row r="83" spans="2:8" x14ac:dyDescent="0.25">
      <c r="B83" s="1" t="s">
        <v>104</v>
      </c>
      <c r="C83" s="1" t="s">
        <v>105</v>
      </c>
      <c r="D83" s="1">
        <v>2015</v>
      </c>
    </row>
    <row r="84" spans="2:8" x14ac:dyDescent="0.25">
      <c r="B84" s="1" t="s">
        <v>106</v>
      </c>
      <c r="C84" s="1" t="s">
        <v>107</v>
      </c>
      <c r="D84" s="1">
        <v>2016</v>
      </c>
    </row>
    <row r="85" spans="2:8" x14ac:dyDescent="0.25">
      <c r="B85" s="1" t="s">
        <v>108</v>
      </c>
      <c r="C85" s="1" t="s">
        <v>109</v>
      </c>
      <c r="D85" s="1">
        <v>2016</v>
      </c>
    </row>
    <row r="86" spans="2:8" x14ac:dyDescent="0.25">
      <c r="B86" s="1" t="s">
        <v>110</v>
      </c>
      <c r="C86" s="1" t="s">
        <v>111</v>
      </c>
      <c r="D86" s="1">
        <v>2019</v>
      </c>
    </row>
    <row r="87" spans="2:8" x14ac:dyDescent="0.25">
      <c r="B87" s="1" t="s">
        <v>113</v>
      </c>
      <c r="C87" s="1" t="s">
        <v>112</v>
      </c>
      <c r="D87" s="1">
        <v>2016</v>
      </c>
    </row>
    <row r="88" spans="2:8" x14ac:dyDescent="0.25">
      <c r="B88" s="1" t="s">
        <v>114</v>
      </c>
      <c r="C88" s="1" t="s">
        <v>115</v>
      </c>
      <c r="D88" s="1">
        <v>2009</v>
      </c>
    </row>
    <row r="89" spans="2:8" x14ac:dyDescent="0.25">
      <c r="B89" s="1" t="s">
        <v>261</v>
      </c>
      <c r="C89" s="1" t="s">
        <v>262</v>
      </c>
      <c r="D89" s="1">
        <v>2015</v>
      </c>
    </row>
    <row r="91" spans="2:8" x14ac:dyDescent="0.25">
      <c r="B91" s="6" t="s">
        <v>116</v>
      </c>
    </row>
    <row r="92" spans="2:8" x14ac:dyDescent="0.25">
      <c r="B92" s="1" t="s">
        <v>117</v>
      </c>
      <c r="C92" s="1" t="s">
        <v>118</v>
      </c>
      <c r="D92" s="1">
        <v>2010</v>
      </c>
      <c r="F92" s="1">
        <v>19</v>
      </c>
      <c r="G92" s="1">
        <f>COUNTIF(D92:D113,2019)</f>
        <v>1</v>
      </c>
      <c r="H92" s="1">
        <f>G92/G100</f>
        <v>4.5454545454545456E-2</v>
      </c>
    </row>
    <row r="93" spans="2:8" x14ac:dyDescent="0.25">
      <c r="B93" s="1" t="s">
        <v>119</v>
      </c>
      <c r="C93" s="1" t="s">
        <v>120</v>
      </c>
      <c r="D93" s="1">
        <v>2009</v>
      </c>
      <c r="F93" s="1">
        <v>16</v>
      </c>
      <c r="G93" s="1">
        <f>COUNTIF(D92:D113,2016)</f>
        <v>3</v>
      </c>
      <c r="H93" s="1">
        <f>G93/G100</f>
        <v>0.13636363636363635</v>
      </c>
    </row>
    <row r="94" spans="2:8" x14ac:dyDescent="0.25">
      <c r="B94" s="1" t="s">
        <v>121</v>
      </c>
      <c r="C94" s="1" t="s">
        <v>122</v>
      </c>
      <c r="D94" s="1">
        <v>2009</v>
      </c>
      <c r="F94" s="1">
        <v>15</v>
      </c>
      <c r="G94" s="1">
        <f>COUNTIF(D92:D113,2015)</f>
        <v>2</v>
      </c>
      <c r="H94" s="1">
        <f>G94/G100</f>
        <v>9.0909090909090912E-2</v>
      </c>
    </row>
    <row r="95" spans="2:8" x14ac:dyDescent="0.25">
      <c r="B95" s="1" t="s">
        <v>123</v>
      </c>
      <c r="C95" s="1" t="s">
        <v>124</v>
      </c>
      <c r="D95" s="1">
        <v>2010</v>
      </c>
      <c r="F95" s="1">
        <v>13</v>
      </c>
      <c r="G95" s="1">
        <f>COUNTIF(D92:D113,2013)</f>
        <v>1</v>
      </c>
      <c r="H95" s="1">
        <f>G95/G100</f>
        <v>4.5454545454545456E-2</v>
      </c>
    </row>
    <row r="96" spans="2:8" x14ac:dyDescent="0.25">
      <c r="B96" s="1" t="s">
        <v>125</v>
      </c>
      <c r="C96" s="1" t="s">
        <v>126</v>
      </c>
      <c r="D96" s="1">
        <v>2011</v>
      </c>
      <c r="F96" s="1">
        <v>11</v>
      </c>
      <c r="G96" s="1">
        <f>COUNTIF(D92:D113,2011)</f>
        <v>4</v>
      </c>
      <c r="H96" s="1">
        <f>G96/G100</f>
        <v>0.18181818181818182</v>
      </c>
    </row>
    <row r="97" spans="2:8" x14ac:dyDescent="0.25">
      <c r="B97" s="1" t="s">
        <v>127</v>
      </c>
      <c r="C97" s="1" t="s">
        <v>128</v>
      </c>
      <c r="D97" s="1">
        <v>2011</v>
      </c>
      <c r="F97" s="1">
        <v>10</v>
      </c>
      <c r="G97" s="1">
        <f>COUNTIF(D92:D113,2010)</f>
        <v>4</v>
      </c>
      <c r="H97" s="1">
        <f>G97/G100</f>
        <v>0.18181818181818182</v>
      </c>
    </row>
    <row r="98" spans="2:8" x14ac:dyDescent="0.25">
      <c r="B98" s="1" t="s">
        <v>129</v>
      </c>
      <c r="C98" s="1" t="s">
        <v>130</v>
      </c>
      <c r="D98" s="1">
        <v>2011</v>
      </c>
      <c r="F98" s="1">
        <v>9</v>
      </c>
      <c r="G98" s="1">
        <f>COUNTIF(D93:D114,2009)</f>
        <v>4</v>
      </c>
      <c r="H98" s="1">
        <f>G98/G100</f>
        <v>0.18181818181818182</v>
      </c>
    </row>
    <row r="99" spans="2:8" x14ac:dyDescent="0.25">
      <c r="B99" s="1" t="s">
        <v>132</v>
      </c>
      <c r="C99" s="1" t="s">
        <v>131</v>
      </c>
      <c r="D99" s="1">
        <v>2010</v>
      </c>
      <c r="F99" s="1">
        <v>8</v>
      </c>
      <c r="G99" s="1">
        <f>COUNTIF(D94:D115,2008)</f>
        <v>3</v>
      </c>
      <c r="H99" s="1">
        <f>G99/G100</f>
        <v>0.13636363636363635</v>
      </c>
    </row>
    <row r="100" spans="2:8" x14ac:dyDescent="0.25">
      <c r="B100" s="1" t="s">
        <v>134</v>
      </c>
      <c r="C100" s="1" t="s">
        <v>133</v>
      </c>
      <c r="D100" s="1">
        <v>2009</v>
      </c>
      <c r="G100" s="1">
        <f>SUM(G92:G99)</f>
        <v>22</v>
      </c>
    </row>
    <row r="101" spans="2:8" x14ac:dyDescent="0.25">
      <c r="B101" s="1" t="s">
        <v>136</v>
      </c>
      <c r="C101" s="1" t="s">
        <v>135</v>
      </c>
      <c r="D101" s="1">
        <v>2008</v>
      </c>
    </row>
    <row r="102" spans="2:8" x14ac:dyDescent="0.25">
      <c r="B102" s="1" t="s">
        <v>138</v>
      </c>
      <c r="C102" s="1" t="s">
        <v>137</v>
      </c>
      <c r="D102" s="1">
        <v>2008</v>
      </c>
    </row>
    <row r="103" spans="2:8" x14ac:dyDescent="0.25">
      <c r="B103" s="1" t="s">
        <v>139</v>
      </c>
      <c r="C103" s="1" t="s">
        <v>140</v>
      </c>
      <c r="D103" s="1">
        <v>2016</v>
      </c>
    </row>
    <row r="104" spans="2:8" x14ac:dyDescent="0.25">
      <c r="B104" s="1" t="s">
        <v>141</v>
      </c>
      <c r="C104" s="1" t="s">
        <v>142</v>
      </c>
      <c r="D104" s="1">
        <v>2016</v>
      </c>
    </row>
    <row r="105" spans="2:8" x14ac:dyDescent="0.25">
      <c r="B105" s="1" t="s">
        <v>143</v>
      </c>
      <c r="C105" s="1" t="s">
        <v>144</v>
      </c>
      <c r="D105" s="1">
        <v>2019</v>
      </c>
    </row>
    <row r="106" spans="2:8" x14ac:dyDescent="0.25">
      <c r="B106" s="1" t="s">
        <v>145</v>
      </c>
      <c r="C106" s="1" t="s">
        <v>146</v>
      </c>
      <c r="D106" s="1">
        <v>2016</v>
      </c>
    </row>
    <row r="107" spans="2:8" x14ac:dyDescent="0.25">
      <c r="B107" s="1" t="s">
        <v>147</v>
      </c>
      <c r="C107" s="7">
        <v>40027</v>
      </c>
      <c r="D107" s="1">
        <v>2009</v>
      </c>
    </row>
    <row r="108" spans="2:8" x14ac:dyDescent="0.25">
      <c r="B108" s="1" t="s">
        <v>148</v>
      </c>
      <c r="C108" s="1" t="s">
        <v>149</v>
      </c>
      <c r="D108" s="1">
        <v>2013</v>
      </c>
    </row>
    <row r="109" spans="2:8" x14ac:dyDescent="0.25">
      <c r="B109" s="1" t="s">
        <v>150</v>
      </c>
      <c r="C109" s="1" t="s">
        <v>151</v>
      </c>
      <c r="D109" s="1">
        <v>2011</v>
      </c>
    </row>
    <row r="110" spans="2:8" x14ac:dyDescent="0.25">
      <c r="B110" s="1" t="s">
        <v>152</v>
      </c>
      <c r="C110" s="1" t="s">
        <v>153</v>
      </c>
      <c r="D110" s="1">
        <v>2008</v>
      </c>
    </row>
    <row r="111" spans="2:8" x14ac:dyDescent="0.25">
      <c r="B111" s="1" t="s">
        <v>190</v>
      </c>
      <c r="C111" s="1" t="s">
        <v>191</v>
      </c>
      <c r="D111" s="1">
        <v>2010</v>
      </c>
    </row>
    <row r="112" spans="2:8" x14ac:dyDescent="0.25">
      <c r="B112" s="1" t="s">
        <v>192</v>
      </c>
      <c r="C112" s="1" t="s">
        <v>193</v>
      </c>
      <c r="D112" s="1">
        <v>2015</v>
      </c>
    </row>
    <row r="113" spans="2:8" x14ac:dyDescent="0.25">
      <c r="B113" s="1" t="s">
        <v>194</v>
      </c>
      <c r="C113" s="1" t="s">
        <v>195</v>
      </c>
      <c r="D113" s="1">
        <v>2015</v>
      </c>
    </row>
    <row r="115" spans="2:8" x14ac:dyDescent="0.25">
      <c r="B115" s="6" t="s">
        <v>196</v>
      </c>
    </row>
    <row r="116" spans="2:8" x14ac:dyDescent="0.25">
      <c r="B116" s="1" t="s">
        <v>197</v>
      </c>
      <c r="C116" s="1" t="s">
        <v>198</v>
      </c>
      <c r="D116" s="1">
        <v>2018</v>
      </c>
      <c r="F116" s="1">
        <v>18</v>
      </c>
      <c r="G116" s="1">
        <v>1</v>
      </c>
      <c r="H116" s="11"/>
    </row>
    <row r="117" spans="2:8" x14ac:dyDescent="0.25">
      <c r="B117" s="1" t="s">
        <v>200</v>
      </c>
      <c r="C117" s="1" t="s">
        <v>199</v>
      </c>
      <c r="D117" s="1">
        <v>2011</v>
      </c>
      <c r="F117" s="1">
        <v>14</v>
      </c>
      <c r="G117" s="1">
        <v>3</v>
      </c>
    </row>
    <row r="118" spans="2:8" x14ac:dyDescent="0.25">
      <c r="B118" s="1" t="s">
        <v>201</v>
      </c>
      <c r="C118" s="1" t="s">
        <v>202</v>
      </c>
      <c r="D118" s="1">
        <v>2011</v>
      </c>
      <c r="F118" s="1">
        <v>13</v>
      </c>
      <c r="G118" s="1">
        <v>1</v>
      </c>
    </row>
    <row r="119" spans="2:8" x14ac:dyDescent="0.25">
      <c r="B119" s="1" t="s">
        <v>203</v>
      </c>
      <c r="C119" s="1" t="s">
        <v>204</v>
      </c>
      <c r="D119" s="1">
        <v>2013</v>
      </c>
      <c r="F119" s="1">
        <v>12</v>
      </c>
      <c r="G119" s="1">
        <v>1</v>
      </c>
    </row>
    <row r="120" spans="2:8" x14ac:dyDescent="0.25">
      <c r="B120" s="1" t="s">
        <v>205</v>
      </c>
      <c r="C120" s="1" t="s">
        <v>206</v>
      </c>
      <c r="D120" s="1">
        <v>2011</v>
      </c>
      <c r="F120" s="1">
        <v>11</v>
      </c>
      <c r="G120" s="1">
        <v>1</v>
      </c>
    </row>
    <row r="121" spans="2:8" x14ac:dyDescent="0.25">
      <c r="B121" s="1" t="s">
        <v>207</v>
      </c>
      <c r="C121" s="1" t="s">
        <v>208</v>
      </c>
      <c r="D121" s="1">
        <v>2014</v>
      </c>
    </row>
    <row r="122" spans="2:8" x14ac:dyDescent="0.25">
      <c r="B122" s="1" t="s">
        <v>209</v>
      </c>
      <c r="C122" s="1" t="s">
        <v>210</v>
      </c>
      <c r="D122" s="1">
        <v>2012</v>
      </c>
    </row>
    <row r="124" spans="2:8" x14ac:dyDescent="0.25">
      <c r="B124" s="6" t="s">
        <v>211</v>
      </c>
    </row>
    <row r="125" spans="2:8" x14ac:dyDescent="0.25">
      <c r="B125" s="1" t="s">
        <v>214</v>
      </c>
      <c r="C125" s="1" t="s">
        <v>215</v>
      </c>
      <c r="D125" s="1">
        <v>2019</v>
      </c>
      <c r="F125" s="1">
        <v>19</v>
      </c>
      <c r="G125" s="1">
        <v>3</v>
      </c>
    </row>
    <row r="126" spans="2:8" x14ac:dyDescent="0.25">
      <c r="B126" s="1" t="s">
        <v>213</v>
      </c>
      <c r="C126" s="1" t="s">
        <v>212</v>
      </c>
      <c r="D126" s="1">
        <v>2019</v>
      </c>
      <c r="F126" s="1">
        <v>18</v>
      </c>
      <c r="G126" s="1">
        <v>2</v>
      </c>
    </row>
    <row r="127" spans="2:8" x14ac:dyDescent="0.25">
      <c r="B127" s="1" t="s">
        <v>216</v>
      </c>
      <c r="C127" s="1" t="s">
        <v>217</v>
      </c>
      <c r="D127" s="1">
        <v>2015</v>
      </c>
      <c r="F127" s="1">
        <v>15</v>
      </c>
      <c r="G127" s="1">
        <v>1</v>
      </c>
    </row>
    <row r="128" spans="2:8" x14ac:dyDescent="0.25">
      <c r="B128" s="1" t="s">
        <v>218</v>
      </c>
      <c r="C128" s="1" t="s">
        <v>219</v>
      </c>
      <c r="D128" s="1">
        <v>2019</v>
      </c>
      <c r="F128" s="1">
        <v>14</v>
      </c>
      <c r="G128" s="1">
        <v>1</v>
      </c>
    </row>
    <row r="129" spans="2:8" x14ac:dyDescent="0.25">
      <c r="B129" s="1" t="s">
        <v>220</v>
      </c>
      <c r="C129" s="4">
        <v>43215</v>
      </c>
      <c r="D129" s="1">
        <v>2018</v>
      </c>
    </row>
    <row r="130" spans="2:8" x14ac:dyDescent="0.25">
      <c r="B130" s="1" t="s">
        <v>221</v>
      </c>
      <c r="C130" s="4">
        <v>41887</v>
      </c>
      <c r="D130" s="1">
        <v>2014</v>
      </c>
    </row>
    <row r="131" spans="2:8" x14ac:dyDescent="0.25">
      <c r="B131" s="1" t="s">
        <v>222</v>
      </c>
      <c r="C131" s="1" t="s">
        <v>223</v>
      </c>
      <c r="D131" s="1">
        <v>2018</v>
      </c>
    </row>
    <row r="133" spans="2:8" x14ac:dyDescent="0.25">
      <c r="B133" s="6" t="s">
        <v>224</v>
      </c>
    </row>
    <row r="134" spans="2:8" x14ac:dyDescent="0.25">
      <c r="B134" s="1" t="s">
        <v>225</v>
      </c>
      <c r="C134" s="1" t="s">
        <v>226</v>
      </c>
      <c r="D134" s="1">
        <v>2019</v>
      </c>
      <c r="F134" s="1">
        <v>19</v>
      </c>
      <c r="G134" s="1">
        <v>1</v>
      </c>
    </row>
    <row r="135" spans="2:8" x14ac:dyDescent="0.25">
      <c r="B135" s="1" t="s">
        <v>227</v>
      </c>
      <c r="C135" s="1" t="s">
        <v>228</v>
      </c>
      <c r="D135" s="1">
        <v>2018</v>
      </c>
      <c r="F135" s="1">
        <v>18</v>
      </c>
      <c r="G135" s="1">
        <v>1</v>
      </c>
    </row>
    <row r="137" spans="2:8" x14ac:dyDescent="0.25">
      <c r="B137" s="6" t="s">
        <v>229</v>
      </c>
    </row>
    <row r="138" spans="2:8" x14ac:dyDescent="0.25">
      <c r="B138" s="1" t="s">
        <v>230</v>
      </c>
      <c r="C138" s="1" t="s">
        <v>231</v>
      </c>
      <c r="D138" s="1">
        <v>2019</v>
      </c>
      <c r="F138" s="1">
        <v>19</v>
      </c>
      <c r="G138" s="1">
        <f>COUNTIF(D138:D154,2019)</f>
        <v>11</v>
      </c>
      <c r="H138" s="5"/>
    </row>
    <row r="139" spans="2:8" x14ac:dyDescent="0.25">
      <c r="B139" s="1" t="s">
        <v>232</v>
      </c>
      <c r="C139" s="1" t="s">
        <v>21</v>
      </c>
      <c r="D139" s="1">
        <v>2019</v>
      </c>
      <c r="F139" s="1">
        <v>20</v>
      </c>
      <c r="G139" s="1">
        <f>COUNTIF(D138:D154,2020)</f>
        <v>6</v>
      </c>
    </row>
    <row r="140" spans="2:8" x14ac:dyDescent="0.25">
      <c r="B140" s="1" t="s">
        <v>233</v>
      </c>
      <c r="C140" s="1" t="s">
        <v>234</v>
      </c>
      <c r="D140" s="1">
        <v>2019</v>
      </c>
    </row>
    <row r="141" spans="2:8" x14ac:dyDescent="0.25">
      <c r="B141" s="1" t="s">
        <v>235</v>
      </c>
      <c r="C141" s="1" t="s">
        <v>236</v>
      </c>
      <c r="D141" s="1">
        <v>2019</v>
      </c>
    </row>
    <row r="142" spans="2:8" ht="30" x14ac:dyDescent="0.25">
      <c r="B142" s="1" t="s">
        <v>237</v>
      </c>
      <c r="C142" s="4" t="s">
        <v>238</v>
      </c>
      <c r="D142" s="1">
        <v>2020</v>
      </c>
    </row>
    <row r="143" spans="2:8" ht="30" x14ac:dyDescent="0.25">
      <c r="B143" s="1" t="s">
        <v>239</v>
      </c>
      <c r="C143" s="1" t="s">
        <v>238</v>
      </c>
      <c r="D143" s="1">
        <v>2020</v>
      </c>
    </row>
    <row r="144" spans="2:8" x14ac:dyDescent="0.25">
      <c r="B144" s="1" t="s">
        <v>240</v>
      </c>
      <c r="C144" s="1" t="s">
        <v>18</v>
      </c>
      <c r="D144" s="1">
        <v>2020</v>
      </c>
    </row>
    <row r="145" spans="2:4" ht="30" x14ac:dyDescent="0.25">
      <c r="B145" s="1" t="s">
        <v>241</v>
      </c>
      <c r="C145" s="1" t="s">
        <v>242</v>
      </c>
      <c r="D145" s="1">
        <v>2020</v>
      </c>
    </row>
    <row r="146" spans="2:4" x14ac:dyDescent="0.25">
      <c r="B146" s="1" t="s">
        <v>243</v>
      </c>
      <c r="C146" s="4">
        <v>43839</v>
      </c>
      <c r="D146" s="1">
        <v>2020</v>
      </c>
    </row>
    <row r="147" spans="2:4" ht="30" x14ac:dyDescent="0.25">
      <c r="B147" s="1" t="s">
        <v>244</v>
      </c>
      <c r="C147" s="1" t="s">
        <v>245</v>
      </c>
      <c r="D147" s="1">
        <v>2020</v>
      </c>
    </row>
    <row r="148" spans="2:4" ht="30" x14ac:dyDescent="0.25">
      <c r="B148" s="1" t="s">
        <v>246</v>
      </c>
      <c r="C148" s="1" t="s">
        <v>247</v>
      </c>
      <c r="D148" s="1">
        <v>2019</v>
      </c>
    </row>
    <row r="149" spans="2:4" x14ac:dyDescent="0.25">
      <c r="B149" s="1" t="s">
        <v>248</v>
      </c>
      <c r="C149" s="1" t="s">
        <v>249</v>
      </c>
      <c r="D149" s="1">
        <v>2019</v>
      </c>
    </row>
    <row r="150" spans="2:4" x14ac:dyDescent="0.25">
      <c r="B150" s="1" t="s">
        <v>250</v>
      </c>
      <c r="C150" s="7">
        <v>43650</v>
      </c>
      <c r="D150" s="1">
        <v>2019</v>
      </c>
    </row>
    <row r="151" spans="2:4" x14ac:dyDescent="0.25">
      <c r="B151" s="1" t="s">
        <v>251</v>
      </c>
      <c r="C151" s="1" t="s">
        <v>252</v>
      </c>
      <c r="D151" s="1">
        <v>2019</v>
      </c>
    </row>
    <row r="152" spans="2:4" x14ac:dyDescent="0.25">
      <c r="B152" s="1" t="s">
        <v>253</v>
      </c>
      <c r="C152" s="1" t="s">
        <v>254</v>
      </c>
      <c r="D152" s="1">
        <v>2019</v>
      </c>
    </row>
    <row r="153" spans="2:4" x14ac:dyDescent="0.25">
      <c r="B153" s="1" t="s">
        <v>255</v>
      </c>
      <c r="C153" s="1" t="s">
        <v>256</v>
      </c>
      <c r="D153" s="1">
        <v>2019</v>
      </c>
    </row>
    <row r="154" spans="2:4" x14ac:dyDescent="0.25">
      <c r="B154" s="1" t="s">
        <v>257</v>
      </c>
      <c r="C154" s="1" t="s">
        <v>258</v>
      </c>
      <c r="D154" s="1">
        <v>2019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Jansen</dc:creator>
  <cp:lastModifiedBy>Luc Jansen</cp:lastModifiedBy>
  <dcterms:created xsi:type="dcterms:W3CDTF">2015-06-05T18:17:20Z</dcterms:created>
  <dcterms:modified xsi:type="dcterms:W3CDTF">2020-01-26T23:00:52Z</dcterms:modified>
</cp:coreProperties>
</file>