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alpha" sheetId="1" r:id="rId4"/>
    <sheet state="visible" name="v0.1.0" sheetId="2" r:id="rId5"/>
    <sheet state="visible" name="iclp-2023" sheetId="3" r:id="rId6"/>
  </sheets>
  <definedNames/>
  <calcPr/>
</workbook>
</file>

<file path=xl/sharedStrings.xml><?xml version="1.0" encoding="utf-8"?>
<sst xmlns="http://schemas.openxmlformats.org/spreadsheetml/2006/main" count="85" uniqueCount="40">
  <si>
    <t>Name</t>
  </si>
  <si>
    <t>Nemo</t>
  </si>
  <si>
    <t>VLog</t>
  </si>
  <si>
    <t>Ratio reasoning</t>
  </si>
  <si>
    <t>Ratio all</t>
  </si>
  <si>
    <t>Time [ms]</t>
  </si>
  <si>
    <t>Loading [ms]</t>
  </si>
  <si>
    <t>Reasoning [ms]</t>
  </si>
  <si>
    <t>Facts</t>
  </si>
  <si>
    <t>Doctors 10k</t>
  </si>
  <si>
    <t>Doctors 100k</t>
  </si>
  <si>
    <t>Doctors 500k</t>
  </si>
  <si>
    <t>Doctors 1m</t>
  </si>
  <si>
    <t>Reactome 40</t>
  </si>
  <si>
    <t>Reactome 60</t>
  </si>
  <si>
    <t>Reactome 80</t>
  </si>
  <si>
    <t>Uniprot 5</t>
  </si>
  <si>
    <t>Uniprot 10</t>
  </si>
  <si>
    <t>UOBM</t>
  </si>
  <si>
    <t>Ontology 256</t>
  </si>
  <si>
    <t>STB 128</t>
  </si>
  <si>
    <t>Deep 100</t>
  </si>
  <si>
    <t>Deep 200</t>
  </si>
  <si>
    <t>VLog gets killed after around 60min on my system</t>
  </si>
  <si>
    <t>Deep 300</t>
  </si>
  <si>
    <t>Galen (No-Aux)</t>
  </si>
  <si>
    <t>Galen (EL)</t>
  </si>
  <si>
    <t>Snomed (No-Aux)</t>
  </si>
  <si>
    <t>Snomed (El-Calc-Opt)</t>
  </si>
  <si>
    <t>LUBM 1k</t>
  </si>
  <si>
    <t>Individual Times [ms]</t>
  </si>
  <si>
    <t>VLog gets killedat around 3h on my system</t>
  </si>
  <si>
    <t>Galen (EL-Calc-Opt)</t>
  </si>
  <si>
    <t>Galen (EL-Calc)</t>
  </si>
  <si>
    <t>Snomed (El-Calc)</t>
  </si>
  <si>
    <t>VLog gets killed after about half a minute</t>
  </si>
  <si>
    <t>Comment</t>
  </si>
  <si>
    <t>Out of Memory</t>
  </si>
  <si>
    <t>Galen</t>
  </si>
  <si>
    <t xml:space="preserve">Snomed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</si>
</sst>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10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0" xfId="0" applyFont="1" applyNumberFormat="1"/>
    <xf borderId="0" fillId="0" fontId="2" numFmtId="1" xfId="0" applyFont="1" applyNumberForma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horizontal="center" readingOrder="0"/>
    </xf>
    <xf borderId="6" fillId="0" fontId="3" numFmtId="0" xfId="0" applyBorder="1" applyFont="1"/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1" xfId="0" applyBorder="1" applyFont="1" applyNumberForma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 readingOrder="0"/>
    </xf>
    <xf borderId="0" fillId="0" fontId="2" numFmtId="1" xfId="0" applyAlignment="1" applyFont="1" applyNumberForma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2" fillId="0" fontId="2" numFmtId="1" xfId="0" applyBorder="1" applyFont="1" applyNumberFormat="1"/>
    <xf borderId="13" fillId="0" fontId="2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28.25"/>
  </cols>
  <sheetData>
    <row r="1">
      <c r="A1" s="1" t="s">
        <v>0</v>
      </c>
      <c r="B1" s="2" t="s">
        <v>1</v>
      </c>
      <c r="F1" s="2" t="s">
        <v>2</v>
      </c>
      <c r="J1" s="1" t="s">
        <v>3</v>
      </c>
      <c r="K1" s="2" t="s">
        <v>4</v>
      </c>
    </row>
    <row r="2"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4"/>
    </row>
    <row r="3">
      <c r="A3" s="5" t="s">
        <v>9</v>
      </c>
      <c r="D3" s="5" t="str">
        <f t="shared" ref="D3:D22" si="1">IF(B3="", "", B3-C3)</f>
        <v/>
      </c>
      <c r="F3" s="5">
        <v>25.0</v>
      </c>
      <c r="H3" s="6">
        <f t="shared" ref="H3:H22" si="2">F3-G3</f>
        <v>25</v>
      </c>
      <c r="J3" s="7" t="str">
        <f t="shared" ref="J3:J22" si="3">IF(OR(D3="", H3=""), "", IFERROR(D3/H3, ""))</f>
        <v/>
      </c>
    </row>
    <row r="4">
      <c r="A4" s="5" t="s">
        <v>10</v>
      </c>
      <c r="D4" s="5" t="str">
        <f t="shared" si="1"/>
        <v/>
      </c>
      <c r="F4" s="5">
        <v>201.0</v>
      </c>
      <c r="H4" s="6">
        <f t="shared" si="2"/>
        <v>201</v>
      </c>
      <c r="J4" s="7" t="str">
        <f t="shared" si="3"/>
        <v/>
      </c>
    </row>
    <row r="5">
      <c r="A5" s="5" t="s">
        <v>11</v>
      </c>
      <c r="D5" s="5" t="str">
        <f t="shared" si="1"/>
        <v/>
      </c>
      <c r="F5" s="5">
        <v>1060.0</v>
      </c>
      <c r="H5" s="6">
        <f t="shared" si="2"/>
        <v>1060</v>
      </c>
      <c r="J5" s="7" t="str">
        <f t="shared" si="3"/>
        <v/>
      </c>
    </row>
    <row r="6">
      <c r="A6" s="5" t="s">
        <v>12</v>
      </c>
      <c r="B6" s="5">
        <v>2816.0</v>
      </c>
      <c r="C6" s="5">
        <v>1370.0</v>
      </c>
      <c r="D6" s="5">
        <f t="shared" si="1"/>
        <v>1446</v>
      </c>
      <c r="E6" s="5">
        <v>792500.0</v>
      </c>
      <c r="F6" s="5">
        <v>2418.0</v>
      </c>
      <c r="G6" s="5">
        <v>1257.0</v>
      </c>
      <c r="H6" s="6">
        <f t="shared" si="2"/>
        <v>1161</v>
      </c>
      <c r="I6" s="5">
        <v>792500.0</v>
      </c>
      <c r="J6" s="7">
        <f t="shared" si="3"/>
        <v>1.245478036</v>
      </c>
      <c r="K6" s="7">
        <f>IF(OR(B6="", F6=""), "", IFERROR(B6/F6, ""))</f>
        <v>1.164598842</v>
      </c>
    </row>
    <row r="7">
      <c r="A7" s="5" t="s">
        <v>13</v>
      </c>
      <c r="D7" s="5" t="str">
        <f t="shared" si="1"/>
        <v/>
      </c>
      <c r="E7" s="5"/>
      <c r="F7" s="5">
        <v>5096.0</v>
      </c>
      <c r="H7" s="6">
        <f t="shared" si="2"/>
        <v>5096</v>
      </c>
      <c r="J7" s="7" t="str">
        <f t="shared" si="3"/>
        <v/>
      </c>
    </row>
    <row r="8">
      <c r="A8" s="5" t="s">
        <v>14</v>
      </c>
      <c r="D8" s="5" t="str">
        <f t="shared" si="1"/>
        <v/>
      </c>
      <c r="H8" s="6">
        <f t="shared" si="2"/>
        <v>0</v>
      </c>
      <c r="J8" s="7" t="str">
        <f t="shared" si="3"/>
        <v/>
      </c>
    </row>
    <row r="9">
      <c r="A9" s="5" t="s">
        <v>15</v>
      </c>
      <c r="B9" s="5">
        <v>7509.0</v>
      </c>
      <c r="C9" s="5">
        <v>5946.0</v>
      </c>
      <c r="D9" s="5">
        <f t="shared" si="1"/>
        <v>1563</v>
      </c>
      <c r="E9" s="5">
        <v>1.1394004E7</v>
      </c>
      <c r="F9" s="5">
        <v>11354.0</v>
      </c>
      <c r="G9" s="5">
        <v>8749.0</v>
      </c>
      <c r="H9" s="6">
        <f t="shared" si="2"/>
        <v>2605</v>
      </c>
      <c r="I9" s="6">
        <f>11394004</f>
        <v>11394004</v>
      </c>
      <c r="J9" s="7">
        <f t="shared" si="3"/>
        <v>0.6</v>
      </c>
      <c r="K9" s="7">
        <f>IF(OR(B9="", F9=""), "", IFERROR(B9/F9, ""))</f>
        <v>0.6613528272</v>
      </c>
    </row>
    <row r="10">
      <c r="A10" s="5" t="s">
        <v>16</v>
      </c>
      <c r="D10" s="5" t="str">
        <f t="shared" si="1"/>
        <v/>
      </c>
      <c r="H10" s="6">
        <f t="shared" si="2"/>
        <v>0</v>
      </c>
      <c r="J10" s="7" t="str">
        <f t="shared" si="3"/>
        <v/>
      </c>
    </row>
    <row r="11">
      <c r="A11" s="5" t="s">
        <v>17</v>
      </c>
      <c r="B11" s="5">
        <v>10988.0</v>
      </c>
      <c r="C11" s="5">
        <v>7779.0</v>
      </c>
      <c r="D11" s="5">
        <f t="shared" si="1"/>
        <v>3209</v>
      </c>
      <c r="E11" s="5">
        <v>2.4193766E7</v>
      </c>
      <c r="F11" s="5">
        <v>11164.0</v>
      </c>
      <c r="G11" s="5">
        <v>6545.0</v>
      </c>
      <c r="H11" s="6">
        <f t="shared" si="2"/>
        <v>4619</v>
      </c>
      <c r="I11" s="6">
        <f>24189831</f>
        <v>24189831</v>
      </c>
      <c r="J11" s="7">
        <f t="shared" si="3"/>
        <v>0.694739121</v>
      </c>
      <c r="K11" s="7">
        <f t="shared" ref="K11:K15" si="4">IF(OR(B11="", F11=""), "", IFERROR(B11/F11, ""))</f>
        <v>0.9842350412</v>
      </c>
    </row>
    <row r="12">
      <c r="A12" s="5" t="s">
        <v>18</v>
      </c>
      <c r="B12" s="5">
        <v>15004.0</v>
      </c>
      <c r="C12" s="5">
        <v>7591.0</v>
      </c>
      <c r="D12" s="5">
        <f t="shared" si="1"/>
        <v>7413</v>
      </c>
      <c r="E12" s="5">
        <v>1.8985141E7</v>
      </c>
      <c r="F12" s="5">
        <v>15355.0</v>
      </c>
      <c r="G12" s="5">
        <v>10480.0</v>
      </c>
      <c r="H12" s="6">
        <f t="shared" si="2"/>
        <v>4875</v>
      </c>
      <c r="I12" s="6">
        <f>18957309</f>
        <v>18957309</v>
      </c>
      <c r="J12" s="7">
        <f t="shared" si="3"/>
        <v>1.520615385</v>
      </c>
      <c r="K12" s="7">
        <f t="shared" si="4"/>
        <v>0.9771409964</v>
      </c>
    </row>
    <row r="13">
      <c r="A13" s="5" t="s">
        <v>19</v>
      </c>
      <c r="B13" s="5">
        <v>14035.0</v>
      </c>
      <c r="C13" s="5">
        <v>10276.0</v>
      </c>
      <c r="D13" s="5">
        <f t="shared" si="1"/>
        <v>3759</v>
      </c>
      <c r="E13" s="5">
        <v>5674201.0</v>
      </c>
      <c r="F13" s="5">
        <v>22237.0</v>
      </c>
      <c r="G13" s="5">
        <v>20461.0</v>
      </c>
      <c r="H13" s="6">
        <f t="shared" si="2"/>
        <v>1776</v>
      </c>
      <c r="I13" s="6">
        <f>7820533-2146490</f>
        <v>5674043</v>
      </c>
      <c r="J13" s="7">
        <f t="shared" si="3"/>
        <v>2.116554054</v>
      </c>
      <c r="K13" s="7">
        <f t="shared" si="4"/>
        <v>0.6311552817</v>
      </c>
    </row>
    <row r="14">
      <c r="A14" s="5" t="s">
        <v>20</v>
      </c>
      <c r="B14" s="5">
        <v>5084.0</v>
      </c>
      <c r="C14" s="5">
        <v>4040.0</v>
      </c>
      <c r="D14" s="5">
        <f t="shared" si="1"/>
        <v>1044</v>
      </c>
      <c r="E14" s="5">
        <v>1918217.0</v>
      </c>
      <c r="F14" s="5">
        <v>6730.0</v>
      </c>
      <c r="G14" s="5">
        <v>6186.0</v>
      </c>
      <c r="H14" s="6">
        <f t="shared" si="2"/>
        <v>544</v>
      </c>
      <c r="I14" s="6">
        <f>3027216-1109037</f>
        <v>1918179</v>
      </c>
      <c r="J14" s="7">
        <f t="shared" si="3"/>
        <v>1.919117647</v>
      </c>
      <c r="K14" s="7">
        <f t="shared" si="4"/>
        <v>0.755423477</v>
      </c>
    </row>
    <row r="15">
      <c r="A15" s="5" t="s">
        <v>21</v>
      </c>
      <c r="B15" s="5">
        <v>4245.0</v>
      </c>
      <c r="C15" s="5">
        <v>4024.0</v>
      </c>
      <c r="D15" s="5">
        <f t="shared" si="1"/>
        <v>221</v>
      </c>
      <c r="E15" s="5">
        <v>18786.0</v>
      </c>
      <c r="F15" s="5">
        <v>28508.0</v>
      </c>
      <c r="G15" s="5">
        <v>45.0</v>
      </c>
      <c r="H15" s="6">
        <f t="shared" si="2"/>
        <v>28463</v>
      </c>
      <c r="I15" s="5">
        <v>20213.0</v>
      </c>
      <c r="J15" s="7">
        <f t="shared" si="3"/>
        <v>0.007764466149</v>
      </c>
      <c r="K15" s="7">
        <f t="shared" si="4"/>
        <v>0.1489055704</v>
      </c>
    </row>
    <row r="16">
      <c r="A16" s="5" t="s">
        <v>22</v>
      </c>
      <c r="B16" s="5">
        <v>8078.0</v>
      </c>
      <c r="C16" s="5">
        <v>4607.0</v>
      </c>
      <c r="D16" s="5">
        <f t="shared" si="1"/>
        <v>3471</v>
      </c>
      <c r="E16" s="5">
        <v>725457.0</v>
      </c>
      <c r="F16" s="5">
        <v>3600000.0</v>
      </c>
      <c r="G16" s="5">
        <v>0.0</v>
      </c>
      <c r="H16" s="6">
        <f t="shared" si="2"/>
        <v>3600000</v>
      </c>
      <c r="J16" s="7">
        <f t="shared" si="3"/>
        <v>0.0009641666667</v>
      </c>
      <c r="L16" s="5" t="s">
        <v>23</v>
      </c>
    </row>
    <row r="17">
      <c r="A17" s="5" t="s">
        <v>24</v>
      </c>
      <c r="D17" s="5" t="str">
        <f t="shared" si="1"/>
        <v/>
      </c>
      <c r="H17" s="6">
        <f t="shared" si="2"/>
        <v>0</v>
      </c>
      <c r="J17" s="7" t="str">
        <f t="shared" si="3"/>
        <v/>
      </c>
    </row>
    <row r="18">
      <c r="A18" s="5" t="s">
        <v>25</v>
      </c>
      <c r="B18" s="5">
        <v>2833.0</v>
      </c>
      <c r="C18" s="5">
        <v>154.0</v>
      </c>
      <c r="D18" s="5">
        <f t="shared" si="1"/>
        <v>2679</v>
      </c>
      <c r="E18" s="5">
        <v>1906906.0</v>
      </c>
      <c r="F18" s="5">
        <v>36656.0</v>
      </c>
      <c r="G18" s="5">
        <v>127.0</v>
      </c>
      <c r="H18" s="6">
        <f t="shared" si="2"/>
        <v>36529</v>
      </c>
      <c r="J18" s="7">
        <f t="shared" si="3"/>
        <v>0.07333899094</v>
      </c>
      <c r="K18" s="7">
        <f t="shared" ref="K18:K19" si="5">IF(OR(B18="", F18=""), "", IFERROR(B18/F18, ""))</f>
        <v>0.0772861196</v>
      </c>
    </row>
    <row r="19">
      <c r="A19" s="5" t="s">
        <v>26</v>
      </c>
      <c r="B19" s="5">
        <v>5434.0</v>
      </c>
      <c r="C19" s="5">
        <v>252.0</v>
      </c>
      <c r="D19" s="5">
        <f t="shared" si="1"/>
        <v>5182</v>
      </c>
      <c r="F19" s="5">
        <v>15667.0</v>
      </c>
      <c r="G19" s="5">
        <v>127.0</v>
      </c>
      <c r="H19" s="6">
        <f t="shared" si="2"/>
        <v>15540</v>
      </c>
      <c r="J19" s="7">
        <f t="shared" si="3"/>
        <v>0.3334620335</v>
      </c>
      <c r="K19" s="7">
        <f t="shared" si="5"/>
        <v>0.3468436842</v>
      </c>
    </row>
    <row r="20">
      <c r="A20" s="5" t="s">
        <v>27</v>
      </c>
      <c r="D20" s="5" t="str">
        <f t="shared" si="1"/>
        <v/>
      </c>
      <c r="H20" s="6">
        <f t="shared" si="2"/>
        <v>0</v>
      </c>
      <c r="J20" s="7" t="str">
        <f t="shared" si="3"/>
        <v/>
      </c>
    </row>
    <row r="21">
      <c r="A21" s="5" t="s">
        <v>28</v>
      </c>
      <c r="B21" s="5">
        <v>51897.0</v>
      </c>
      <c r="C21" s="5">
        <v>3849.0</v>
      </c>
      <c r="D21" s="5">
        <f t="shared" si="1"/>
        <v>48048</v>
      </c>
      <c r="E21" s="5">
        <v>2.4188358E7</v>
      </c>
      <c r="F21" s="5">
        <v>75825.0</v>
      </c>
      <c r="G21" s="5">
        <v>1503.0</v>
      </c>
      <c r="H21" s="6">
        <f t="shared" si="2"/>
        <v>74322</v>
      </c>
      <c r="J21" s="7">
        <f t="shared" si="3"/>
        <v>0.6464842173</v>
      </c>
      <c r="K21" s="7">
        <f t="shared" ref="K21:K22" si="6">IF(OR(B21="", F21=""), "", IFERROR(B21/F21, ""))</f>
        <v>0.6844312562</v>
      </c>
    </row>
    <row r="22">
      <c r="A22" s="5" t="s">
        <v>29</v>
      </c>
      <c r="B22" s="5">
        <v>166848.0</v>
      </c>
      <c r="C22" s="5">
        <v>106437.0</v>
      </c>
      <c r="D22" s="5">
        <f t="shared" si="1"/>
        <v>60411</v>
      </c>
      <c r="E22" s="5">
        <v>1.86742694E8</v>
      </c>
      <c r="F22" s="5">
        <v>201749.0</v>
      </c>
      <c r="G22" s="5">
        <v>14443.0</v>
      </c>
      <c r="H22" s="6">
        <f t="shared" si="2"/>
        <v>187306</v>
      </c>
      <c r="J22" s="7">
        <f t="shared" si="3"/>
        <v>0.3225257066</v>
      </c>
      <c r="K22" s="7">
        <f t="shared" si="6"/>
        <v>0.8270078166</v>
      </c>
    </row>
  </sheetData>
  <mergeCells count="3">
    <mergeCell ref="A1:A2"/>
    <mergeCell ref="B1:E1"/>
    <mergeCell ref="F1:I1"/>
  </mergeCells>
  <conditionalFormatting sqref="J3:J22 K6 K9 K11:K15 K18:K19 K21:K22">
    <cfRule type="colorScale" priority="1">
      <colorScale>
        <cfvo type="formula" val="0.01"/>
        <cfvo type="formula" val="1"/>
        <cfvo type="max"/>
        <color rgb="FF57BB8A"/>
        <color rgb="FFFFFFFF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6.63"/>
    <col customWidth="1" min="3" max="3" width="9.38"/>
    <col customWidth="1" min="4" max="4" width="9.0"/>
    <col customWidth="1" min="8" max="8" width="15.25"/>
    <col customWidth="1" min="9" max="9" width="8.63"/>
    <col customWidth="1" min="10" max="10" width="11.63"/>
    <col customWidth="1" min="11" max="11" width="10.5"/>
  </cols>
  <sheetData>
    <row r="1">
      <c r="A1" s="1" t="s">
        <v>0</v>
      </c>
      <c r="B1" s="2" t="s">
        <v>1</v>
      </c>
      <c r="I1" s="2"/>
      <c r="J1" s="2"/>
      <c r="K1" s="2"/>
      <c r="L1" s="2" t="s">
        <v>2</v>
      </c>
      <c r="O1" s="1" t="s">
        <v>3</v>
      </c>
      <c r="P1" s="2" t="s">
        <v>4</v>
      </c>
    </row>
    <row r="2">
      <c r="B2" s="2" t="s">
        <v>30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30</v>
      </c>
      <c r="L2" s="2" t="s">
        <v>5</v>
      </c>
      <c r="M2" s="2" t="s">
        <v>6</v>
      </c>
      <c r="N2" s="2" t="s">
        <v>7</v>
      </c>
      <c r="O2" s="3"/>
      <c r="P2" s="4"/>
    </row>
    <row r="3">
      <c r="A3" s="1" t="s">
        <v>12</v>
      </c>
      <c r="B3" s="5">
        <v>3249.0</v>
      </c>
      <c r="C3" s="5">
        <v>3208.0</v>
      </c>
      <c r="D3" s="5">
        <v>3238.0</v>
      </c>
      <c r="E3" s="8">
        <f t="shared" ref="E3:E18" si="1">AVERAGE(B3:D3)</f>
        <v>3231.666667</v>
      </c>
      <c r="F3" s="5">
        <v>1355.0</v>
      </c>
      <c r="G3" s="6">
        <f t="shared" ref="G3:G18" si="2">B3-F3</f>
        <v>1894</v>
      </c>
      <c r="H3" s="5">
        <v>792500.0</v>
      </c>
      <c r="I3" s="5">
        <v>2418.0</v>
      </c>
      <c r="J3" s="5">
        <v>2730.0</v>
      </c>
      <c r="K3" s="5">
        <v>2383.0</v>
      </c>
      <c r="L3" s="8">
        <f t="shared" ref="L3:L18" si="3">AVERAGE(I3:K3)</f>
        <v>2510.333333</v>
      </c>
      <c r="M3" s="5">
        <v>1257.0</v>
      </c>
      <c r="N3" s="6">
        <f t="shared" ref="N3:N16" si="4">I3-M3</f>
        <v>1161</v>
      </c>
      <c r="O3" s="7">
        <f t="shared" ref="O3:O13" si="5">IF(OR(G3="", N3=""), "", IFERROR(G3/N3, ""))</f>
        <v>1.631352283</v>
      </c>
      <c r="P3" s="7">
        <f t="shared" ref="P3:P18" si="6">IF(OR(E3="", I3=""), "", IFERROR(E3/L3, ""))</f>
        <v>1.287345638</v>
      </c>
    </row>
    <row r="4">
      <c r="A4" s="5" t="s">
        <v>15</v>
      </c>
      <c r="B4" s="5">
        <v>7450.0</v>
      </c>
      <c r="C4" s="5">
        <v>7450.0</v>
      </c>
      <c r="D4" s="5">
        <v>7421.0</v>
      </c>
      <c r="E4" s="8">
        <f t="shared" si="1"/>
        <v>7440.333333</v>
      </c>
      <c r="F4" s="5">
        <v>5871.0</v>
      </c>
      <c r="G4" s="6">
        <f t="shared" si="2"/>
        <v>1579</v>
      </c>
      <c r="H4" s="5">
        <v>1.1394004E7</v>
      </c>
      <c r="I4" s="5">
        <v>11354.0</v>
      </c>
      <c r="J4" s="5"/>
      <c r="K4" s="5"/>
      <c r="L4" s="8">
        <f t="shared" si="3"/>
        <v>11354</v>
      </c>
      <c r="M4" s="5">
        <v>8749.0</v>
      </c>
      <c r="N4" s="6">
        <f t="shared" si="4"/>
        <v>2605</v>
      </c>
      <c r="O4" s="7">
        <f t="shared" si="5"/>
        <v>0.6061420345</v>
      </c>
      <c r="P4" s="7">
        <f t="shared" si="6"/>
        <v>0.655305032</v>
      </c>
    </row>
    <row r="5">
      <c r="A5" s="1" t="s">
        <v>17</v>
      </c>
      <c r="B5" s="5">
        <v>10612.0</v>
      </c>
      <c r="C5" s="5">
        <v>10574.0</v>
      </c>
      <c r="D5" s="5">
        <v>10552.0</v>
      </c>
      <c r="E5" s="8">
        <f t="shared" si="1"/>
        <v>10579.33333</v>
      </c>
      <c r="F5" s="5">
        <v>7539.0</v>
      </c>
      <c r="G5" s="6">
        <f t="shared" si="2"/>
        <v>3073</v>
      </c>
      <c r="H5" s="5">
        <v>2.4193766E7</v>
      </c>
      <c r="I5" s="5">
        <v>11164.0</v>
      </c>
      <c r="J5" s="5">
        <v>11420.0</v>
      </c>
      <c r="K5" s="5">
        <v>10931.0</v>
      </c>
      <c r="L5" s="8">
        <f t="shared" si="3"/>
        <v>11171.66667</v>
      </c>
      <c r="M5" s="5">
        <v>6545.0</v>
      </c>
      <c r="N5" s="6">
        <f t="shared" si="4"/>
        <v>4619</v>
      </c>
      <c r="O5" s="7">
        <f t="shared" si="5"/>
        <v>0.6652955185</v>
      </c>
      <c r="P5" s="7">
        <f t="shared" si="6"/>
        <v>0.9469789646</v>
      </c>
    </row>
    <row r="6">
      <c r="A6" s="5" t="s">
        <v>18</v>
      </c>
      <c r="B6" s="5">
        <v>14603.0</v>
      </c>
      <c r="C6" s="5">
        <v>14166.0</v>
      </c>
      <c r="D6" s="5">
        <v>14272.0</v>
      </c>
      <c r="E6" s="8">
        <f t="shared" si="1"/>
        <v>14347</v>
      </c>
      <c r="F6" s="5">
        <v>7393.0</v>
      </c>
      <c r="G6" s="6">
        <f t="shared" si="2"/>
        <v>7210</v>
      </c>
      <c r="H6" s="5">
        <v>1.8985141E7</v>
      </c>
      <c r="I6" s="5">
        <v>15355.0</v>
      </c>
      <c r="J6" s="5"/>
      <c r="K6" s="5"/>
      <c r="L6" s="8">
        <f t="shared" si="3"/>
        <v>15355</v>
      </c>
      <c r="M6" s="5">
        <v>10480.0</v>
      </c>
      <c r="N6" s="6">
        <f t="shared" si="4"/>
        <v>4875</v>
      </c>
      <c r="O6" s="7">
        <f t="shared" si="5"/>
        <v>1.478974359</v>
      </c>
      <c r="P6" s="7">
        <f t="shared" si="6"/>
        <v>0.9343536307</v>
      </c>
    </row>
    <row r="7">
      <c r="A7" s="1" t="s">
        <v>19</v>
      </c>
      <c r="B7" s="5">
        <v>13047.0</v>
      </c>
      <c r="C7" s="5">
        <v>13183.0</v>
      </c>
      <c r="D7" s="5">
        <v>13212.0</v>
      </c>
      <c r="E7" s="8">
        <f t="shared" si="1"/>
        <v>13147.33333</v>
      </c>
      <c r="F7" s="5">
        <v>9593.0</v>
      </c>
      <c r="G7" s="6">
        <f t="shared" si="2"/>
        <v>3454</v>
      </c>
      <c r="H7" s="5">
        <v>5674201.0</v>
      </c>
      <c r="I7" s="5">
        <v>22237.0</v>
      </c>
      <c r="J7" s="5">
        <v>22762.0</v>
      </c>
      <c r="K7" s="5">
        <v>22468.0</v>
      </c>
      <c r="L7" s="8">
        <f t="shared" si="3"/>
        <v>22489</v>
      </c>
      <c r="M7" s="5">
        <v>20461.0</v>
      </c>
      <c r="N7" s="6">
        <f t="shared" si="4"/>
        <v>1776</v>
      </c>
      <c r="O7" s="7">
        <f t="shared" si="5"/>
        <v>1.94481982</v>
      </c>
      <c r="P7" s="7">
        <f t="shared" si="6"/>
        <v>0.5846117361</v>
      </c>
    </row>
    <row r="8">
      <c r="A8" s="5" t="s">
        <v>20</v>
      </c>
      <c r="B8" s="5">
        <v>5085.0</v>
      </c>
      <c r="C8" s="5">
        <v>5029.0</v>
      </c>
      <c r="D8" s="5">
        <v>5059.0</v>
      </c>
      <c r="E8" s="8">
        <f t="shared" si="1"/>
        <v>5057.666667</v>
      </c>
      <c r="F8" s="5">
        <v>4004.0</v>
      </c>
      <c r="G8" s="6">
        <f t="shared" si="2"/>
        <v>1081</v>
      </c>
      <c r="H8" s="5">
        <v>1918217.0</v>
      </c>
      <c r="I8" s="5">
        <v>6730.0</v>
      </c>
      <c r="J8" s="5"/>
      <c r="K8" s="5"/>
      <c r="L8" s="8">
        <f t="shared" si="3"/>
        <v>6730</v>
      </c>
      <c r="M8" s="5">
        <v>6186.0</v>
      </c>
      <c r="N8" s="6">
        <f t="shared" si="4"/>
        <v>544</v>
      </c>
      <c r="O8" s="7">
        <f t="shared" si="5"/>
        <v>1.987132353</v>
      </c>
      <c r="P8" s="7">
        <f t="shared" si="6"/>
        <v>0.7515106488</v>
      </c>
    </row>
    <row r="9">
      <c r="A9" s="5" t="s">
        <v>21</v>
      </c>
      <c r="B9" s="5">
        <v>1605.0</v>
      </c>
      <c r="C9" s="5">
        <v>1435.0</v>
      </c>
      <c r="D9" s="5">
        <v>1428.0</v>
      </c>
      <c r="E9" s="8">
        <f t="shared" si="1"/>
        <v>1489.333333</v>
      </c>
      <c r="F9" s="5">
        <v>1371.0</v>
      </c>
      <c r="G9" s="6">
        <f t="shared" si="2"/>
        <v>234</v>
      </c>
      <c r="H9" s="5">
        <v>20202.0</v>
      </c>
      <c r="I9" s="5">
        <v>28508.0</v>
      </c>
      <c r="J9" s="5"/>
      <c r="K9" s="5"/>
      <c r="L9" s="8">
        <f t="shared" si="3"/>
        <v>28508</v>
      </c>
      <c r="M9" s="5">
        <v>45.0</v>
      </c>
      <c r="N9" s="6">
        <f t="shared" si="4"/>
        <v>28463</v>
      </c>
      <c r="O9" s="7">
        <f t="shared" si="5"/>
        <v>0.008221199452</v>
      </c>
      <c r="P9" s="7">
        <f t="shared" si="6"/>
        <v>0.05224264534</v>
      </c>
    </row>
    <row r="10">
      <c r="A10" s="1" t="s">
        <v>22</v>
      </c>
      <c r="B10" s="5">
        <v>5033.0</v>
      </c>
      <c r="C10" s="5">
        <v>4902.0</v>
      </c>
      <c r="D10" s="5">
        <v>4940.0</v>
      </c>
      <c r="E10" s="8">
        <f t="shared" si="1"/>
        <v>4958.333333</v>
      </c>
      <c r="F10" s="5">
        <v>1641.0</v>
      </c>
      <c r="G10" s="6">
        <f t="shared" si="2"/>
        <v>3392</v>
      </c>
      <c r="H10" s="5">
        <v>725457.0</v>
      </c>
      <c r="I10" s="5">
        <v>1.0108E7</v>
      </c>
      <c r="J10" s="5"/>
      <c r="K10" s="5"/>
      <c r="L10" s="8">
        <f t="shared" si="3"/>
        <v>10108000</v>
      </c>
      <c r="M10" s="5">
        <v>0.0</v>
      </c>
      <c r="N10" s="6">
        <f t="shared" si="4"/>
        <v>10108000</v>
      </c>
      <c r="O10" s="7">
        <f t="shared" si="5"/>
        <v>0.0003355757816</v>
      </c>
      <c r="P10" s="7">
        <f t="shared" si="6"/>
        <v>0.0004905355494</v>
      </c>
      <c r="Q10" s="5" t="s">
        <v>31</v>
      </c>
    </row>
    <row r="11">
      <c r="A11" s="5" t="s">
        <v>24</v>
      </c>
      <c r="E11" s="8" t="str">
        <f t="shared" si="1"/>
        <v>#DIV/0!</v>
      </c>
      <c r="G11" s="6">
        <f t="shared" si="2"/>
        <v>0</v>
      </c>
      <c r="L11" s="8" t="str">
        <f t="shared" si="3"/>
        <v>#DIV/0!</v>
      </c>
      <c r="N11" s="6">
        <f t="shared" si="4"/>
        <v>0</v>
      </c>
      <c r="O11" s="7" t="str">
        <f t="shared" si="5"/>
        <v/>
      </c>
      <c r="P11" s="7" t="str">
        <f t="shared" si="6"/>
        <v>#DIV/0!</v>
      </c>
    </row>
    <row r="12">
      <c r="A12" s="5" t="s">
        <v>25</v>
      </c>
      <c r="B12" s="5">
        <v>2784.0</v>
      </c>
      <c r="C12" s="5">
        <v>2775.0</v>
      </c>
      <c r="D12" s="5">
        <v>2771.0</v>
      </c>
      <c r="E12" s="8">
        <f t="shared" si="1"/>
        <v>2776.666667</v>
      </c>
      <c r="F12" s="5">
        <v>173.0</v>
      </c>
      <c r="G12" s="6">
        <f t="shared" si="2"/>
        <v>2611</v>
      </c>
      <c r="H12" s="5">
        <v>1906906.0</v>
      </c>
      <c r="I12" s="5">
        <v>36656.0</v>
      </c>
      <c r="J12" s="5"/>
      <c r="K12" s="5"/>
      <c r="L12" s="8">
        <f t="shared" si="3"/>
        <v>36656</v>
      </c>
      <c r="M12" s="5">
        <v>127.0</v>
      </c>
      <c r="N12" s="6">
        <f t="shared" si="4"/>
        <v>36529</v>
      </c>
      <c r="O12" s="7">
        <f t="shared" si="5"/>
        <v>0.07147745627</v>
      </c>
      <c r="P12" s="7">
        <f t="shared" si="6"/>
        <v>0.07574930889</v>
      </c>
    </row>
    <row r="13">
      <c r="A13" s="5" t="s">
        <v>32</v>
      </c>
      <c r="B13" s="5">
        <v>5626.0</v>
      </c>
      <c r="C13" s="5">
        <v>5608.0</v>
      </c>
      <c r="D13" s="5">
        <v>5407.0</v>
      </c>
      <c r="E13" s="8">
        <f t="shared" si="1"/>
        <v>5547</v>
      </c>
      <c r="F13" s="5">
        <v>278.0</v>
      </c>
      <c r="G13" s="6">
        <f t="shared" si="2"/>
        <v>5348</v>
      </c>
      <c r="H13" s="5">
        <v>1.2242043E7</v>
      </c>
      <c r="I13" s="5">
        <v>15667.0</v>
      </c>
      <c r="J13" s="5"/>
      <c r="K13" s="5"/>
      <c r="L13" s="8">
        <f t="shared" si="3"/>
        <v>15667</v>
      </c>
      <c r="M13" s="5">
        <v>127.0</v>
      </c>
      <c r="N13" s="6">
        <f t="shared" si="4"/>
        <v>15540</v>
      </c>
      <c r="O13" s="7">
        <f t="shared" si="5"/>
        <v>0.3441441441</v>
      </c>
      <c r="P13" s="7">
        <f t="shared" si="6"/>
        <v>0.3540562967</v>
      </c>
    </row>
    <row r="14">
      <c r="A14" s="1" t="s">
        <v>33</v>
      </c>
      <c r="B14" s="5">
        <v>3621.0</v>
      </c>
      <c r="C14" s="5">
        <v>3661.0</v>
      </c>
      <c r="D14" s="5">
        <v>3643.0</v>
      </c>
      <c r="E14" s="8">
        <f t="shared" si="1"/>
        <v>3641.666667</v>
      </c>
      <c r="F14" s="5">
        <v>188.0</v>
      </c>
      <c r="G14" s="6">
        <f t="shared" si="2"/>
        <v>3433</v>
      </c>
      <c r="H14" s="5">
        <v>1858810.0</v>
      </c>
      <c r="I14" s="5">
        <v>43276.0</v>
      </c>
      <c r="J14" s="5">
        <v>47246.0</v>
      </c>
      <c r="K14" s="5">
        <v>45036.0</v>
      </c>
      <c r="L14" s="8">
        <f t="shared" si="3"/>
        <v>45186</v>
      </c>
      <c r="M14" s="5">
        <v>127.0</v>
      </c>
      <c r="N14" s="6">
        <f t="shared" si="4"/>
        <v>43149</v>
      </c>
      <c r="O14" s="7"/>
      <c r="P14" s="7">
        <f t="shared" si="6"/>
        <v>0.08059280898</v>
      </c>
    </row>
    <row r="15">
      <c r="A15" s="5" t="s">
        <v>27</v>
      </c>
      <c r="B15" s="5">
        <v>53209.0</v>
      </c>
      <c r="C15" s="5">
        <v>53160.0</v>
      </c>
      <c r="D15" s="5">
        <v>56113.0</v>
      </c>
      <c r="E15" s="8">
        <f t="shared" si="1"/>
        <v>54160.66667</v>
      </c>
      <c r="F15" s="5">
        <v>2028.0</v>
      </c>
      <c r="G15" s="6">
        <f t="shared" si="2"/>
        <v>51181</v>
      </c>
      <c r="H15" s="5">
        <v>2.4188358E7</v>
      </c>
      <c r="L15" s="8" t="str">
        <f t="shared" si="3"/>
        <v>#DIV/0!</v>
      </c>
      <c r="N15" s="6">
        <f t="shared" si="4"/>
        <v>0</v>
      </c>
      <c r="O15" s="7" t="str">
        <f t="shared" ref="O15:O16" si="7">IF(OR(G15="", N15=""), "", IFERROR(G15/N15, ""))</f>
        <v/>
      </c>
      <c r="P15" s="7" t="str">
        <f t="shared" si="6"/>
        <v/>
      </c>
    </row>
    <row r="16">
      <c r="A16" s="5" t="s">
        <v>28</v>
      </c>
      <c r="B16" s="5">
        <v>52029.0</v>
      </c>
      <c r="C16" s="5">
        <v>54791.0</v>
      </c>
      <c r="D16" s="5">
        <v>55282.0</v>
      </c>
      <c r="E16" s="8">
        <f t="shared" si="1"/>
        <v>54034</v>
      </c>
      <c r="F16" s="5">
        <v>3812.0</v>
      </c>
      <c r="G16" s="6">
        <f t="shared" si="2"/>
        <v>48217</v>
      </c>
      <c r="H16" s="5">
        <v>3.0853121E7</v>
      </c>
      <c r="I16" s="5">
        <v>75825.0</v>
      </c>
      <c r="J16" s="5"/>
      <c r="K16" s="5"/>
      <c r="L16" s="8">
        <f t="shared" si="3"/>
        <v>75825</v>
      </c>
      <c r="M16" s="5">
        <v>1503.0</v>
      </c>
      <c r="N16" s="6">
        <f t="shared" si="4"/>
        <v>74322</v>
      </c>
      <c r="O16" s="7">
        <f t="shared" si="7"/>
        <v>0.6487581066</v>
      </c>
      <c r="P16" s="7">
        <f t="shared" si="6"/>
        <v>0.712614573</v>
      </c>
    </row>
    <row r="17">
      <c r="A17" s="1" t="s">
        <v>34</v>
      </c>
      <c r="B17" s="5">
        <v>62743.0</v>
      </c>
      <c r="C17" s="5">
        <v>67060.0</v>
      </c>
      <c r="D17" s="5">
        <v>66487.0</v>
      </c>
      <c r="E17" s="8">
        <f t="shared" si="1"/>
        <v>65430</v>
      </c>
      <c r="F17" s="5">
        <v>2640.0</v>
      </c>
      <c r="G17" s="6">
        <f t="shared" si="2"/>
        <v>60103</v>
      </c>
      <c r="H17" s="5">
        <v>2.4117991E7</v>
      </c>
      <c r="I17" s="5"/>
      <c r="J17" s="5"/>
      <c r="K17" s="5"/>
      <c r="L17" s="8" t="str">
        <f t="shared" si="3"/>
        <v>#DIV/0!</v>
      </c>
      <c r="M17" s="5"/>
      <c r="O17" s="7"/>
      <c r="P17" s="7" t="str">
        <f t="shared" si="6"/>
        <v/>
      </c>
      <c r="Q17" s="5" t="s">
        <v>35</v>
      </c>
    </row>
    <row r="18">
      <c r="A18" s="1" t="s">
        <v>29</v>
      </c>
      <c r="B18" s="5">
        <v>164171.0</v>
      </c>
      <c r="C18" s="5">
        <v>158683.0</v>
      </c>
      <c r="D18" s="5">
        <v>161811.0</v>
      </c>
      <c r="E18" s="8">
        <f t="shared" si="1"/>
        <v>161555</v>
      </c>
      <c r="F18" s="5">
        <v>104529.0</v>
      </c>
      <c r="G18" s="6">
        <f t="shared" si="2"/>
        <v>59642</v>
      </c>
      <c r="H18" s="5">
        <v>1.86742694E8</v>
      </c>
      <c r="I18" s="5">
        <v>201749.0</v>
      </c>
      <c r="J18" s="5">
        <v>196293.0</v>
      </c>
      <c r="K18" s="5">
        <v>200178.0</v>
      </c>
      <c r="L18" s="8">
        <f t="shared" si="3"/>
        <v>199406.6667</v>
      </c>
      <c r="M18" s="5">
        <v>14443.0</v>
      </c>
      <c r="N18" s="6">
        <f>I18-M18</f>
        <v>187306</v>
      </c>
      <c r="O18" s="7">
        <f>IF(OR(G18="", N18=""), "", IFERROR(G18/N18, ""))</f>
        <v>0.3184201254</v>
      </c>
      <c r="P18" s="7">
        <f t="shared" si="6"/>
        <v>0.8101785296</v>
      </c>
    </row>
  </sheetData>
  <mergeCells count="5">
    <mergeCell ref="A1:A2"/>
    <mergeCell ref="B1:H1"/>
    <mergeCell ref="L1:N1"/>
    <mergeCell ref="B2:D2"/>
    <mergeCell ref="I2:K2"/>
  </mergeCells>
  <conditionalFormatting sqref="O3:P18">
    <cfRule type="colorScale" priority="1">
      <colorScale>
        <cfvo type="formula" val="0.01"/>
        <cfvo type="formula" val="1"/>
        <cfvo type="max"/>
        <color rgb="FF57BB8A"/>
        <color rgb="FFFFFFFF"/>
        <color rgb="FFE67C73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 t="s">
        <v>1</v>
      </c>
      <c r="C1" s="11"/>
      <c r="D1" s="11"/>
      <c r="E1" s="11"/>
      <c r="F1" s="12"/>
      <c r="G1" s="10" t="s">
        <v>2</v>
      </c>
      <c r="H1" s="11"/>
      <c r="I1" s="11"/>
      <c r="J1" s="11"/>
      <c r="K1" s="11"/>
      <c r="L1" s="11"/>
      <c r="M1" s="12"/>
    </row>
    <row r="2">
      <c r="A2" s="13"/>
      <c r="B2" s="14" t="s">
        <v>30</v>
      </c>
      <c r="C2" s="15"/>
      <c r="D2" s="15"/>
      <c r="E2" s="14" t="s">
        <v>5</v>
      </c>
      <c r="F2" s="14" t="s">
        <v>8</v>
      </c>
      <c r="G2" s="16" t="s">
        <v>30</v>
      </c>
      <c r="H2" s="15"/>
      <c r="I2" s="15"/>
      <c r="J2" s="14" t="s">
        <v>5</v>
      </c>
      <c r="K2" s="14" t="s">
        <v>6</v>
      </c>
      <c r="L2" s="14" t="s">
        <v>7</v>
      </c>
      <c r="M2" s="17" t="s">
        <v>36</v>
      </c>
    </row>
    <row r="3">
      <c r="A3" s="18" t="s">
        <v>12</v>
      </c>
      <c r="B3" s="18">
        <v>3249.0</v>
      </c>
      <c r="C3" s="5">
        <v>3208.0</v>
      </c>
      <c r="D3" s="5">
        <v>3238.0</v>
      </c>
      <c r="E3" s="8">
        <f t="shared" ref="E3:E8" si="1">AVERAGE(B3:D3)</f>
        <v>3231.666667</v>
      </c>
      <c r="F3" s="19">
        <v>792500.0</v>
      </c>
      <c r="G3" s="20">
        <v>2418.0</v>
      </c>
      <c r="H3" s="21">
        <v>2730.0</v>
      </c>
      <c r="I3" s="21">
        <v>2383.0</v>
      </c>
      <c r="J3" s="22">
        <f t="shared" ref="J3:J6" si="2">AVERAGE(G3:I3)</f>
        <v>2510.333333</v>
      </c>
      <c r="K3" s="21">
        <v>1257.0</v>
      </c>
      <c r="L3" s="23">
        <f t="shared" ref="L3:L6" si="3">G3-K3</f>
        <v>1161</v>
      </c>
      <c r="M3" s="24"/>
    </row>
    <row r="4">
      <c r="A4" s="18" t="s">
        <v>19</v>
      </c>
      <c r="B4" s="18">
        <v>13047.0</v>
      </c>
      <c r="C4" s="5">
        <v>13183.0</v>
      </c>
      <c r="D4" s="5">
        <v>13212.0</v>
      </c>
      <c r="E4" s="8">
        <f t="shared" si="1"/>
        <v>13147.33333</v>
      </c>
      <c r="F4" s="19">
        <v>5674201.0</v>
      </c>
      <c r="G4" s="18">
        <v>22237.0</v>
      </c>
      <c r="H4" s="5">
        <v>22762.0</v>
      </c>
      <c r="I4" s="5">
        <v>22468.0</v>
      </c>
      <c r="J4" s="8">
        <f t="shared" si="2"/>
        <v>22489</v>
      </c>
      <c r="K4" s="5">
        <v>20461.0</v>
      </c>
      <c r="L4" s="6">
        <f t="shared" si="3"/>
        <v>1776</v>
      </c>
      <c r="M4" s="25"/>
    </row>
    <row r="5">
      <c r="A5" s="18" t="s">
        <v>22</v>
      </c>
      <c r="B5" s="18">
        <v>5033.0</v>
      </c>
      <c r="C5" s="5">
        <v>4902.0</v>
      </c>
      <c r="D5" s="5">
        <v>4940.0</v>
      </c>
      <c r="E5" s="8">
        <f t="shared" si="1"/>
        <v>4958.333333</v>
      </c>
      <c r="F5" s="19">
        <v>725457.0</v>
      </c>
      <c r="G5" s="18">
        <v>1.0108E7</v>
      </c>
      <c r="H5" s="5"/>
      <c r="I5" s="5"/>
      <c r="J5" s="8">
        <f t="shared" si="2"/>
        <v>10108000</v>
      </c>
      <c r="K5" s="5">
        <v>0.0</v>
      </c>
      <c r="L5" s="6">
        <f t="shared" si="3"/>
        <v>10108000</v>
      </c>
      <c r="M5" s="26" t="s">
        <v>37</v>
      </c>
    </row>
    <row r="6">
      <c r="A6" s="18" t="s">
        <v>38</v>
      </c>
      <c r="B6" s="18">
        <v>3621.0</v>
      </c>
      <c r="C6" s="5">
        <v>3661.0</v>
      </c>
      <c r="D6" s="5">
        <v>3643.0</v>
      </c>
      <c r="E6" s="8">
        <f t="shared" si="1"/>
        <v>3641.666667</v>
      </c>
      <c r="F6" s="19">
        <v>1858810.0</v>
      </c>
      <c r="G6" s="18">
        <v>43276.0</v>
      </c>
      <c r="H6" s="5">
        <v>47246.0</v>
      </c>
      <c r="I6" s="5">
        <v>45036.0</v>
      </c>
      <c r="J6" s="8">
        <f t="shared" si="2"/>
        <v>45186</v>
      </c>
      <c r="K6" s="5">
        <v>127.0</v>
      </c>
      <c r="L6" s="6">
        <f t="shared" si="3"/>
        <v>43149</v>
      </c>
      <c r="M6" s="25"/>
    </row>
    <row r="7">
      <c r="A7" s="18" t="s">
        <v>39</v>
      </c>
      <c r="B7" s="18">
        <v>62743.0</v>
      </c>
      <c r="C7" s="5">
        <v>67060.0</v>
      </c>
      <c r="D7" s="5">
        <v>66487.0</v>
      </c>
      <c r="E7" s="8">
        <f t="shared" si="1"/>
        <v>65430</v>
      </c>
      <c r="F7" s="19">
        <v>2.4117991E7</v>
      </c>
      <c r="G7" s="18"/>
      <c r="H7" s="5"/>
      <c r="I7" s="5"/>
      <c r="J7" s="27">
        <v>0.0</v>
      </c>
      <c r="K7" s="5"/>
      <c r="M7" s="26" t="s">
        <v>37</v>
      </c>
    </row>
    <row r="8">
      <c r="A8" s="28" t="s">
        <v>29</v>
      </c>
      <c r="B8" s="28">
        <v>164171.0</v>
      </c>
      <c r="C8" s="29">
        <v>158683.0</v>
      </c>
      <c r="D8" s="29">
        <v>161811.0</v>
      </c>
      <c r="E8" s="30">
        <f t="shared" si="1"/>
        <v>161555</v>
      </c>
      <c r="F8" s="31">
        <v>1.86742694E8</v>
      </c>
      <c r="G8" s="28">
        <v>201749.0</v>
      </c>
      <c r="H8" s="29">
        <v>196293.0</v>
      </c>
      <c r="I8" s="29">
        <v>200178.0</v>
      </c>
      <c r="J8" s="30">
        <f>AVERAGE(G8:I8)</f>
        <v>199406.6667</v>
      </c>
      <c r="K8" s="29">
        <v>14443.0</v>
      </c>
      <c r="L8" s="32">
        <f>G8-K8</f>
        <v>187306</v>
      </c>
      <c r="M8" s="33"/>
    </row>
  </sheetData>
  <mergeCells count="5">
    <mergeCell ref="A1:A2"/>
    <mergeCell ref="B2:D2"/>
    <mergeCell ref="G2:I2"/>
    <mergeCell ref="B1:F1"/>
    <mergeCell ref="G1:M1"/>
  </mergeCells>
  <drawing r:id="rId1"/>
</worksheet>
</file>