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4"/>
    <sheet state="visible" name="2025 v2" sheetId="2" r:id="rId5"/>
    <sheet state="visible" name="IrregExps" sheetId="3" r:id="rId6"/>
  </sheets>
  <definedNames/>
  <calcPr/>
</workbook>
</file>

<file path=xl/sharedStrings.xml><?xml version="1.0" encoding="utf-8"?>
<sst xmlns="http://schemas.openxmlformats.org/spreadsheetml/2006/main" count="126" uniqueCount="61">
  <si>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</si>
  <si>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</si>
  <si>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</si>
  <si>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</si>
  <si>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</si>
  <si>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</si>
  <si>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</si>
  <si>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</si>
  <si>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</si>
  <si>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</si>
  <si>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</si>
  <si>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</si>
  <si>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</si>
  <si>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</si>
  <si>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15th</t>
  </si>
  <si>
    <t>EOM</t>
  </si>
  <si>
    <t>Misc1</t>
  </si>
  <si>
    <t>Misc2</t>
  </si>
  <si>
    <t>TOTAL INCOME</t>
  </si>
  <si>
    <t>Reg Expenses</t>
  </si>
  <si>
    <t>Rent/Mortgage</t>
  </si>
  <si>
    <t>Streaming1</t>
  </si>
  <si>
    <t>Streaming2</t>
  </si>
  <si>
    <t>Subscription1</t>
  </si>
  <si>
    <t>TOTAL REG EXP</t>
  </si>
  <si>
    <t>Utilities</t>
  </si>
  <si>
    <t>Cell Phone</t>
  </si>
  <si>
    <t>Internet</t>
  </si>
  <si>
    <t>Gas</t>
  </si>
  <si>
    <t>Electric</t>
  </si>
  <si>
    <t>Water</t>
  </si>
  <si>
    <t>TOTAL UTILITIES</t>
  </si>
  <si>
    <t>Irreg Expenses</t>
  </si>
  <si>
    <t>Security Cams</t>
  </si>
  <si>
    <t>PO Box</t>
  </si>
  <si>
    <t>Car Ins</t>
  </si>
  <si>
    <t>Bug Spray</t>
  </si>
  <si>
    <t>Car Maintenance</t>
  </si>
  <si>
    <t>TOTAL IRREG</t>
  </si>
  <si>
    <t>CC</t>
  </si>
  <si>
    <t>Bank1 CC</t>
  </si>
  <si>
    <t>Target CC</t>
  </si>
  <si>
    <t>Amazon CC</t>
  </si>
  <si>
    <t>Best Buy CC</t>
  </si>
  <si>
    <t>TOTAL CC</t>
  </si>
  <si>
    <t>TOTAL BILLS</t>
  </si>
  <si>
    <t>IN/OUT DIFF</t>
  </si>
  <si>
    <t>Suppl</t>
  </si>
  <si>
    <t>Oil Change</t>
  </si>
  <si>
    <t>Groceries CC</t>
  </si>
  <si>
    <t>SAVINGS</t>
  </si>
  <si>
    <t>Running Savings Total</t>
  </si>
  <si>
    <t>Min Savings 4 Bills</t>
  </si>
  <si>
    <t>Savings minus held amounts for bills</t>
  </si>
  <si>
    <t>Expense</t>
  </si>
  <si>
    <t>Amount</t>
  </si>
  <si>
    <t>Monthly</t>
  </si>
  <si>
    <t>IS USED</t>
  </si>
  <si>
    <t>Monthly HOLD</t>
  </si>
  <si>
    <t>Amount in Savings for Irregular Expenses</t>
  </si>
  <si>
    <t>After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</si>
</sst>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FFFFFF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2" fontId="1" numFmtId="0" xfId="0" applyAlignment="1" applyFill="1" applyFont="1">
      <alignment readingOrder="0"/>
    </xf>
    <xf borderId="0" fillId="2" fontId="1" numFmtId="164" xfId="0" applyFont="1" applyNumberForma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Font="1" applyNumberFormat="1"/>
    <xf borderId="0" fillId="4" fontId="1" numFmtId="0" xfId="0" applyAlignment="1" applyFill="1" applyFont="1">
      <alignment readingOrder="0"/>
    </xf>
    <xf borderId="0" fillId="4" fontId="1" numFmtId="164" xfId="0" applyFont="1" applyNumberFormat="1"/>
    <xf borderId="0" fillId="5" fontId="4" numFmtId="0" xfId="0" applyAlignment="1" applyFill="1" applyFont="1">
      <alignment horizontal="center" readingOrder="0"/>
    </xf>
    <xf borderId="0" fillId="6" fontId="3" numFmtId="0" xfId="0" applyAlignment="1" applyFill="1" applyFont="1">
      <alignment readingOrder="0"/>
    </xf>
    <xf borderId="0" fillId="6" fontId="3" numFmtId="164" xfId="0" applyAlignment="1" applyFont="1" applyNumberFormat="1">
      <alignment readingOrder="0"/>
    </xf>
    <xf borderId="0" fillId="6" fontId="3" numFmtId="164" xfId="0" applyFont="1" applyNumberFormat="1"/>
    <xf borderId="0" fillId="7" fontId="1" numFmtId="0" xfId="0" applyAlignment="1" applyFill="1" applyFont="1">
      <alignment readingOrder="0"/>
    </xf>
    <xf borderId="0" fillId="7" fontId="1" numFmtId="164" xfId="0" applyFont="1" applyNumberFormat="1"/>
    <xf borderId="0" fillId="8" fontId="3" numFmtId="0" xfId="0" applyAlignment="1" applyFill="1" applyFont="1">
      <alignment readingOrder="0"/>
    </xf>
    <xf borderId="0" fillId="8" fontId="3" numFmtId="164" xfId="0" applyAlignment="1" applyFont="1" applyNumberFormat="1">
      <alignment readingOrder="0"/>
    </xf>
    <xf borderId="0" fillId="8" fontId="3" numFmtId="164" xfId="0" applyFont="1" applyNumberFormat="1"/>
    <xf borderId="0" fillId="9" fontId="1" numFmtId="0" xfId="0" applyAlignment="1" applyFill="1" applyFont="1">
      <alignment readingOrder="0"/>
    </xf>
    <xf borderId="0" fillId="9" fontId="1" numFmtId="164" xfId="0" applyFont="1" applyNumberFormat="1"/>
    <xf borderId="0" fillId="10" fontId="1" numFmtId="164" xfId="0" applyFill="1" applyFont="1" applyNumberFormat="1"/>
    <xf borderId="0" fillId="11" fontId="3" numFmtId="0" xfId="0" applyAlignment="1" applyFill="1" applyFont="1">
      <alignment readingOrder="0"/>
    </xf>
    <xf borderId="0" fillId="11" fontId="3" numFmtId="164" xfId="0" applyAlignment="1" applyFont="1" applyNumberFormat="1">
      <alignment readingOrder="0"/>
    </xf>
    <xf borderId="0" fillId="11" fontId="3" numFmtId="164" xfId="0" applyFont="1" applyNumberFormat="1"/>
    <xf borderId="0" fillId="12" fontId="1" numFmtId="0" xfId="0" applyAlignment="1" applyFill="1" applyFont="1">
      <alignment readingOrder="0"/>
    </xf>
    <xf borderId="0" fillId="12" fontId="1" numFmtId="164" xfId="0" applyFont="1" applyNumberFormat="1"/>
    <xf borderId="0" fillId="13" fontId="1" numFmtId="164" xfId="0" applyFill="1" applyFont="1" applyNumberFormat="1"/>
    <xf borderId="0" fillId="14" fontId="3" numFmtId="0" xfId="0" applyAlignment="1" applyFill="1" applyFont="1">
      <alignment readingOrder="0"/>
    </xf>
    <xf borderId="0" fillId="14" fontId="3" numFmtId="164" xfId="0" applyFont="1" applyNumberFormat="1"/>
    <xf borderId="0" fillId="14" fontId="3" numFmtId="164" xfId="0" applyAlignment="1" applyFont="1" applyNumberFormat="1">
      <alignment readingOrder="0"/>
    </xf>
    <xf borderId="0" fillId="15" fontId="1" numFmtId="0" xfId="0" applyAlignment="1" applyFill="1" applyFont="1">
      <alignment readingOrder="0"/>
    </xf>
    <xf borderId="0" fillId="15" fontId="1" numFmtId="164" xfId="0" applyFont="1" applyNumberFormat="1"/>
    <xf borderId="0" fillId="16" fontId="1" numFmtId="164" xfId="0" applyFill="1" applyFont="1" applyNumberFormat="1"/>
    <xf borderId="0" fillId="17" fontId="3" numFmtId="0" xfId="0" applyAlignment="1" applyFill="1" applyFont="1">
      <alignment readingOrder="0"/>
    </xf>
    <xf borderId="0" fillId="17" fontId="3" numFmtId="164" xfId="0" applyAlignment="1" applyFont="1" applyNumberFormat="1">
      <alignment readingOrder="0"/>
    </xf>
    <xf borderId="0" fillId="17" fontId="3" numFmtId="164" xfId="0" applyFont="1" applyNumberFormat="1"/>
    <xf borderId="0" fillId="18" fontId="1" numFmtId="164" xfId="0" applyFill="1" applyFont="1" applyNumberFormat="1"/>
    <xf borderId="0" fillId="19" fontId="1" numFmtId="0" xfId="0" applyAlignment="1" applyFill="1" applyFont="1">
      <alignment readingOrder="0"/>
    </xf>
    <xf borderId="0" fillId="19" fontId="1" numFmtId="164" xfId="0" applyFont="1" applyNumberFormat="1"/>
    <xf borderId="0" fillId="0" fontId="1" numFmtId="164" xfId="0" applyFont="1" applyNumberFormat="1"/>
    <xf borderId="0" fillId="7" fontId="1" numFmtId="164" xfId="0" applyAlignment="1" applyFont="1" applyNumberFormat="1">
      <alignment readingOrder="0"/>
    </xf>
    <xf borderId="0" fillId="16" fontId="1" numFmtId="0" xfId="0" applyAlignment="1" applyFont="1">
      <alignment readingOrder="0"/>
    </xf>
    <xf borderId="0" fillId="16" fontId="3" numFmtId="164" xfId="0" applyFont="1" applyNumberFormat="1"/>
    <xf borderId="0" fillId="0" fontId="2" numFmtId="0" xfId="0" applyAlignment="1" applyFont="1">
      <alignment readingOrder="0"/>
    </xf>
    <xf borderId="0" fillId="4" fontId="3" numFmtId="164" xfId="0" applyAlignment="1" applyFont="1" applyNumberFormat="1">
      <alignment readingOrder="0"/>
    </xf>
    <xf borderId="0" fillId="0" fontId="3" numFmtId="0" xfId="0" applyFont="1"/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3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b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SAVINGS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'2025 v2'!$B$1:$M$1</c:f>
            </c:strRef>
          </c:cat>
          <c:val>
            <c:numRef>
              <c:f>'2025 v2'!$B$44:$M$44</c:f>
              <c:numCache/>
            </c:numRef>
          </c:val>
          <c:smooth val="0"/>
        </c:ser>
        <c:axId val="1546396197"/>
        <c:axId val="271107675"/>
      </c:lineChart>
      <c:catAx>
        <c:axId val="15463961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1107675"/>
      </c:catAx>
      <c:valAx>
        <c:axId val="2711076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SAVINGS/$1,500.01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63961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'2025 v2'!$A$40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'2025 v2'!$C$1:$M$1</c:f>
            </c:strRef>
          </c:cat>
          <c:val>
            <c:numRef>
              <c:f>'2025 v2'!$B$40:$M$40</c:f>
              <c:numCache/>
            </c:numRef>
          </c:val>
          <c:smooth val="0"/>
        </c:ser>
        <c:ser>
          <c:idx val="1"/>
          <c:order val="1"/>
          <c:tx>
            <c:strRef>
              <c:f>'2025 v2'!$A$41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'2025 v2'!$C$1:$M$1</c:f>
            </c:strRef>
          </c:cat>
          <c:val>
            <c:numRef>
              <c:f>'2025 v2'!$B$41:$M$41</c:f>
              <c:numCache/>
            </c:numRef>
          </c:val>
          <c:smooth val="0"/>
        </c:ser>
        <c:ser>
          <c:idx val="2"/>
          <c:order val="2"/>
          <c:tx>
            <c:strRef>
              <c:f>'2025 v2'!$A$45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'2025 v2'!$C$1:$M$1</c:f>
            </c:strRef>
          </c:cat>
          <c:val>
            <c:numRef>
              <c:f>'2025 v2'!$B$45:$M$45</c:f>
              <c:numCache/>
            </c:numRef>
          </c:val>
          <c:smooth val="0"/>
        </c:ser>
        <c:axId val="1373565648"/>
        <c:axId val="912970677"/>
      </c:lineChart>
      <c:catAx>
        <c:axId val="137356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2970677"/>
      </c:catAx>
      <c:valAx>
        <c:axId val="9129706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3565648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Monthly Savings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'2025 v2'!$B$1:$M$1</c:f>
            </c:strRef>
          </c:cat>
          <c:val>
            <c:numRef>
              <c:f>'2025 v2'!$B$41:$M$41</c:f>
              <c:numCache/>
            </c:numRef>
          </c:val>
          <c:smooth val="0"/>
        </c:ser>
        <c:axId val="88558070"/>
        <c:axId val="1185095695"/>
      </c:lineChart>
      <c:catAx>
        <c:axId val="885580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5095695"/>
      </c:catAx>
      <c:valAx>
        <c:axId val="1185095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5580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2024 v 2025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'2025 v2'!$B$1:$M$1</c:f>
            </c:strRef>
          </c:cat>
          <c:val>
            <c:numRef>
              <c:f>'2025'!$B$38:$M$38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'2025 v2'!$B$1:$M$1</c:f>
            </c:strRef>
          </c:cat>
          <c:val>
            <c:numRef>
              <c:f>'2025'!$B$39:$M$39</c:f>
              <c:numCache/>
            </c:numRef>
          </c:val>
          <c:smooth val="0"/>
        </c:ser>
        <c:axId val="641163786"/>
        <c:axId val="879253031"/>
      </c:lineChart>
      <c:catAx>
        <c:axId val="6411637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9253031"/>
      </c:catAx>
      <c:valAx>
        <c:axId val="879253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1163786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514350</xdr:colOff>
      <xdr:row>1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838200</xdr:colOff>
      <xdr:row>2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323850</xdr:colOff>
      <xdr:row>4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838200</xdr:colOff>
      <xdr:row>24</xdr:row>
      <xdr:rowOff>104775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14</v>
      </c>
      <c r="B2" s="5">
        <v>1000.0</v>
      </c>
      <c r="C2" s="5">
        <v>1000.0</v>
      </c>
      <c r="D2" s="5">
        <v>1000.0</v>
      </c>
      <c r="E2" s="5">
        <v>1000.0</v>
      </c>
      <c r="F2" s="5">
        <v>1200.0</v>
      </c>
      <c r="G2" s="5">
        <v>1200.0</v>
      </c>
      <c r="H2" s="5">
        <v>1200.0</v>
      </c>
      <c r="I2" s="5">
        <v>1200.0</v>
      </c>
      <c r="J2" s="5"/>
      <c r="K2" s="5"/>
      <c r="L2" s="5"/>
      <c r="M2" s="5"/>
    </row>
    <row r="3">
      <c r="A3" s="4" t="s">
        <v>15</v>
      </c>
      <c r="B3" s="5">
        <v>1000.0</v>
      </c>
      <c r="C3" s="5">
        <v>1000.0</v>
      </c>
      <c r="D3" s="5">
        <v>1000.0</v>
      </c>
      <c r="E3" s="5">
        <v>1000.0</v>
      </c>
      <c r="F3" s="5">
        <v>1200.0</v>
      </c>
      <c r="G3" s="5">
        <v>1200.0</v>
      </c>
      <c r="H3" s="5">
        <v>1200.0</v>
      </c>
      <c r="I3" s="5">
        <v>1200.0</v>
      </c>
      <c r="J3" s="5"/>
      <c r="K3" s="5"/>
      <c r="L3" s="5"/>
      <c r="M3" s="5"/>
    </row>
    <row r="4">
      <c r="A4" s="4" t="s">
        <v>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4" t="s">
        <v>17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>
      <c r="A6" s="7" t="s">
        <v>18</v>
      </c>
      <c r="B6" s="8">
        <f t="shared" ref="B6:M6" si="1">sum(B2:B5)</f>
        <v>2000</v>
      </c>
      <c r="C6" s="8">
        <f t="shared" si="1"/>
        <v>2000</v>
      </c>
      <c r="D6" s="8">
        <f t="shared" si="1"/>
        <v>2000</v>
      </c>
      <c r="E6" s="8">
        <f t="shared" si="1"/>
        <v>2000</v>
      </c>
      <c r="F6" s="8">
        <f t="shared" si="1"/>
        <v>2400</v>
      </c>
      <c r="G6" s="8">
        <f t="shared" si="1"/>
        <v>2400</v>
      </c>
      <c r="H6" s="8">
        <f t="shared" si="1"/>
        <v>2400</v>
      </c>
      <c r="I6" s="8">
        <f t="shared" si="1"/>
        <v>2400</v>
      </c>
      <c r="J6" s="8">
        <f t="shared" si="1"/>
        <v>0</v>
      </c>
      <c r="K6" s="8">
        <f t="shared" si="1"/>
        <v>0</v>
      </c>
      <c r="L6" s="8">
        <f t="shared" si="1"/>
        <v>0</v>
      </c>
      <c r="M6" s="8">
        <f t="shared" si="1"/>
        <v>0</v>
      </c>
      <c r="N6" s="8">
        <f>averageif(B6:M6,"&gt;0",B6:M6)</f>
        <v>2200</v>
      </c>
    </row>
    <row r="7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>
      <c r="A8" s="9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>
      <c r="A9" s="4" t="s">
        <v>20</v>
      </c>
      <c r="B9" s="5">
        <v>1500.0</v>
      </c>
      <c r="C9" s="5">
        <v>1500.0</v>
      </c>
      <c r="D9" s="5">
        <v>1500.0</v>
      </c>
      <c r="E9" s="5">
        <v>1500.0</v>
      </c>
      <c r="F9" s="5">
        <v>1500.0</v>
      </c>
      <c r="G9" s="5">
        <v>1500.0</v>
      </c>
      <c r="H9" s="5">
        <v>1500.0</v>
      </c>
      <c r="I9" s="5">
        <v>1500.0</v>
      </c>
      <c r="J9" s="5"/>
      <c r="K9" s="5"/>
      <c r="L9" s="5"/>
      <c r="M9" s="5"/>
    </row>
    <row r="10">
      <c r="A10" s="4" t="s">
        <v>21</v>
      </c>
      <c r="B10" s="5">
        <v>10.99</v>
      </c>
      <c r="C10" s="5">
        <v>10.99</v>
      </c>
      <c r="D10" s="5">
        <v>10.99</v>
      </c>
      <c r="E10" s="5">
        <v>10.99</v>
      </c>
      <c r="F10" s="5">
        <v>10.99</v>
      </c>
      <c r="G10" s="5">
        <v>10.99</v>
      </c>
      <c r="H10" s="5">
        <v>10.99</v>
      </c>
      <c r="I10" s="5"/>
      <c r="J10" s="5"/>
      <c r="K10" s="5"/>
      <c r="L10" s="5"/>
      <c r="M10" s="5"/>
    </row>
    <row r="11">
      <c r="A11" s="4" t="s">
        <v>22</v>
      </c>
      <c r="B11" s="6"/>
      <c r="C11" s="5">
        <v>7.99</v>
      </c>
      <c r="D11" s="5">
        <v>7.99</v>
      </c>
      <c r="E11" s="5">
        <v>7.99</v>
      </c>
      <c r="F11" s="5">
        <v>7.99</v>
      </c>
      <c r="G11" s="5">
        <v>7.99</v>
      </c>
      <c r="H11" s="5">
        <v>7.99</v>
      </c>
      <c r="I11" s="5">
        <v>7.99</v>
      </c>
      <c r="J11" s="5"/>
      <c r="K11" s="5"/>
      <c r="L11" s="5"/>
      <c r="M11" s="5"/>
    </row>
    <row r="12">
      <c r="A12" s="4" t="s">
        <v>23</v>
      </c>
      <c r="B12" s="6"/>
      <c r="C12" s="5">
        <v>2.99</v>
      </c>
      <c r="D12" s="5">
        <v>2.99</v>
      </c>
      <c r="E12" s="5">
        <v>2.99</v>
      </c>
      <c r="F12" s="5">
        <v>2.99</v>
      </c>
      <c r="G12" s="5">
        <v>2.99</v>
      </c>
      <c r="H12" s="5">
        <v>2.99</v>
      </c>
      <c r="I12" s="5">
        <v>2.99</v>
      </c>
      <c r="J12" s="5"/>
      <c r="K12" s="5"/>
      <c r="L12" s="5"/>
      <c r="M12" s="5"/>
    </row>
    <row r="13">
      <c r="A13" s="10" t="s">
        <v>24</v>
      </c>
      <c r="B13" s="11">
        <f t="shared" ref="B13:M13" si="2">sum(B9:B12)</f>
        <v>1510.99</v>
      </c>
      <c r="C13" s="11">
        <f t="shared" si="2"/>
        <v>1521.97</v>
      </c>
      <c r="D13" s="11">
        <f t="shared" si="2"/>
        <v>1521.97</v>
      </c>
      <c r="E13" s="11">
        <f t="shared" si="2"/>
        <v>1521.97</v>
      </c>
      <c r="F13" s="11">
        <f t="shared" si="2"/>
        <v>1521.97</v>
      </c>
      <c r="G13" s="11">
        <f t="shared" si="2"/>
        <v>1521.97</v>
      </c>
      <c r="H13" s="11">
        <f t="shared" si="2"/>
        <v>1521.97</v>
      </c>
      <c r="I13" s="11">
        <f t="shared" si="2"/>
        <v>1510.98</v>
      </c>
      <c r="J13" s="11">
        <f t="shared" si="2"/>
        <v>0</v>
      </c>
      <c r="K13" s="11">
        <f t="shared" si="2"/>
        <v>0</v>
      </c>
      <c r="L13" s="11">
        <f t="shared" si="2"/>
        <v>0</v>
      </c>
      <c r="M13" s="11">
        <f t="shared" si="2"/>
        <v>0</v>
      </c>
      <c r="N13" s="11">
        <f>averageif(B13:M13,"&gt;0",B13:M13)</f>
        <v>1519.22375</v>
      </c>
    </row>
    <row r="1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A15" s="9" t="s">
        <v>25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4" t="s">
        <v>26</v>
      </c>
      <c r="B16" s="5">
        <v>110.0</v>
      </c>
      <c r="C16" s="5">
        <v>110.0</v>
      </c>
      <c r="D16" s="5">
        <v>110.0</v>
      </c>
      <c r="E16" s="5">
        <v>110.0</v>
      </c>
      <c r="F16" s="5">
        <v>110.0</v>
      </c>
      <c r="G16" s="5">
        <v>110.0</v>
      </c>
      <c r="H16" s="5">
        <v>110.0</v>
      </c>
      <c r="I16" s="5">
        <v>110.0</v>
      </c>
      <c r="J16" s="5"/>
      <c r="K16" s="5"/>
      <c r="L16" s="5"/>
      <c r="M16" s="5"/>
    </row>
    <row r="17">
      <c r="A17" s="4" t="s">
        <v>27</v>
      </c>
      <c r="B17" s="5">
        <v>40.0</v>
      </c>
      <c r="C17" s="5">
        <v>40.0</v>
      </c>
      <c r="D17" s="5">
        <v>40.0</v>
      </c>
      <c r="E17" s="5">
        <v>40.0</v>
      </c>
      <c r="F17" s="5">
        <v>40.0</v>
      </c>
      <c r="G17" s="5">
        <v>40.0</v>
      </c>
      <c r="H17" s="5">
        <v>40.0</v>
      </c>
      <c r="I17" s="5">
        <v>40.0</v>
      </c>
      <c r="J17" s="5"/>
      <c r="K17" s="5"/>
      <c r="L17" s="5"/>
      <c r="M17" s="5"/>
    </row>
    <row r="18">
      <c r="A18" s="4" t="s">
        <v>28</v>
      </c>
      <c r="B18" s="5">
        <v>50.0</v>
      </c>
      <c r="C18" s="5">
        <v>45.0</v>
      </c>
      <c r="D18" s="5">
        <v>25.0</v>
      </c>
      <c r="E18" s="5">
        <v>30.0</v>
      </c>
      <c r="F18" s="5">
        <v>25.0</v>
      </c>
      <c r="G18" s="5">
        <v>30.0</v>
      </c>
      <c r="H18" s="5">
        <v>28.0</v>
      </c>
      <c r="I18" s="5">
        <v>45.0</v>
      </c>
      <c r="J18" s="6"/>
      <c r="K18" s="6"/>
      <c r="L18" s="6"/>
      <c r="M18" s="6"/>
    </row>
    <row r="19">
      <c r="A19" s="4" t="s">
        <v>29</v>
      </c>
      <c r="B19" s="5">
        <v>150.0</v>
      </c>
      <c r="C19" s="5">
        <v>145.0</v>
      </c>
      <c r="D19" s="5">
        <v>125.0</v>
      </c>
      <c r="E19" s="5">
        <v>100.0</v>
      </c>
      <c r="F19" s="5">
        <v>80.0</v>
      </c>
      <c r="G19" s="5">
        <v>80.0</v>
      </c>
      <c r="H19" s="5">
        <v>125.0</v>
      </c>
      <c r="I19" s="5">
        <v>150.0</v>
      </c>
      <c r="J19" s="6"/>
      <c r="K19" s="6"/>
      <c r="L19" s="6"/>
      <c r="M19" s="6"/>
    </row>
    <row r="20">
      <c r="A20" s="4" t="s">
        <v>30</v>
      </c>
      <c r="B20" s="5">
        <v>25.0</v>
      </c>
      <c r="C20" s="5">
        <v>25.0</v>
      </c>
      <c r="D20" s="5">
        <v>25.0</v>
      </c>
      <c r="E20" s="5">
        <v>25.0</v>
      </c>
      <c r="F20" s="5">
        <v>25.0</v>
      </c>
      <c r="G20" s="5">
        <v>25.0</v>
      </c>
      <c r="H20" s="5">
        <v>25.0</v>
      </c>
      <c r="I20" s="5">
        <v>25.0</v>
      </c>
      <c r="J20" s="5"/>
      <c r="K20" s="5"/>
      <c r="L20" s="5"/>
      <c r="M20" s="5"/>
    </row>
    <row r="21">
      <c r="A21" s="4" t="s">
        <v>25</v>
      </c>
      <c r="B21" s="5">
        <v>40.0</v>
      </c>
      <c r="C21" s="5">
        <v>40.0</v>
      </c>
      <c r="D21" s="5">
        <v>40.0</v>
      </c>
      <c r="E21" s="5">
        <v>40.0</v>
      </c>
      <c r="F21" s="5">
        <v>40.0</v>
      </c>
      <c r="G21" s="5">
        <v>40.0</v>
      </c>
      <c r="H21" s="5">
        <v>40.0</v>
      </c>
      <c r="I21" s="5">
        <v>40.0</v>
      </c>
      <c r="J21" s="5"/>
      <c r="K21" s="5"/>
      <c r="L21" s="5"/>
      <c r="M21" s="5"/>
    </row>
    <row r="22">
      <c r="A22" s="10" t="s">
        <v>31</v>
      </c>
      <c r="B22" s="11">
        <f t="shared" ref="B22:M22" si="3">SUM(B16:B21)</f>
        <v>415</v>
      </c>
      <c r="C22" s="11">
        <f t="shared" si="3"/>
        <v>405</v>
      </c>
      <c r="D22" s="11">
        <f t="shared" si="3"/>
        <v>365</v>
      </c>
      <c r="E22" s="11">
        <f t="shared" si="3"/>
        <v>345</v>
      </c>
      <c r="F22" s="11">
        <f t="shared" si="3"/>
        <v>320</v>
      </c>
      <c r="G22" s="11">
        <f t="shared" si="3"/>
        <v>325</v>
      </c>
      <c r="H22" s="11">
        <f t="shared" si="3"/>
        <v>368</v>
      </c>
      <c r="I22" s="11">
        <f t="shared" si="3"/>
        <v>410</v>
      </c>
      <c r="J22" s="11">
        <f t="shared" si="3"/>
        <v>0</v>
      </c>
      <c r="K22" s="11">
        <f t="shared" si="3"/>
        <v>0</v>
      </c>
      <c r="L22" s="11">
        <f t="shared" si="3"/>
        <v>0</v>
      </c>
      <c r="M22" s="11">
        <f t="shared" si="3"/>
        <v>0</v>
      </c>
      <c r="N22" s="11">
        <f>averageif(B22:M22,"&gt;0",B22:M22)</f>
        <v>369.125</v>
      </c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>
      <c r="A24" s="9" t="s">
        <v>32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4" t="s">
        <v>33</v>
      </c>
      <c r="B25" s="6"/>
      <c r="C25" s="6"/>
      <c r="D25" s="6"/>
      <c r="E25" s="6"/>
      <c r="F25" s="5">
        <v>100.0</v>
      </c>
      <c r="G25" s="6"/>
      <c r="H25" s="6"/>
      <c r="I25" s="6"/>
      <c r="J25" s="6"/>
      <c r="K25" s="6"/>
      <c r="L25" s="6"/>
      <c r="M25" s="6"/>
      <c r="N25" s="6"/>
    </row>
    <row r="26">
      <c r="A26" s="4" t="s">
        <v>34</v>
      </c>
      <c r="B26" s="5">
        <v>110.0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>
      <c r="A27" s="4" t="s">
        <v>35</v>
      </c>
      <c r="B27" s="6"/>
      <c r="C27" s="6"/>
      <c r="D27" s="5">
        <v>300.0</v>
      </c>
      <c r="E27" s="6"/>
      <c r="F27" s="6"/>
      <c r="G27" s="5">
        <v>300.0</v>
      </c>
      <c r="H27" s="6"/>
      <c r="I27" s="6"/>
      <c r="J27" s="5">
        <v>300.0</v>
      </c>
      <c r="K27" s="6"/>
      <c r="L27" s="6"/>
      <c r="M27" s="5">
        <v>300.0</v>
      </c>
      <c r="N27" s="6"/>
    </row>
    <row r="28">
      <c r="A28" s="4" t="s">
        <v>36</v>
      </c>
      <c r="B28" s="6"/>
      <c r="C28" s="6"/>
      <c r="D28" s="6"/>
      <c r="E28" s="6"/>
      <c r="F28" s="6"/>
      <c r="G28" s="6"/>
      <c r="H28" s="5">
        <v>125.0</v>
      </c>
      <c r="I28" s="6"/>
      <c r="J28" s="6"/>
      <c r="K28" s="6"/>
      <c r="L28" s="6"/>
      <c r="M28" s="6"/>
      <c r="N28" s="6"/>
    </row>
    <row r="29">
      <c r="A29" s="4" t="s">
        <v>37</v>
      </c>
      <c r="B29" s="6"/>
      <c r="C29" s="6"/>
      <c r="D29" s="6"/>
      <c r="E29" s="6"/>
      <c r="F29" s="6"/>
      <c r="G29" s="5">
        <v>500.0</v>
      </c>
      <c r="H29" s="6"/>
      <c r="I29" s="6"/>
      <c r="J29" s="6"/>
      <c r="K29" s="6"/>
      <c r="L29" s="6"/>
      <c r="M29" s="6"/>
      <c r="N29" s="6"/>
    </row>
    <row r="30">
      <c r="A30" s="10" t="s">
        <v>38</v>
      </c>
      <c r="B30" s="11">
        <f t="shared" ref="B30:M30" si="4">sum(B25:B29)</f>
        <v>110</v>
      </c>
      <c r="C30" s="11">
        <f t="shared" si="4"/>
        <v>0</v>
      </c>
      <c r="D30" s="11">
        <f t="shared" si="4"/>
        <v>300</v>
      </c>
      <c r="E30" s="11">
        <f t="shared" si="4"/>
        <v>0</v>
      </c>
      <c r="F30" s="11">
        <f t="shared" si="4"/>
        <v>100</v>
      </c>
      <c r="G30" s="11">
        <f t="shared" si="4"/>
        <v>800</v>
      </c>
      <c r="H30" s="11">
        <f t="shared" si="4"/>
        <v>125</v>
      </c>
      <c r="I30" s="11">
        <f t="shared" si="4"/>
        <v>0</v>
      </c>
      <c r="J30" s="11">
        <f t="shared" si="4"/>
        <v>300</v>
      </c>
      <c r="K30" s="11">
        <f t="shared" si="4"/>
        <v>0</v>
      </c>
      <c r="L30" s="11">
        <f t="shared" si="4"/>
        <v>0</v>
      </c>
      <c r="M30" s="11">
        <f t="shared" si="4"/>
        <v>300</v>
      </c>
      <c r="N30" s="11">
        <f>AVerage(B30:M30)</f>
        <v>169.5833333</v>
      </c>
    </row>
    <row r="31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>
      <c r="A32" s="9" t="s">
        <v>39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4" t="s">
        <v>40</v>
      </c>
      <c r="B33" s="5">
        <v>230.0</v>
      </c>
      <c r="C33" s="6">
        <v>244.16824554059878</v>
      </c>
      <c r="D33" s="6">
        <v>339.92654289056145</v>
      </c>
      <c r="E33" s="6">
        <v>281.7650847407219</v>
      </c>
      <c r="F33" s="6">
        <v>232.95714638764758</v>
      </c>
      <c r="G33" s="6">
        <v>258.8042733905877</v>
      </c>
      <c r="H33" s="6">
        <v>179.23306248639636</v>
      </c>
      <c r="I33" s="6">
        <v>251.98684496152666</v>
      </c>
      <c r="J33" s="6"/>
      <c r="K33" s="6"/>
      <c r="L33" s="6"/>
      <c r="M33" s="6"/>
      <c r="N33" s="6"/>
    </row>
    <row r="34">
      <c r="A34" s="4" t="s">
        <v>41</v>
      </c>
      <c r="B34" s="5">
        <v>55.0</v>
      </c>
      <c r="C34" s="6">
        <v>37.5033633087115</v>
      </c>
      <c r="D34" s="6">
        <v>35.193379905600665</v>
      </c>
      <c r="E34" s="6">
        <v>21.733112224308144</v>
      </c>
      <c r="F34" s="6">
        <v>25.110832136688362</v>
      </c>
      <c r="G34" s="6">
        <v>21.776238233231105</v>
      </c>
      <c r="H34" s="6">
        <v>15.848509840884372</v>
      </c>
      <c r="I34" s="6">
        <v>18.32764363102928</v>
      </c>
      <c r="J34" s="6"/>
      <c r="K34" s="6"/>
      <c r="L34" s="6"/>
      <c r="M34" s="6"/>
    </row>
    <row r="35">
      <c r="A35" s="4" t="s">
        <v>42</v>
      </c>
      <c r="B35" s="5">
        <v>142.0</v>
      </c>
      <c r="C35" s="6">
        <v>141.96202856692358</v>
      </c>
      <c r="D35" s="6">
        <v>110.33060560844498</v>
      </c>
      <c r="E35" s="6">
        <v>151.66260855227273</v>
      </c>
      <c r="F35" s="6">
        <v>114.49607589000551</v>
      </c>
      <c r="G35" s="6">
        <v>158.1223875815689</v>
      </c>
      <c r="H35" s="6">
        <v>126.76427380257822</v>
      </c>
      <c r="I35" s="6">
        <v>203.2758854874275</v>
      </c>
      <c r="J35" s="6"/>
      <c r="K35" s="6"/>
      <c r="L35" s="6"/>
      <c r="M35" s="6"/>
    </row>
    <row r="36">
      <c r="A36" s="4" t="s">
        <v>43</v>
      </c>
      <c r="B36" s="5">
        <v>37.0</v>
      </c>
      <c r="C36" s="6">
        <v>13.195771274957321</v>
      </c>
      <c r="D36" s="6">
        <v>13.908437496432242</v>
      </c>
      <c r="E36" s="6">
        <v>11.976915582072554</v>
      </c>
      <c r="F36" s="6">
        <v>17.755335907427494</v>
      </c>
      <c r="G36" s="6">
        <v>12.50780785426089</v>
      </c>
      <c r="H36" s="6">
        <v>20.07350455044144</v>
      </c>
      <c r="I36" s="6">
        <v>19.141545309580614</v>
      </c>
      <c r="J36" s="6"/>
      <c r="K36" s="6"/>
      <c r="L36" s="6"/>
      <c r="M36" s="6"/>
    </row>
    <row r="37">
      <c r="A37" s="10" t="s">
        <v>44</v>
      </c>
      <c r="B37" s="11">
        <f t="shared" ref="B37:M37" si="5">SUM(B33:B36)</f>
        <v>464</v>
      </c>
      <c r="C37" s="11">
        <f t="shared" si="5"/>
        <v>436.8294087</v>
      </c>
      <c r="D37" s="11">
        <f t="shared" si="5"/>
        <v>499.3589659</v>
      </c>
      <c r="E37" s="11">
        <f t="shared" si="5"/>
        <v>467.1377211</v>
      </c>
      <c r="F37" s="11">
        <f t="shared" si="5"/>
        <v>390.3193903</v>
      </c>
      <c r="G37" s="11">
        <f t="shared" si="5"/>
        <v>451.2107071</v>
      </c>
      <c r="H37" s="11">
        <f t="shared" si="5"/>
        <v>341.9193507</v>
      </c>
      <c r="I37" s="11">
        <f t="shared" si="5"/>
        <v>492.7319194</v>
      </c>
      <c r="J37" s="11">
        <f t="shared" si="5"/>
        <v>0</v>
      </c>
      <c r="K37" s="11">
        <f t="shared" si="5"/>
        <v>0</v>
      </c>
      <c r="L37" s="11">
        <f t="shared" si="5"/>
        <v>0</v>
      </c>
      <c r="M37" s="11">
        <f t="shared" si="5"/>
        <v>0</v>
      </c>
      <c r="N37" s="11">
        <f>averageif(B37:M37,"&gt;0",B37:M37)</f>
        <v>442.9384329</v>
      </c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>
      <c r="A39" s="12" t="s">
        <v>45</v>
      </c>
      <c r="B39" s="13">
        <f t="shared" ref="B39:M39" si="6">sum(B37,B22,B13,B30)</f>
        <v>2499.99</v>
      </c>
      <c r="C39" s="13">
        <f t="shared" si="6"/>
        <v>2363.799409</v>
      </c>
      <c r="D39" s="13">
        <f t="shared" si="6"/>
        <v>2686.328966</v>
      </c>
      <c r="E39" s="13">
        <f t="shared" si="6"/>
        <v>2334.107721</v>
      </c>
      <c r="F39" s="13">
        <f t="shared" si="6"/>
        <v>2332.28939</v>
      </c>
      <c r="G39" s="13">
        <f t="shared" si="6"/>
        <v>3098.180707</v>
      </c>
      <c r="H39" s="13">
        <f t="shared" si="6"/>
        <v>2356.889351</v>
      </c>
      <c r="I39" s="13">
        <f t="shared" si="6"/>
        <v>2413.711919</v>
      </c>
      <c r="J39" s="13">
        <f t="shared" si="6"/>
        <v>300</v>
      </c>
      <c r="K39" s="13">
        <f t="shared" si="6"/>
        <v>0</v>
      </c>
      <c r="L39" s="13">
        <f t="shared" si="6"/>
        <v>0</v>
      </c>
      <c r="M39" s="13">
        <f t="shared" si="6"/>
        <v>300</v>
      </c>
      <c r="N39" s="13">
        <f t="shared" ref="N39:N40" si="8">averageif(B39:M39,"&gt;0",B39:M39)</f>
        <v>2068.529746</v>
      </c>
    </row>
    <row r="40">
      <c r="A40" s="12" t="s">
        <v>46</v>
      </c>
      <c r="B40" s="13">
        <f t="shared" ref="B40:M40" si="7">B6-B39</f>
        <v>-499.99</v>
      </c>
      <c r="C40" s="13">
        <f t="shared" si="7"/>
        <v>-363.7994087</v>
      </c>
      <c r="D40" s="13">
        <f t="shared" si="7"/>
        <v>-686.3289659</v>
      </c>
      <c r="E40" s="13">
        <f t="shared" si="7"/>
        <v>-334.1077211</v>
      </c>
      <c r="F40" s="13">
        <f t="shared" si="7"/>
        <v>67.71060968</v>
      </c>
      <c r="G40" s="13">
        <f t="shared" si="7"/>
        <v>-698.1807071</v>
      </c>
      <c r="H40" s="13">
        <f t="shared" si="7"/>
        <v>43.11064932</v>
      </c>
      <c r="I40" s="13">
        <f t="shared" si="7"/>
        <v>-13.71191939</v>
      </c>
      <c r="J40" s="13">
        <f t="shared" si="7"/>
        <v>-300</v>
      </c>
      <c r="K40" s="13">
        <f t="shared" si="7"/>
        <v>0</v>
      </c>
      <c r="L40" s="13">
        <f t="shared" si="7"/>
        <v>0</v>
      </c>
      <c r="M40" s="13">
        <f t="shared" si="7"/>
        <v>-300</v>
      </c>
      <c r="N40" s="13">
        <f t="shared" si="8"/>
        <v>55.4106295</v>
      </c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5" t="s">
        <v>14</v>
      </c>
      <c r="B2" s="16">
        <v>1000.0</v>
      </c>
      <c r="C2" s="16">
        <v>1000.0</v>
      </c>
      <c r="D2" s="16">
        <v>1000.0</v>
      </c>
      <c r="E2" s="16">
        <v>1000.0</v>
      </c>
      <c r="F2" s="16">
        <v>1200.0</v>
      </c>
      <c r="G2" s="16">
        <v>1200.0</v>
      </c>
      <c r="H2" s="16">
        <v>1200.0</v>
      </c>
      <c r="I2" s="16">
        <v>1200.0</v>
      </c>
      <c r="J2" s="16"/>
      <c r="K2" s="16"/>
      <c r="L2" s="16"/>
      <c r="M2" s="16"/>
    </row>
    <row r="3">
      <c r="A3" s="15" t="s">
        <v>15</v>
      </c>
      <c r="B3" s="16">
        <v>1000.0</v>
      </c>
      <c r="C3" s="16">
        <v>1000.0</v>
      </c>
      <c r="D3" s="16">
        <v>1000.0</v>
      </c>
      <c r="E3" s="16">
        <v>1000.0</v>
      </c>
      <c r="F3" s="16">
        <v>1200.0</v>
      </c>
      <c r="G3" s="16">
        <v>1200.0</v>
      </c>
      <c r="H3" s="16">
        <v>1200.0</v>
      </c>
      <c r="I3" s="16">
        <v>1200.0</v>
      </c>
      <c r="J3" s="16"/>
      <c r="K3" s="16"/>
      <c r="L3" s="16"/>
      <c r="M3" s="16"/>
    </row>
    <row r="4">
      <c r="A4" s="15" t="s">
        <v>47</v>
      </c>
      <c r="B4" s="16">
        <v>1000.0</v>
      </c>
      <c r="C4" s="16">
        <v>1000.0</v>
      </c>
      <c r="D4" s="16">
        <v>1000.0</v>
      </c>
      <c r="E4" s="16">
        <v>1000.0</v>
      </c>
      <c r="F4" s="16">
        <v>1000.0</v>
      </c>
      <c r="G4" s="16">
        <v>1000.0</v>
      </c>
      <c r="H4" s="16">
        <v>1000.0</v>
      </c>
      <c r="I4" s="16">
        <v>1000.0</v>
      </c>
      <c r="J4" s="17"/>
      <c r="K4" s="17"/>
      <c r="L4" s="17"/>
      <c r="M4" s="17"/>
    </row>
    <row r="5">
      <c r="A5" s="15" t="s">
        <v>17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>
      <c r="A6" s="18" t="s">
        <v>18</v>
      </c>
      <c r="B6" s="19">
        <f t="shared" ref="B6:M6" si="1">sum(B2:B5)</f>
        <v>3000</v>
      </c>
      <c r="C6" s="19">
        <f t="shared" si="1"/>
        <v>3000</v>
      </c>
      <c r="D6" s="19">
        <f t="shared" si="1"/>
        <v>3000</v>
      </c>
      <c r="E6" s="19">
        <f t="shared" si="1"/>
        <v>3000</v>
      </c>
      <c r="F6" s="19">
        <f t="shared" si="1"/>
        <v>3400</v>
      </c>
      <c r="G6" s="19">
        <f t="shared" si="1"/>
        <v>3400</v>
      </c>
      <c r="H6" s="19">
        <f t="shared" si="1"/>
        <v>3400</v>
      </c>
      <c r="I6" s="19">
        <f t="shared" si="1"/>
        <v>3400</v>
      </c>
      <c r="J6" s="19">
        <f t="shared" si="1"/>
        <v>0</v>
      </c>
      <c r="K6" s="19">
        <f t="shared" si="1"/>
        <v>0</v>
      </c>
      <c r="L6" s="19">
        <f t="shared" si="1"/>
        <v>0</v>
      </c>
      <c r="M6" s="19">
        <f t="shared" si="1"/>
        <v>0</v>
      </c>
      <c r="N6" s="8">
        <f>averageif(B6:M6,"&gt;0",B6:M6)</f>
        <v>3200</v>
      </c>
    </row>
    <row r="7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>
      <c r="A8" s="9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>
      <c r="A9" s="20" t="s">
        <v>20</v>
      </c>
      <c r="B9" s="21">
        <v>1500.0</v>
      </c>
      <c r="C9" s="21">
        <v>1500.0</v>
      </c>
      <c r="D9" s="21">
        <v>1500.0</v>
      </c>
      <c r="E9" s="21">
        <v>1500.0</v>
      </c>
      <c r="F9" s="21">
        <v>1500.0</v>
      </c>
      <c r="G9" s="21">
        <v>1500.0</v>
      </c>
      <c r="H9" s="21">
        <v>1500.0</v>
      </c>
      <c r="I9" s="21">
        <v>1500.0</v>
      </c>
      <c r="J9" s="21"/>
      <c r="K9" s="21"/>
      <c r="L9" s="21"/>
      <c r="M9" s="21"/>
    </row>
    <row r="10">
      <c r="A10" s="20" t="s">
        <v>21</v>
      </c>
      <c r="B10" s="21">
        <v>10.99</v>
      </c>
      <c r="C10" s="21">
        <v>10.99</v>
      </c>
      <c r="D10" s="21">
        <v>10.99</v>
      </c>
      <c r="E10" s="21">
        <v>10.99</v>
      </c>
      <c r="F10" s="21">
        <v>10.99</v>
      </c>
      <c r="G10" s="21">
        <v>10.99</v>
      </c>
      <c r="H10" s="21">
        <v>10.99</v>
      </c>
      <c r="I10" s="21"/>
      <c r="J10" s="21"/>
      <c r="K10" s="21"/>
      <c r="L10" s="21"/>
      <c r="M10" s="21"/>
    </row>
    <row r="11">
      <c r="A11" s="20" t="s">
        <v>22</v>
      </c>
      <c r="B11" s="22"/>
      <c r="C11" s="21">
        <v>7.99</v>
      </c>
      <c r="D11" s="21">
        <v>7.99</v>
      </c>
      <c r="E11" s="21">
        <v>7.99</v>
      </c>
      <c r="F11" s="21">
        <v>7.99</v>
      </c>
      <c r="G11" s="21">
        <v>7.99</v>
      </c>
      <c r="H11" s="21">
        <v>7.99</v>
      </c>
      <c r="I11" s="21">
        <v>7.99</v>
      </c>
      <c r="J11" s="21"/>
      <c r="K11" s="21"/>
      <c r="L11" s="21"/>
      <c r="M11" s="21"/>
    </row>
    <row r="12">
      <c r="A12" s="20" t="s">
        <v>23</v>
      </c>
      <c r="B12" s="22"/>
      <c r="C12" s="21">
        <v>2.99</v>
      </c>
      <c r="D12" s="21">
        <v>2.99</v>
      </c>
      <c r="E12" s="21">
        <v>2.99</v>
      </c>
      <c r="F12" s="21">
        <v>2.99</v>
      </c>
      <c r="G12" s="21">
        <v>2.99</v>
      </c>
      <c r="H12" s="21">
        <v>2.99</v>
      </c>
      <c r="I12" s="21">
        <v>2.99</v>
      </c>
      <c r="J12" s="21"/>
      <c r="K12" s="21"/>
      <c r="L12" s="21"/>
      <c r="M12" s="21"/>
    </row>
    <row r="13">
      <c r="A13" s="23" t="s">
        <v>24</v>
      </c>
      <c r="B13" s="24">
        <f t="shared" ref="B13:M13" si="2">sum(B9:B12)</f>
        <v>1510.99</v>
      </c>
      <c r="C13" s="24">
        <f t="shared" si="2"/>
        <v>1521.97</v>
      </c>
      <c r="D13" s="24">
        <f t="shared" si="2"/>
        <v>1521.97</v>
      </c>
      <c r="E13" s="24">
        <f t="shared" si="2"/>
        <v>1521.97</v>
      </c>
      <c r="F13" s="24">
        <f t="shared" si="2"/>
        <v>1521.97</v>
      </c>
      <c r="G13" s="24">
        <f t="shared" si="2"/>
        <v>1521.97</v>
      </c>
      <c r="H13" s="24">
        <f t="shared" si="2"/>
        <v>1521.97</v>
      </c>
      <c r="I13" s="24">
        <f t="shared" si="2"/>
        <v>1510.98</v>
      </c>
      <c r="J13" s="24">
        <f t="shared" si="2"/>
        <v>0</v>
      </c>
      <c r="K13" s="24">
        <f t="shared" si="2"/>
        <v>0</v>
      </c>
      <c r="L13" s="24">
        <f t="shared" si="2"/>
        <v>0</v>
      </c>
      <c r="M13" s="24">
        <f t="shared" si="2"/>
        <v>0</v>
      </c>
      <c r="N13" s="25">
        <f>averageif(B13:M13,"&gt;0",B13:M13)</f>
        <v>1519.22375</v>
      </c>
    </row>
    <row r="1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A15" s="9" t="s">
        <v>25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26" t="s">
        <v>26</v>
      </c>
      <c r="B16" s="27">
        <v>110.0</v>
      </c>
      <c r="C16" s="27">
        <v>110.0</v>
      </c>
      <c r="D16" s="27">
        <v>110.0</v>
      </c>
      <c r="E16" s="27">
        <v>110.0</v>
      </c>
      <c r="F16" s="27">
        <v>110.0</v>
      </c>
      <c r="G16" s="27">
        <v>110.0</v>
      </c>
      <c r="H16" s="27">
        <v>110.0</v>
      </c>
      <c r="I16" s="27">
        <v>110.0</v>
      </c>
      <c r="J16" s="27"/>
      <c r="K16" s="27"/>
      <c r="L16" s="27"/>
      <c r="M16" s="27"/>
    </row>
    <row r="17">
      <c r="A17" s="26" t="s">
        <v>27</v>
      </c>
      <c r="B17" s="27">
        <v>40.0</v>
      </c>
      <c r="C17" s="27">
        <v>40.0</v>
      </c>
      <c r="D17" s="27">
        <v>40.0</v>
      </c>
      <c r="E17" s="27">
        <v>40.0</v>
      </c>
      <c r="F17" s="27">
        <v>40.0</v>
      </c>
      <c r="G17" s="27">
        <v>40.0</v>
      </c>
      <c r="H17" s="27">
        <v>40.0</v>
      </c>
      <c r="I17" s="27">
        <v>40.0</v>
      </c>
      <c r="J17" s="27"/>
      <c r="K17" s="27"/>
      <c r="L17" s="27"/>
      <c r="M17" s="27"/>
    </row>
    <row r="18">
      <c r="A18" s="26" t="s">
        <v>28</v>
      </c>
      <c r="B18" s="27">
        <v>50.0</v>
      </c>
      <c r="C18" s="27">
        <v>45.0</v>
      </c>
      <c r="D18" s="27">
        <v>25.0</v>
      </c>
      <c r="E18" s="27">
        <v>30.0</v>
      </c>
      <c r="F18" s="27">
        <v>25.0</v>
      </c>
      <c r="G18" s="27">
        <v>30.0</v>
      </c>
      <c r="H18" s="27">
        <v>28.0</v>
      </c>
      <c r="I18" s="27">
        <v>45.0</v>
      </c>
      <c r="J18" s="28"/>
      <c r="K18" s="28"/>
      <c r="L18" s="28"/>
      <c r="M18" s="28"/>
    </row>
    <row r="19">
      <c r="A19" s="26" t="s">
        <v>29</v>
      </c>
      <c r="B19" s="27">
        <v>150.0</v>
      </c>
      <c r="C19" s="27">
        <v>145.0</v>
      </c>
      <c r="D19" s="27">
        <v>125.0</v>
      </c>
      <c r="E19" s="27">
        <v>100.0</v>
      </c>
      <c r="F19" s="27">
        <v>80.0</v>
      </c>
      <c r="G19" s="27">
        <v>80.0</v>
      </c>
      <c r="H19" s="27">
        <v>125.0</v>
      </c>
      <c r="I19" s="27">
        <v>150.0</v>
      </c>
      <c r="J19" s="28"/>
      <c r="K19" s="28"/>
      <c r="L19" s="28"/>
      <c r="M19" s="28"/>
    </row>
    <row r="20">
      <c r="A20" s="26" t="s">
        <v>30</v>
      </c>
      <c r="B20" s="27">
        <v>25.0</v>
      </c>
      <c r="C20" s="27">
        <v>25.0</v>
      </c>
      <c r="D20" s="27">
        <v>25.0</v>
      </c>
      <c r="E20" s="27">
        <v>25.0</v>
      </c>
      <c r="F20" s="27">
        <v>25.0</v>
      </c>
      <c r="G20" s="27">
        <v>25.0</v>
      </c>
      <c r="H20" s="27">
        <v>25.0</v>
      </c>
      <c r="I20" s="27">
        <v>25.0</v>
      </c>
      <c r="J20" s="27"/>
      <c r="K20" s="27"/>
      <c r="L20" s="27"/>
      <c r="M20" s="27"/>
    </row>
    <row r="21">
      <c r="A21" s="26" t="s">
        <v>25</v>
      </c>
      <c r="B21" s="27">
        <v>40.0</v>
      </c>
      <c r="C21" s="27">
        <v>40.0</v>
      </c>
      <c r="D21" s="27">
        <v>40.0</v>
      </c>
      <c r="E21" s="27">
        <v>40.0</v>
      </c>
      <c r="F21" s="27">
        <v>40.0</v>
      </c>
      <c r="G21" s="27">
        <v>40.0</v>
      </c>
      <c r="H21" s="27">
        <v>40.0</v>
      </c>
      <c r="I21" s="27">
        <v>40.0</v>
      </c>
      <c r="J21" s="27"/>
      <c r="K21" s="27"/>
      <c r="L21" s="27"/>
      <c r="M21" s="27"/>
    </row>
    <row r="22">
      <c r="A22" s="29" t="s">
        <v>31</v>
      </c>
      <c r="B22" s="30">
        <f t="shared" ref="B22:M22" si="3">SUM(B16:B21)</f>
        <v>415</v>
      </c>
      <c r="C22" s="30">
        <f t="shared" si="3"/>
        <v>405</v>
      </c>
      <c r="D22" s="30">
        <f t="shared" si="3"/>
        <v>365</v>
      </c>
      <c r="E22" s="30">
        <f t="shared" si="3"/>
        <v>345</v>
      </c>
      <c r="F22" s="30">
        <f t="shared" si="3"/>
        <v>320</v>
      </c>
      <c r="G22" s="30">
        <f t="shared" si="3"/>
        <v>325</v>
      </c>
      <c r="H22" s="30">
        <f t="shared" si="3"/>
        <v>368</v>
      </c>
      <c r="I22" s="30">
        <f t="shared" si="3"/>
        <v>410</v>
      </c>
      <c r="J22" s="30">
        <f t="shared" si="3"/>
        <v>0</v>
      </c>
      <c r="K22" s="30">
        <f t="shared" si="3"/>
        <v>0</v>
      </c>
      <c r="L22" s="30">
        <f t="shared" si="3"/>
        <v>0</v>
      </c>
      <c r="M22" s="30">
        <f t="shared" si="3"/>
        <v>0</v>
      </c>
      <c r="N22" s="31">
        <f>averageif(B22:M22,"&gt;0",B22:M22)</f>
        <v>369.125</v>
      </c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>
      <c r="A24" s="9" t="s">
        <v>32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32" t="s">
        <v>33</v>
      </c>
      <c r="B25" s="33"/>
      <c r="C25" s="33"/>
      <c r="D25" s="33"/>
      <c r="E25" s="33"/>
      <c r="F25" s="34">
        <v>100.0</v>
      </c>
      <c r="G25" s="33"/>
      <c r="H25" s="33"/>
      <c r="I25" s="33"/>
      <c r="J25" s="33"/>
      <c r="K25" s="33"/>
      <c r="L25" s="33"/>
      <c r="M25" s="33"/>
      <c r="N25" s="6"/>
    </row>
    <row r="26">
      <c r="A26" s="32" t="s">
        <v>34</v>
      </c>
      <c r="B26" s="34">
        <v>110.0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6"/>
    </row>
    <row r="27">
      <c r="A27" s="32" t="s">
        <v>35</v>
      </c>
      <c r="B27" s="33"/>
      <c r="C27" s="33"/>
      <c r="D27" s="34">
        <v>300.0</v>
      </c>
      <c r="E27" s="33"/>
      <c r="F27" s="33"/>
      <c r="G27" s="34">
        <v>300.0</v>
      </c>
      <c r="H27" s="33"/>
      <c r="I27" s="33"/>
      <c r="J27" s="34">
        <v>300.0</v>
      </c>
      <c r="K27" s="33"/>
      <c r="L27" s="33"/>
      <c r="M27" s="34">
        <v>300.0</v>
      </c>
      <c r="N27" s="6"/>
    </row>
    <row r="28">
      <c r="A28" s="32" t="s">
        <v>36</v>
      </c>
      <c r="B28" s="33"/>
      <c r="C28" s="33"/>
      <c r="D28" s="33"/>
      <c r="E28" s="33"/>
      <c r="F28" s="33"/>
      <c r="G28" s="33"/>
      <c r="H28" s="34">
        <v>125.0</v>
      </c>
      <c r="I28" s="33"/>
      <c r="J28" s="33"/>
      <c r="K28" s="33"/>
      <c r="L28" s="33"/>
      <c r="M28" s="33"/>
      <c r="N28" s="6"/>
    </row>
    <row r="29">
      <c r="A29" s="32" t="s">
        <v>48</v>
      </c>
      <c r="B29" s="33"/>
      <c r="C29" s="33"/>
      <c r="D29" s="33"/>
      <c r="E29" s="33"/>
      <c r="F29" s="33"/>
      <c r="G29" s="34">
        <v>500.0</v>
      </c>
      <c r="H29" s="33"/>
      <c r="I29" s="33"/>
      <c r="J29" s="33"/>
      <c r="K29" s="33"/>
      <c r="L29" s="33"/>
      <c r="M29" s="33"/>
      <c r="N29" s="6"/>
    </row>
    <row r="30">
      <c r="A30" s="35" t="s">
        <v>38</v>
      </c>
      <c r="B30" s="36">
        <f t="shared" ref="B30:M30" si="4">sum(B25:B29)</f>
        <v>110</v>
      </c>
      <c r="C30" s="36">
        <f t="shared" si="4"/>
        <v>0</v>
      </c>
      <c r="D30" s="36">
        <f t="shared" si="4"/>
        <v>300</v>
      </c>
      <c r="E30" s="36">
        <f t="shared" si="4"/>
        <v>0</v>
      </c>
      <c r="F30" s="36">
        <f t="shared" si="4"/>
        <v>100</v>
      </c>
      <c r="G30" s="36">
        <f t="shared" si="4"/>
        <v>800</v>
      </c>
      <c r="H30" s="36">
        <f t="shared" si="4"/>
        <v>125</v>
      </c>
      <c r="I30" s="36">
        <f t="shared" si="4"/>
        <v>0</v>
      </c>
      <c r="J30" s="36">
        <f t="shared" si="4"/>
        <v>300</v>
      </c>
      <c r="K30" s="36">
        <f t="shared" si="4"/>
        <v>0</v>
      </c>
      <c r="L30" s="36">
        <f t="shared" si="4"/>
        <v>0</v>
      </c>
      <c r="M30" s="36">
        <f t="shared" si="4"/>
        <v>300</v>
      </c>
      <c r="N30" s="37">
        <f>AVerage(B30:M30)</f>
        <v>169.5833333</v>
      </c>
    </row>
    <row r="31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>
      <c r="A32" s="9" t="s">
        <v>39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38" t="s">
        <v>40</v>
      </c>
      <c r="B33" s="39">
        <v>230.0</v>
      </c>
      <c r="C33" s="40">
        <v>244.16824554059878</v>
      </c>
      <c r="D33" s="40">
        <v>339.92654289056145</v>
      </c>
      <c r="E33" s="40">
        <v>281.7650847407219</v>
      </c>
      <c r="F33" s="40">
        <v>232.95714638764758</v>
      </c>
      <c r="G33" s="40">
        <v>258.8042733905877</v>
      </c>
      <c r="H33" s="40">
        <v>179.23306248639636</v>
      </c>
      <c r="I33" s="40">
        <v>251.98684496152666</v>
      </c>
      <c r="J33" s="40"/>
      <c r="K33" s="40"/>
      <c r="L33" s="40"/>
      <c r="M33" s="40"/>
      <c r="N33" s="41">
        <f t="shared" ref="N33:N38" si="5">averageif(B33:M33,"&gt;0",B33:M33)</f>
        <v>252.35515</v>
      </c>
    </row>
    <row r="34">
      <c r="A34" s="38" t="s">
        <v>41</v>
      </c>
      <c r="B34" s="39">
        <v>55.0</v>
      </c>
      <c r="C34" s="40">
        <v>37.5033633087115</v>
      </c>
      <c r="D34" s="40">
        <v>35.193379905600665</v>
      </c>
      <c r="E34" s="40">
        <v>21.733112224308144</v>
      </c>
      <c r="F34" s="40">
        <v>25.110832136688362</v>
      </c>
      <c r="G34" s="40">
        <v>21.776238233231105</v>
      </c>
      <c r="H34" s="40">
        <v>15.848509840884372</v>
      </c>
      <c r="I34" s="40">
        <v>18.32764363102928</v>
      </c>
      <c r="J34" s="40"/>
      <c r="K34" s="40"/>
      <c r="L34" s="40"/>
      <c r="M34" s="40"/>
      <c r="N34" s="41">
        <f t="shared" si="5"/>
        <v>28.81163491</v>
      </c>
    </row>
    <row r="35">
      <c r="A35" s="38" t="s">
        <v>42</v>
      </c>
      <c r="B35" s="39">
        <v>142.0</v>
      </c>
      <c r="C35" s="40">
        <v>141.96202856692358</v>
      </c>
      <c r="D35" s="40">
        <v>110.33060560844498</v>
      </c>
      <c r="E35" s="40">
        <v>151.66260855227273</v>
      </c>
      <c r="F35" s="40">
        <v>114.49607589000551</v>
      </c>
      <c r="G35" s="40">
        <v>158.1223875815689</v>
      </c>
      <c r="H35" s="40">
        <v>126.76427380257822</v>
      </c>
      <c r="I35" s="40">
        <v>203.2758854874275</v>
      </c>
      <c r="J35" s="40"/>
      <c r="K35" s="40"/>
      <c r="L35" s="40"/>
      <c r="M35" s="40"/>
      <c r="N35" s="41">
        <f t="shared" si="5"/>
        <v>143.5767332</v>
      </c>
    </row>
    <row r="36">
      <c r="A36" s="38" t="s">
        <v>43</v>
      </c>
      <c r="B36" s="39">
        <v>37.0</v>
      </c>
      <c r="C36" s="40">
        <v>13.195771274957321</v>
      </c>
      <c r="D36" s="40">
        <v>13.908437496432242</v>
      </c>
      <c r="E36" s="40">
        <v>11.976915582072554</v>
      </c>
      <c r="F36" s="40">
        <v>17.755335907427494</v>
      </c>
      <c r="G36" s="40">
        <v>12.50780785426089</v>
      </c>
      <c r="H36" s="40">
        <v>20.07350455044144</v>
      </c>
      <c r="I36" s="40">
        <v>19.141545309580614</v>
      </c>
      <c r="J36" s="40"/>
      <c r="K36" s="40"/>
      <c r="L36" s="40"/>
      <c r="M36" s="40"/>
      <c r="N36" s="41">
        <f t="shared" si="5"/>
        <v>18.19491475</v>
      </c>
    </row>
    <row r="37">
      <c r="A37" s="38" t="s">
        <v>49</v>
      </c>
      <c r="B37" s="39">
        <v>800.0</v>
      </c>
      <c r="C37" s="40">
        <v>728.5891782281063</v>
      </c>
      <c r="D37" s="40">
        <v>519.9766635492717</v>
      </c>
      <c r="E37" s="40">
        <v>628.1878885618314</v>
      </c>
      <c r="F37" s="40">
        <v>849.0241946636427</v>
      </c>
      <c r="G37" s="40">
        <v>813.4408880502972</v>
      </c>
      <c r="H37" s="40">
        <v>515.5520442525831</v>
      </c>
      <c r="I37" s="40">
        <v>780.2026534247481</v>
      </c>
      <c r="J37" s="40"/>
      <c r="K37" s="40"/>
      <c r="L37" s="40"/>
      <c r="M37" s="40"/>
      <c r="N37" s="41">
        <f t="shared" si="5"/>
        <v>704.3716888</v>
      </c>
    </row>
    <row r="38">
      <c r="A38" s="42" t="s">
        <v>44</v>
      </c>
      <c r="B38" s="43">
        <f t="shared" ref="B38:M38" si="6">SUM(B33:B37)</f>
        <v>1264</v>
      </c>
      <c r="C38" s="43">
        <f t="shared" si="6"/>
        <v>1165.418587</v>
      </c>
      <c r="D38" s="43">
        <f t="shared" si="6"/>
        <v>1019.335629</v>
      </c>
      <c r="E38" s="43">
        <f t="shared" si="6"/>
        <v>1095.32561</v>
      </c>
      <c r="F38" s="43">
        <f t="shared" si="6"/>
        <v>1239.343585</v>
      </c>
      <c r="G38" s="43">
        <f t="shared" si="6"/>
        <v>1264.651595</v>
      </c>
      <c r="H38" s="43">
        <f t="shared" si="6"/>
        <v>857.4713949</v>
      </c>
      <c r="I38" s="43">
        <f t="shared" si="6"/>
        <v>1272.934573</v>
      </c>
      <c r="J38" s="43">
        <f t="shared" si="6"/>
        <v>0</v>
      </c>
      <c r="K38" s="43">
        <f t="shared" si="6"/>
        <v>0</v>
      </c>
      <c r="L38" s="43">
        <f t="shared" si="6"/>
        <v>0</v>
      </c>
      <c r="M38" s="43">
        <f t="shared" si="6"/>
        <v>0</v>
      </c>
      <c r="N38" s="41">
        <f t="shared" si="5"/>
        <v>1147.310122</v>
      </c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>
      <c r="A40" s="12" t="s">
        <v>45</v>
      </c>
      <c r="B40" s="13">
        <f t="shared" ref="B40:M40" si="7">sum(B38,B22,B13,B30)</f>
        <v>3299.99</v>
      </c>
      <c r="C40" s="13">
        <f t="shared" si="7"/>
        <v>3092.388587</v>
      </c>
      <c r="D40" s="13">
        <f t="shared" si="7"/>
        <v>3206.305629</v>
      </c>
      <c r="E40" s="13">
        <f t="shared" si="7"/>
        <v>2962.29561</v>
      </c>
      <c r="F40" s="13">
        <f t="shared" si="7"/>
        <v>3181.313585</v>
      </c>
      <c r="G40" s="13">
        <f t="shared" si="7"/>
        <v>3911.621595</v>
      </c>
      <c r="H40" s="13">
        <f t="shared" si="7"/>
        <v>2872.441395</v>
      </c>
      <c r="I40" s="13">
        <f t="shared" si="7"/>
        <v>3193.914573</v>
      </c>
      <c r="J40" s="13">
        <f t="shared" si="7"/>
        <v>300</v>
      </c>
      <c r="K40" s="13">
        <f t="shared" si="7"/>
        <v>0</v>
      </c>
      <c r="L40" s="13">
        <f t="shared" si="7"/>
        <v>0</v>
      </c>
      <c r="M40" s="13">
        <f t="shared" si="7"/>
        <v>300</v>
      </c>
      <c r="N40" s="13">
        <f t="shared" ref="N40:N41" si="9">averageif(B40:M40,"&gt;0",B40:M40)</f>
        <v>2632.027097</v>
      </c>
    </row>
    <row r="41">
      <c r="A41" s="9" t="s">
        <v>46</v>
      </c>
      <c r="B41" s="44">
        <f t="shared" ref="B41:M41" si="8">B6-B40</f>
        <v>-299.99</v>
      </c>
      <c r="C41" s="44">
        <f t="shared" si="8"/>
        <v>-92.38858692</v>
      </c>
      <c r="D41" s="44">
        <f t="shared" si="8"/>
        <v>-206.3056295</v>
      </c>
      <c r="E41" s="44">
        <f t="shared" si="8"/>
        <v>37.70439034</v>
      </c>
      <c r="F41" s="44">
        <f t="shared" si="8"/>
        <v>218.686415</v>
      </c>
      <c r="G41" s="44">
        <f t="shared" si="8"/>
        <v>-511.6215951</v>
      </c>
      <c r="H41" s="44">
        <f t="shared" si="8"/>
        <v>527.5586051</v>
      </c>
      <c r="I41" s="44">
        <f t="shared" si="8"/>
        <v>206.0854272</v>
      </c>
      <c r="J41" s="44">
        <f t="shared" si="8"/>
        <v>-300</v>
      </c>
      <c r="K41" s="44">
        <f t="shared" si="8"/>
        <v>0</v>
      </c>
      <c r="L41" s="44">
        <f t="shared" si="8"/>
        <v>0</v>
      </c>
      <c r="M41" s="44">
        <f t="shared" si="8"/>
        <v>-300</v>
      </c>
      <c r="N41" s="44">
        <f t="shared" si="9"/>
        <v>247.5087094</v>
      </c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>
      <c r="A43" s="9" t="s">
        <v>50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>
      <c r="A44" s="45">
        <v>1000.0</v>
      </c>
      <c r="B44" s="19">
        <f t="shared" ref="B44:M44" si="10">A44+B41</f>
        <v>700.01</v>
      </c>
      <c r="C44" s="19">
        <f t="shared" si="10"/>
        <v>607.6214131</v>
      </c>
      <c r="D44" s="19">
        <f t="shared" si="10"/>
        <v>401.3157836</v>
      </c>
      <c r="E44" s="19">
        <f t="shared" si="10"/>
        <v>439.020174</v>
      </c>
      <c r="F44" s="19">
        <f t="shared" si="10"/>
        <v>657.706589</v>
      </c>
      <c r="G44" s="19">
        <f t="shared" si="10"/>
        <v>146.0849939</v>
      </c>
      <c r="H44" s="19">
        <f t="shared" si="10"/>
        <v>673.6435989</v>
      </c>
      <c r="I44" s="19">
        <f t="shared" si="10"/>
        <v>879.7290261</v>
      </c>
      <c r="J44" s="19">
        <f t="shared" si="10"/>
        <v>579.7290261</v>
      </c>
      <c r="K44" s="19">
        <f t="shared" si="10"/>
        <v>579.7290261</v>
      </c>
      <c r="L44" s="19">
        <f t="shared" si="10"/>
        <v>579.7290261</v>
      </c>
      <c r="M44" s="19">
        <f t="shared" si="10"/>
        <v>279.7290261</v>
      </c>
      <c r="N44" s="19">
        <f>average(B44:M44)</f>
        <v>543.6706403</v>
      </c>
      <c r="O44" s="4" t="s">
        <v>51</v>
      </c>
    </row>
    <row r="45">
      <c r="A45" s="46" t="s">
        <v>52</v>
      </c>
      <c r="B45" s="47">
        <v>520.8333333333333</v>
      </c>
      <c r="C45" s="47">
        <v>681.2499999999999</v>
      </c>
      <c r="D45" s="47">
        <v>560.0</v>
      </c>
      <c r="E45" s="47">
        <v>702.0833333333333</v>
      </c>
      <c r="F45" s="47">
        <v>799.1666666666665</v>
      </c>
      <c r="G45" s="47">
        <v>168.75</v>
      </c>
      <c r="H45" s="47">
        <v>213.33333333333331</v>
      </c>
      <c r="I45" s="47">
        <v>318.75</v>
      </c>
      <c r="J45" s="47">
        <v>252.5</v>
      </c>
      <c r="K45" s="47">
        <v>339.58333333333337</v>
      </c>
      <c r="L45" s="47">
        <v>500.00000000000006</v>
      </c>
      <c r="M45" s="47">
        <v>461.25</v>
      </c>
    </row>
    <row r="46">
      <c r="B46" s="40">
        <f t="shared" ref="B46:M46" si="11">B44-B45</f>
        <v>179.1766667</v>
      </c>
      <c r="C46" s="40">
        <f t="shared" si="11"/>
        <v>-73.62858692</v>
      </c>
      <c r="D46" s="40">
        <f t="shared" si="11"/>
        <v>-158.6842164</v>
      </c>
      <c r="E46" s="40">
        <f t="shared" si="11"/>
        <v>-263.0631594</v>
      </c>
      <c r="F46" s="40">
        <f t="shared" si="11"/>
        <v>-141.4600777</v>
      </c>
      <c r="G46" s="40">
        <f t="shared" si="11"/>
        <v>-22.66500613</v>
      </c>
      <c r="H46" s="40">
        <f t="shared" si="11"/>
        <v>460.3102656</v>
      </c>
      <c r="I46" s="40">
        <f t="shared" si="11"/>
        <v>560.9790261</v>
      </c>
      <c r="J46" s="40">
        <f t="shared" si="11"/>
        <v>327.2290261</v>
      </c>
      <c r="K46" s="40">
        <f t="shared" si="11"/>
        <v>240.1456928</v>
      </c>
      <c r="L46" s="40">
        <f t="shared" si="11"/>
        <v>79.72902613</v>
      </c>
      <c r="M46" s="40">
        <f t="shared" si="11"/>
        <v>-181.5209739</v>
      </c>
      <c r="N46" s="4" t="s">
        <v>53</v>
      </c>
    </row>
  </sheetData>
  <conditionalFormatting sqref="B41:N41">
    <cfRule type="cellIs" dxfId="0" priority="1" operator="lessThan">
      <formula>0</formula>
    </cfRule>
  </conditionalFormatting>
  <conditionalFormatting sqref="B41:N41">
    <cfRule type="cellIs" dxfId="1" priority="2" operator="greaterThan">
      <formula>0</formula>
    </cfRule>
  </conditionalFormatting>
  <conditionalFormatting sqref="B46:M46">
    <cfRule type="cellIs" dxfId="2" priority="3" operator="lessThan">
      <formula>0</formula>
    </cfRule>
  </conditionalFormatting>
  <dataValidations>
    <dataValidation type="list" allowBlank="1" showErrorMessage="1" sqref="A25:A29">
      <formula1>IrregExps!$A$2:$A$6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18" max="18" width="13.75"/>
  </cols>
  <sheetData>
    <row r="1">
      <c r="A1" s="48" t="s">
        <v>54</v>
      </c>
      <c r="B1" s="48" t="s">
        <v>55</v>
      </c>
      <c r="C1" s="48" t="s">
        <v>0</v>
      </c>
      <c r="D1" s="48" t="s">
        <v>56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R1" s="4" t="s">
        <v>57</v>
      </c>
    </row>
    <row r="2">
      <c r="A2" s="4" t="s">
        <v>33</v>
      </c>
      <c r="B2" s="5">
        <v>100.0</v>
      </c>
      <c r="C2" s="4">
        <v>12.0</v>
      </c>
      <c r="D2" s="6">
        <f t="shared" ref="D2:D6" si="3">B2/C2</f>
        <v>8.333333333</v>
      </c>
      <c r="E2" s="6">
        <f t="shared" ref="E2:H2" si="1">F2-$D$2</f>
        <v>66.66666667</v>
      </c>
      <c r="F2" s="6">
        <f t="shared" si="1"/>
        <v>75</v>
      </c>
      <c r="G2" s="6">
        <f t="shared" si="1"/>
        <v>83.33333333</v>
      </c>
      <c r="H2" s="6">
        <f t="shared" si="1"/>
        <v>91.66666667</v>
      </c>
      <c r="I2" s="49">
        <v>100.0</v>
      </c>
      <c r="J2" s="6">
        <f>D2</f>
        <v>8.333333333</v>
      </c>
      <c r="K2" s="6">
        <f t="shared" ref="K2:P2" si="2">J2+$D$2</f>
        <v>16.66666667</v>
      </c>
      <c r="L2" s="6">
        <f t="shared" si="2"/>
        <v>25</v>
      </c>
      <c r="M2" s="6">
        <f t="shared" si="2"/>
        <v>33.33333333</v>
      </c>
      <c r="N2" s="6">
        <f t="shared" si="2"/>
        <v>41.66666667</v>
      </c>
      <c r="O2" s="6">
        <f t="shared" si="2"/>
        <v>50</v>
      </c>
      <c r="P2" s="6">
        <f t="shared" si="2"/>
        <v>58.33333333</v>
      </c>
      <c r="R2" s="50" t="str">
        <f t="array" ref="R2">XLOOKUP(A2,'2025 v2'!A:A,'2025 v2'!A:A)</f>
        <v>Security Cams</v>
      </c>
    </row>
    <row r="3">
      <c r="A3" s="4" t="s">
        <v>34</v>
      </c>
      <c r="B3" s="5">
        <v>110.0</v>
      </c>
      <c r="C3" s="4">
        <v>12.0</v>
      </c>
      <c r="D3" s="6">
        <f t="shared" si="3"/>
        <v>9.166666667</v>
      </c>
      <c r="E3" s="49">
        <v>110.0</v>
      </c>
      <c r="F3" s="6">
        <f>D3</f>
        <v>9.166666667</v>
      </c>
      <c r="G3" s="6">
        <f t="shared" ref="G3:P3" si="4">F3+$D$3</f>
        <v>18.33333333</v>
      </c>
      <c r="H3" s="6">
        <f t="shared" si="4"/>
        <v>27.5</v>
      </c>
      <c r="I3" s="6">
        <f t="shared" si="4"/>
        <v>36.66666667</v>
      </c>
      <c r="J3" s="6">
        <f t="shared" si="4"/>
        <v>45.83333333</v>
      </c>
      <c r="K3" s="6">
        <f t="shared" si="4"/>
        <v>55</v>
      </c>
      <c r="L3" s="6">
        <f t="shared" si="4"/>
        <v>64.16666667</v>
      </c>
      <c r="M3" s="6">
        <f t="shared" si="4"/>
        <v>73.33333333</v>
      </c>
      <c r="N3" s="6">
        <f t="shared" si="4"/>
        <v>82.5</v>
      </c>
      <c r="O3" s="6">
        <f t="shared" si="4"/>
        <v>91.66666667</v>
      </c>
      <c r="P3" s="6">
        <f t="shared" si="4"/>
        <v>100.8333333</v>
      </c>
      <c r="R3" s="50" t="str">
        <f t="array" ref="R3">XLOOKUP(A3,'2025 v2'!A:A,'2025 v2'!A:A)</f>
        <v>PO Box</v>
      </c>
    </row>
    <row r="4">
      <c r="A4" s="4" t="s">
        <v>35</v>
      </c>
      <c r="B4" s="5">
        <v>300.0</v>
      </c>
      <c r="C4" s="4">
        <v>3.0</v>
      </c>
      <c r="D4" s="6">
        <f t="shared" si="3"/>
        <v>100</v>
      </c>
      <c r="E4" s="5">
        <v>100.0</v>
      </c>
      <c r="F4" s="5">
        <v>200.0</v>
      </c>
      <c r="G4" s="49">
        <v>300.0</v>
      </c>
      <c r="H4" s="5">
        <v>100.0</v>
      </c>
      <c r="I4" s="5">
        <v>200.0</v>
      </c>
      <c r="J4" s="49">
        <v>300.0</v>
      </c>
      <c r="K4" s="5">
        <v>100.0</v>
      </c>
      <c r="L4" s="5">
        <v>200.0</v>
      </c>
      <c r="M4" s="49">
        <v>300.0</v>
      </c>
      <c r="N4" s="5">
        <v>100.0</v>
      </c>
      <c r="O4" s="5">
        <v>200.0</v>
      </c>
      <c r="P4" s="49">
        <v>300.0</v>
      </c>
      <c r="R4" s="50" t="str">
        <f t="array" ref="R4">XLOOKUP(A4,'2025 v2'!A:A,'2025 v2'!A:A)</f>
        <v>Car Ins</v>
      </c>
    </row>
    <row r="5">
      <c r="A5" s="4" t="s">
        <v>36</v>
      </c>
      <c r="B5" s="5">
        <v>125.0</v>
      </c>
      <c r="C5" s="4">
        <v>12.0</v>
      </c>
      <c r="D5" s="6">
        <f t="shared" si="3"/>
        <v>10.41666667</v>
      </c>
      <c r="E5" s="6">
        <f t="shared" ref="E5:J5" si="5">F5-$D$5</f>
        <v>62.5</v>
      </c>
      <c r="F5" s="6">
        <f t="shared" si="5"/>
        <v>72.91666667</v>
      </c>
      <c r="G5" s="6">
        <f t="shared" si="5"/>
        <v>83.33333333</v>
      </c>
      <c r="H5" s="6">
        <f t="shared" si="5"/>
        <v>93.75</v>
      </c>
      <c r="I5" s="6">
        <f t="shared" si="5"/>
        <v>104.1666667</v>
      </c>
      <c r="J5" s="6">
        <f t="shared" si="5"/>
        <v>114.5833333</v>
      </c>
      <c r="K5" s="49">
        <v>125.0</v>
      </c>
      <c r="L5" s="6">
        <f>D5</f>
        <v>10.41666667</v>
      </c>
      <c r="M5" s="6">
        <f t="shared" ref="M5:P5" si="6">L5+$D$5</f>
        <v>20.83333333</v>
      </c>
      <c r="N5" s="6">
        <f t="shared" si="6"/>
        <v>31.25</v>
      </c>
      <c r="O5" s="6">
        <f t="shared" si="6"/>
        <v>41.66666667</v>
      </c>
      <c r="P5" s="6">
        <f t="shared" si="6"/>
        <v>52.08333333</v>
      </c>
      <c r="R5" s="50" t="str">
        <f t="array" ref="R5">XLOOKUP(A5,'2025 v2'!A:A,'2025 v2'!A:A)</f>
        <v>Bug Spray</v>
      </c>
    </row>
    <row r="6">
      <c r="A6" s="4" t="s">
        <v>48</v>
      </c>
      <c r="B6" s="5">
        <v>500.0</v>
      </c>
      <c r="C6" s="4">
        <v>12.0</v>
      </c>
      <c r="D6" s="6">
        <f t="shared" si="3"/>
        <v>41.66666667</v>
      </c>
      <c r="E6" s="6">
        <f t="shared" ref="E6:I6" si="7">F6-$D$6</f>
        <v>291.6666667</v>
      </c>
      <c r="F6" s="6">
        <f t="shared" si="7"/>
        <v>333.3333333</v>
      </c>
      <c r="G6" s="6">
        <f t="shared" si="7"/>
        <v>375</v>
      </c>
      <c r="H6" s="6">
        <f t="shared" si="7"/>
        <v>416.6666667</v>
      </c>
      <c r="I6" s="6">
        <f t="shared" si="7"/>
        <v>458.3333333</v>
      </c>
      <c r="J6" s="49">
        <v>500.0</v>
      </c>
      <c r="K6" s="6">
        <f>D6</f>
        <v>41.66666667</v>
      </c>
      <c r="L6" s="6">
        <f t="shared" ref="L6:P6" si="8">K6+$D$6</f>
        <v>83.33333333</v>
      </c>
      <c r="M6" s="6">
        <f t="shared" si="8"/>
        <v>125</v>
      </c>
      <c r="N6" s="6">
        <f t="shared" si="8"/>
        <v>166.6666667</v>
      </c>
      <c r="O6" s="6">
        <f t="shared" si="8"/>
        <v>208.3333333</v>
      </c>
      <c r="P6" s="6">
        <f t="shared" si="8"/>
        <v>250</v>
      </c>
      <c r="R6" s="50" t="str">
        <f t="array" ref="R6">XLOOKUP(A6,'2025 v2'!A:A,'2025 v2'!A:A)</f>
        <v>Oil Change</v>
      </c>
    </row>
    <row r="7">
      <c r="C7" s="12" t="s">
        <v>58</v>
      </c>
      <c r="D7" s="13">
        <f>sum(D2:D6)</f>
        <v>169.5833333</v>
      </c>
    </row>
    <row r="8">
      <c r="D8" s="51" t="s">
        <v>59</v>
      </c>
      <c r="E8" s="13">
        <f t="shared" ref="E8:P8" si="9">sum(E2:E6)</f>
        <v>630.8333333</v>
      </c>
      <c r="F8" s="13">
        <f t="shared" si="9"/>
        <v>690.4166667</v>
      </c>
      <c r="G8" s="13">
        <f t="shared" si="9"/>
        <v>860</v>
      </c>
      <c r="H8" s="13">
        <f t="shared" si="9"/>
        <v>729.5833333</v>
      </c>
      <c r="I8" s="13">
        <f t="shared" si="9"/>
        <v>899.1666667</v>
      </c>
      <c r="J8" s="13">
        <f t="shared" si="9"/>
        <v>968.75</v>
      </c>
      <c r="K8" s="13">
        <f t="shared" si="9"/>
        <v>338.3333333</v>
      </c>
      <c r="L8" s="13">
        <f t="shared" si="9"/>
        <v>382.9166667</v>
      </c>
      <c r="M8" s="13">
        <f t="shared" si="9"/>
        <v>552.5</v>
      </c>
      <c r="N8" s="13">
        <f t="shared" si="9"/>
        <v>422.0833333</v>
      </c>
      <c r="O8" s="13">
        <f t="shared" si="9"/>
        <v>591.6666667</v>
      </c>
      <c r="P8" s="13">
        <f t="shared" si="9"/>
        <v>761.25</v>
      </c>
    </row>
    <row r="9">
      <c r="D9" s="51" t="s">
        <v>60</v>
      </c>
      <c r="E9" s="6">
        <f t="shared" ref="E9:F9" si="10">E8-E3</f>
        <v>520.8333333</v>
      </c>
      <c r="F9" s="6">
        <f t="shared" si="10"/>
        <v>681.25</v>
      </c>
      <c r="G9" s="6">
        <f>G8-G4</f>
        <v>560</v>
      </c>
      <c r="H9" s="6">
        <f>H8-H3</f>
        <v>702.0833333</v>
      </c>
      <c r="I9" s="6">
        <f>I8-I2</f>
        <v>799.1666667</v>
      </c>
      <c r="J9" s="6">
        <f>J8-J6-J4</f>
        <v>168.75</v>
      </c>
      <c r="K9" s="6">
        <f>K8-K5</f>
        <v>213.3333333</v>
      </c>
      <c r="L9" s="6">
        <f>L8-L3</f>
        <v>318.75</v>
      </c>
      <c r="M9" s="6">
        <f>M8-M4</f>
        <v>252.5</v>
      </c>
      <c r="N9" s="6">
        <f t="shared" ref="N9:O9" si="11">N8-N3</f>
        <v>339.5833333</v>
      </c>
      <c r="O9" s="6">
        <f t="shared" si="11"/>
        <v>500</v>
      </c>
      <c r="P9" s="6">
        <f>P8-P4</f>
        <v>461.25</v>
      </c>
    </row>
  </sheetData>
  <drawing r:id="rId1"/>
</worksheet>
</file>