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tec\Documents\Camtasia\Know Your Sheet\KYB\RepoAssets\knowyoursheet\KnowYourBudget\Excel\"/>
    </mc:Choice>
  </mc:AlternateContent>
  <xr:revisionPtr revIDLastSave="0" documentId="13_ncr:1_{F2A25A3B-3A1D-4DAE-8403-ED8C3C627053}" xr6:coauthVersionLast="47" xr6:coauthVersionMax="47" xr10:uidLastSave="{00000000-0000-0000-0000-000000000000}"/>
  <bookViews>
    <workbookView xWindow="53655" yWindow="1065" windowWidth="17040" windowHeight="12630" activeTab="2" xr2:uid="{60223861-FE4D-4750-8395-33F358FC710E}"/>
  </bookViews>
  <sheets>
    <sheet name="2025" sheetId="1" r:id="rId1"/>
    <sheet name="2025 v2" sheetId="3" r:id="rId2"/>
    <sheet name="IrregExp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I3" i="4"/>
  <c r="J3" i="4" s="1"/>
  <c r="K3" i="4" s="1"/>
  <c r="L3" i="4" s="1"/>
  <c r="M3" i="4" s="1"/>
  <c r="N3" i="4" s="1"/>
  <c r="O3" i="4" s="1"/>
  <c r="P3" i="4" s="1"/>
  <c r="F3" i="4"/>
  <c r="R3" i="4"/>
  <c r="R4" i="4"/>
  <c r="R5" i="4"/>
  <c r="R6" i="4"/>
  <c r="R2" i="4"/>
  <c r="N38" i="3"/>
  <c r="J39" i="3"/>
  <c r="K39" i="3"/>
  <c r="L39" i="3"/>
  <c r="M39" i="3"/>
  <c r="M41" i="3" s="1"/>
  <c r="B39" i="3"/>
  <c r="N37" i="3"/>
  <c r="N36" i="3"/>
  <c r="N35" i="3"/>
  <c r="N34" i="3"/>
  <c r="N33" i="3"/>
  <c r="E9" i="4"/>
  <c r="B46" i="3" s="1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0" i="3"/>
  <c r="H30" i="3"/>
  <c r="I30" i="3"/>
  <c r="J30" i="3"/>
  <c r="K30" i="3"/>
  <c r="L30" i="3"/>
  <c r="M30" i="3"/>
  <c r="D3" i="4"/>
  <c r="D4" i="4"/>
  <c r="D5" i="4"/>
  <c r="D6" i="4"/>
  <c r="D2" i="4"/>
  <c r="G30" i="3"/>
  <c r="F30" i="3"/>
  <c r="D30" i="3"/>
  <c r="C30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6" i="3"/>
  <c r="L6" i="3"/>
  <c r="K6" i="3"/>
  <c r="J6" i="3"/>
  <c r="I6" i="3"/>
  <c r="H6" i="3"/>
  <c r="G6" i="3"/>
  <c r="F6" i="3"/>
  <c r="E6" i="3"/>
  <c r="D6" i="3"/>
  <c r="C6" i="3"/>
  <c r="B6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F8" i="4" l="1"/>
  <c r="F9" i="4" s="1"/>
  <c r="C46" i="3" s="1"/>
  <c r="L41" i="3"/>
  <c r="N6" i="3"/>
  <c r="K41" i="3"/>
  <c r="J41" i="3"/>
  <c r="C39" i="3"/>
  <c r="C41" i="3" s="1"/>
  <c r="C42" i="3" s="1"/>
  <c r="E39" i="3"/>
  <c r="E41" i="3" s="1"/>
  <c r="E42" i="3" s="1"/>
  <c r="D39" i="3"/>
  <c r="D41" i="3" s="1"/>
  <c r="D42" i="3" s="1"/>
  <c r="N22" i="3"/>
  <c r="N13" i="3"/>
  <c r="J42" i="3"/>
  <c r="K42" i="3"/>
  <c r="L42" i="3"/>
  <c r="M42" i="3"/>
  <c r="B30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G8" i="4" l="1"/>
  <c r="G9" i="4" s="1"/>
  <c r="D46" i="3" s="1"/>
  <c r="F39" i="3"/>
  <c r="N30" i="3"/>
  <c r="B41" i="3"/>
  <c r="N40" i="1"/>
  <c r="N41" i="1"/>
  <c r="H8" i="4" l="1"/>
  <c r="H9" i="4" s="1"/>
  <c r="E46" i="3" s="1"/>
  <c r="G39" i="3"/>
  <c r="G41" i="3" s="1"/>
  <c r="G42" i="3" s="1"/>
  <c r="F41" i="3"/>
  <c r="F42" i="3" s="1"/>
  <c r="B42" i="3"/>
  <c r="I8" i="4" l="1"/>
  <c r="I9" i="4" s="1"/>
  <c r="F46" i="3" s="1"/>
  <c r="I39" i="3"/>
  <c r="I41" i="3" s="1"/>
  <c r="I42" i="3" s="1"/>
  <c r="H39" i="3"/>
  <c r="B45" i="3"/>
  <c r="J8" i="4" l="1"/>
  <c r="J9" i="4" s="1"/>
  <c r="G46" i="3" s="1"/>
  <c r="C45" i="3"/>
  <c r="B47" i="3"/>
  <c r="H41" i="3"/>
  <c r="N39" i="3"/>
  <c r="K8" i="4" l="1"/>
  <c r="K9" i="4" s="1"/>
  <c r="H46" i="3" s="1"/>
  <c r="D45" i="3"/>
  <c r="C47" i="3"/>
  <c r="H42" i="3"/>
  <c r="N41" i="3"/>
  <c r="L8" i="4" l="1"/>
  <c r="L9" i="4" s="1"/>
  <c r="I46" i="3" s="1"/>
  <c r="E45" i="3"/>
  <c r="D47" i="3"/>
  <c r="N42" i="3"/>
  <c r="M8" i="4" l="1"/>
  <c r="M9" i="4" s="1"/>
  <c r="J46" i="3" s="1"/>
  <c r="F45" i="3"/>
  <c r="E47" i="3"/>
  <c r="N8" i="4" l="1"/>
  <c r="N9" i="4" s="1"/>
  <c r="K46" i="3" s="1"/>
  <c r="G45" i="3"/>
  <c r="F47" i="3"/>
  <c r="P8" i="4" l="1"/>
  <c r="P9" i="4" s="1"/>
  <c r="M46" i="3" s="1"/>
  <c r="O8" i="4"/>
  <c r="O9" i="4" s="1"/>
  <c r="L46" i="3" s="1"/>
  <c r="G47" i="3"/>
  <c r="H45" i="3"/>
  <c r="I45" i="3" l="1"/>
  <c r="H47" i="3"/>
  <c r="J45" i="3" l="1"/>
  <c r="I47" i="3"/>
  <c r="K45" i="3" l="1"/>
  <c r="J47" i="3"/>
  <c r="L45" i="3" l="1"/>
  <c r="K47" i="3"/>
  <c r="M45" i="3" l="1"/>
  <c r="M47" i="3" s="1"/>
  <c r="L47" i="3"/>
</calcChain>
</file>

<file path=xl/sharedStrings.xml><?xml version="1.0" encoding="utf-8"?>
<sst xmlns="http://schemas.openxmlformats.org/spreadsheetml/2006/main" count="131" uniqueCount="63">
  <si>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</si>
  <si>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</si>
  <si>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</si>
  <si>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</si>
  <si>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</si>
  <si>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</si>
  <si>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</si>
  <si>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</si>
  <si>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</si>
  <si>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</si>
  <si>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</si>
  <si>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</si>
  <si>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</si>
  <si>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</si>
  <si>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</si>
  <si>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</si>
  <si>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</si>
  <si>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</si>
  <si>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</si>
  <si>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</si>
  <si>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</si>
  <si>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</si>
  <si>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</si>
  <si>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</si>
  <si>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</si>
  <si>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</si>
  <si>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</si>
  <si>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</si>
  <si>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</si>
  <si>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</si>
  <si>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</si>
  <si>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</si>
  <si>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</si>
  <si>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</si>
  <si>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</si>
  <si>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</si>
  <si>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</si>
  <si>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</si>
  <si>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</si>
  <si>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</si>
  <si>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</si>
  <si>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</si>
  <si>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</si>
  <si>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</si>
  <si>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</si>
  <si>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</si>
  <si>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</si>
  <si>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</si>
  <si>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</si>
  <si>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</si>
  <si>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</si>
  <si>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</si>
  <si>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</si>
  <si>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</si>
  <si>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</si>
  <si>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</si>
  <si>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</si>
  <si>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</si>
  <si>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</si>
  <si>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</si>
  <si>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Savings minus held amounts for bills</t>
  </si>
  <si>
    <t>IS USED</t>
  </si>
  <si>
    <t>Oil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</si>
</sst>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0" fillId="2" borderId="0" xfId="0" applyFill="1"/>
    <xf numFmtId="44" fontId="0" fillId="2" borderId="0" xfId="1" applyFont="1" applyFill="1" applyAlignment="1">
      <alignment horizontal="right"/>
    </xf>
    <xf numFmtId="0" fontId="2" fillId="4" borderId="0" xfId="0" applyFont="1" applyFill="1"/>
    <xf numFmtId="0" fontId="0" fillId="5" borderId="0" xfId="0" applyFill="1"/>
    <xf numFmtId="44" fontId="0" fillId="5" borderId="0" xfId="1" applyFont="1" applyFill="1"/>
    <xf numFmtId="0" fontId="2" fillId="6" borderId="0" xfId="0" applyFont="1" applyFill="1"/>
    <xf numFmtId="44" fontId="2" fillId="6" borderId="0" xfId="1" applyFont="1" applyFill="1"/>
    <xf numFmtId="0" fontId="0" fillId="7" borderId="0" xfId="0" applyFill="1"/>
    <xf numFmtId="44" fontId="0" fillId="7" borderId="0" xfId="1" applyFont="1" applyFill="1"/>
    <xf numFmtId="0" fontId="2" fillId="8" borderId="0" xfId="0" applyFont="1" applyFill="1"/>
    <xf numFmtId="44" fontId="2" fillId="8" borderId="0" xfId="1" applyFont="1" applyFill="1"/>
    <xf numFmtId="44" fontId="2" fillId="9" borderId="0" xfId="1" applyFont="1" applyFill="1"/>
    <xf numFmtId="44" fontId="2" fillId="10" borderId="0" xfId="1" applyFont="1" applyFill="1"/>
    <xf numFmtId="44" fontId="2" fillId="11" borderId="0" xfId="1" applyFont="1" applyFill="1"/>
    <xf numFmtId="0" fontId="0" fillId="12" borderId="0" xfId="0" applyFill="1"/>
    <xf numFmtId="44" fontId="0" fillId="12" borderId="0" xfId="1" applyFont="1" applyFill="1"/>
    <xf numFmtId="0" fontId="2" fillId="13" borderId="0" xfId="0" applyFont="1" applyFill="1"/>
    <xf numFmtId="44" fontId="2" fillId="13" borderId="0" xfId="1" applyFont="1" applyFill="1"/>
    <xf numFmtId="44" fontId="2" fillId="14" borderId="0" xfId="0" applyNumberFormat="1" applyFont="1" applyFill="1"/>
    <xf numFmtId="0" fontId="0" fillId="15" borderId="0" xfId="0" applyFill="1"/>
    <xf numFmtId="44" fontId="0" fillId="15" borderId="0" xfId="1" applyFont="1" applyFill="1"/>
    <xf numFmtId="0" fontId="2" fillId="16" borderId="0" xfId="0" applyFont="1" applyFill="1"/>
    <xf numFmtId="44" fontId="2" fillId="16" borderId="0" xfId="1" applyFont="1" applyFill="1"/>
    <xf numFmtId="44" fontId="2" fillId="17" borderId="0" xfId="1" applyFont="1" applyFill="1"/>
    <xf numFmtId="0" fontId="5" fillId="18" borderId="0" xfId="0" applyFont="1" applyFill="1"/>
    <xf numFmtId="44" fontId="2" fillId="0" borderId="0" xfId="1" applyFont="1" applyFill="1"/>
    <xf numFmtId="0" fontId="2" fillId="14" borderId="0" xfId="0" applyFont="1" applyFill="1" applyAlignment="1">
      <alignment horizontal="center"/>
    </xf>
    <xf numFmtId="44" fontId="0" fillId="14" borderId="0" xfId="0" applyNumberFormat="1" applyFill="1"/>
    <xf numFmtId="44" fontId="0" fillId="15" borderId="0" xfId="0" applyNumberFormat="1" applyFill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v2'!$B$45:$M$45</c:f>
              <c:numCache>
                <c:formatCode>_("$"* #,##0.00_);_("$"* \(#,##0.00\);_("$"* "-"??_);_(@_)</c:formatCode>
                <c:ptCount val="12"/>
                <c:pt idx="0">
                  <c:v>645.01000000000022</c:v>
                </c:pt>
                <c:pt idx="1">
                  <c:v>877.25265099373564</c:v>
                </c:pt>
                <c:pt idx="2">
                  <c:v>725.67211975446708</c:v>
                </c:pt>
                <c:pt idx="3">
                  <c:v>1554.9617726322354</c:v>
                </c:pt>
                <c:pt idx="4">
                  <c:v>2408.1364520187158</c:v>
                </c:pt>
                <c:pt idx="5">
                  <c:v>2599.2053291400389</c:v>
                </c:pt>
                <c:pt idx="6">
                  <c:v>3318.3621781563797</c:v>
                </c:pt>
                <c:pt idx="7">
                  <c:v>3481.1759723378609</c:v>
                </c:pt>
                <c:pt idx="8">
                  <c:v>3181.1759723378609</c:v>
                </c:pt>
                <c:pt idx="9">
                  <c:v>3181.1759723378609</c:v>
                </c:pt>
                <c:pt idx="10">
                  <c:v>3181.1759723378609</c:v>
                </c:pt>
                <c:pt idx="11">
                  <c:v>2881.1759723378609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6BA-99C4-5FB1CC4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4400"/>
        <c:axId val="397215360"/>
      </c:lineChart>
      <c:catAx>
        <c:axId val="3972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360"/>
        <c:crosses val="autoZero"/>
        <c:auto val="1"/>
        <c:lblAlgn val="ctr"/>
        <c:lblOffset val="100"/>
        <c:noMultiLvlLbl val="0"/>
      </c:catAx>
      <c:valAx>
        <c:axId val="397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A59-9A5A-4AE4CF7FF1E0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v2'!$B$6:$M$6</c:f>
              <c:numCache>
                <c:formatCode>_("$"* #,##0.00_);_("$"* \(#,##0.00\);_("$"*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A59-9A5A-4AE4CF7FF1E0}"/>
            </c:ext>
          </c:extLst>
        </c:ser>
        <c:ser>
          <c:idx val="2"/>
          <c:order val="2"/>
          <c:tx>
            <c:v>Bills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A59-9A5A-4AE4CF7F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4576"/>
        <c:axId val="456191696"/>
      </c:lineChart>
      <c:catAx>
        <c:axId val="456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696"/>
        <c:crosses val="autoZero"/>
        <c:auto val="1"/>
        <c:lblAlgn val="ctr"/>
        <c:lblOffset val="100"/>
        <c:noMultiLvlLbl val="0"/>
      </c:catAx>
      <c:valAx>
        <c:axId val="456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-300</c:v>
                </c:pt>
                <c:pt idx="9">
                  <c:v>0</c:v>
                </c:pt>
                <c:pt idx="10">
                  <c:v>0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64B-96DE-2F0776B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92800"/>
        <c:axId val="429093760"/>
      </c:lineChart>
      <c:catAx>
        <c:axId val="429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3760"/>
        <c:crosses val="autoZero"/>
        <c:auto val="1"/>
        <c:lblAlgn val="ctr"/>
        <c:lblOffset val="100"/>
        <c:noMultiLvlLbl val="0"/>
      </c:catAx>
      <c:valAx>
        <c:axId val="429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v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2025 Bills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5E7-8ED9-16DF149C39F4}"/>
            </c:ext>
          </c:extLst>
        </c:ser>
        <c:ser>
          <c:idx val="1"/>
          <c:order val="1"/>
          <c:tx>
            <c:v>2024 Bills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'2025'!$B$40:$M$40</c:f>
              <c:numCache>
                <c:formatCode>_("$"* #,##0.00_);_("$"* \(#,##0.00\);_("$"* "-"??_);_(@_)</c:formatCode>
                <c:ptCount val="12"/>
                <c:pt idx="0">
                  <c:v>2394.9899999999998</c:v>
                </c:pt>
                <c:pt idx="1">
                  <c:v>2064.0907670727338</c:v>
                </c:pt>
                <c:pt idx="2">
                  <c:v>2074.2446395785946</c:v>
                </c:pt>
                <c:pt idx="3">
                  <c:v>1987.9609842881378</c:v>
                </c:pt>
                <c:pt idx="4">
                  <c:v>1918.8899471936877</c:v>
                </c:pt>
                <c:pt idx="5">
                  <c:v>1953.6074000131237</c:v>
                </c:pt>
                <c:pt idx="6">
                  <c:v>2020.484898246282</c:v>
                </c:pt>
                <c:pt idx="7">
                  <c:v>2170.7931182658995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5E7-8ED9-16DF1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7632"/>
        <c:axId val="551110512"/>
      </c:lineChart>
      <c:catAx>
        <c:axId val="551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0512"/>
        <c:crosses val="autoZero"/>
        <c:auto val="1"/>
        <c:lblAlgn val="ctr"/>
        <c:lblOffset val="100"/>
        <c:noMultiLvlLbl val="0"/>
      </c:catAx>
      <c:valAx>
        <c:axId val="55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180413</xdr:rowOff>
    </xdr:from>
    <xdr:to>
      <xdr:col>23</xdr:col>
      <xdr:colOff>22412</xdr:colOff>
      <xdr:row>18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B0889-9E6D-BDF3-28F2-722B721E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504265</xdr:colOff>
      <xdr:row>4</xdr:row>
      <xdr:rowOff>23532</xdr:rowOff>
    </xdr:from>
    <xdr:to>
      <xdr:col>24</xdr:col>
      <xdr:colOff>470648</xdr:colOff>
      <xdr:row>25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505E-57CF-AE2C-BD61-15195EFE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8</xdr:row>
      <xdr:rowOff>12326</xdr:rowOff>
    </xdr:from>
    <xdr:to>
      <xdr:col>24</xdr:col>
      <xdr:colOff>347382</xdr:colOff>
      <xdr:row>24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78471-CFDF-3143-D60C-49F4570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358587</xdr:colOff>
      <xdr:row>26</xdr:row>
      <xdr:rowOff>90767</xdr:rowOff>
    </xdr:from>
    <xdr:to>
      <xdr:col>23</xdr:col>
      <xdr:colOff>459441</xdr:colOff>
      <xdr:row>45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321C5-9A5B-052C-7FFC-4363FA8F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zoomScale="85" zoomScaleNormal="85" workbookViewId="0">
      <selection activeCell="B25" sqref="B25:M29"/>
    </sheetView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10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8" t="s">
        <v>38</v>
      </c>
      <c r="B40" s="9">
        <f t="shared" ref="B40:M40" si="17">SUM(B38,B22,B13)</f>
        <v>2394.9899999999998</v>
      </c>
      <c r="C40" s="9">
        <f t="shared" si="17"/>
        <v>2064.0907670727338</v>
      </c>
      <c r="D40" s="9">
        <f t="shared" si="17"/>
        <v>2074.2446395785946</v>
      </c>
      <c r="E40" s="9">
        <f t="shared" si="17"/>
        <v>1987.9609842881378</v>
      </c>
      <c r="F40" s="9">
        <f t="shared" si="17"/>
        <v>1918.8899471936877</v>
      </c>
      <c r="G40" s="9">
        <f t="shared" si="17"/>
        <v>1953.6074000131237</v>
      </c>
      <c r="H40" s="9">
        <f t="shared" si="17"/>
        <v>2020.484898246282</v>
      </c>
      <c r="I40" s="9">
        <f t="shared" si="17"/>
        <v>2170.7931182658995</v>
      </c>
      <c r="J40" s="9">
        <f t="shared" si="17"/>
        <v>0</v>
      </c>
      <c r="K40" s="9">
        <f t="shared" si="17"/>
        <v>0</v>
      </c>
      <c r="L40" s="9">
        <f t="shared" si="17"/>
        <v>0</v>
      </c>
      <c r="M40" s="9">
        <f t="shared" si="17"/>
        <v>0</v>
      </c>
      <c r="N40" s="9">
        <f>AVERAGEIF(B40:M40,"&gt;0",B40:M40)</f>
        <v>2073.1327193323073</v>
      </c>
    </row>
    <row r="41" spans="1:15" x14ac:dyDescent="0.25">
      <c r="A41" s="8" t="s">
        <v>39</v>
      </c>
      <c r="B41" s="9">
        <f t="shared" ref="B41:M41" si="18">B6-B40</f>
        <v>-394.98999999999978</v>
      </c>
      <c r="C41" s="9">
        <f t="shared" si="18"/>
        <v>-264.0907670727338</v>
      </c>
      <c r="D41" s="9">
        <f t="shared" si="18"/>
        <v>325.75536042140538</v>
      </c>
      <c r="E41" s="9">
        <f t="shared" si="18"/>
        <v>412.03901571186225</v>
      </c>
      <c r="F41" s="9">
        <f t="shared" si="18"/>
        <v>481.1100528063123</v>
      </c>
      <c r="G41" s="9">
        <f t="shared" si="18"/>
        <v>446.39259998687635</v>
      </c>
      <c r="H41" s="9">
        <f t="shared" si="18"/>
        <v>379.515101753718</v>
      </c>
      <c r="I41" s="9">
        <f t="shared" si="18"/>
        <v>229.20688173410053</v>
      </c>
      <c r="J41" s="9">
        <f t="shared" si="18"/>
        <v>0</v>
      </c>
      <c r="K41" s="9">
        <f t="shared" si="18"/>
        <v>0</v>
      </c>
      <c r="L41" s="9">
        <f t="shared" si="18"/>
        <v>0</v>
      </c>
      <c r="M41" s="9">
        <f t="shared" si="18"/>
        <v>0</v>
      </c>
      <c r="N41" s="9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2" t="s">
        <v>48</v>
      </c>
    </row>
    <row r="44" spans="1:15" x14ac:dyDescent="0.25">
      <c r="A44" s="13">
        <v>1000</v>
      </c>
      <c r="B44" s="14">
        <f>A44+B41</f>
        <v>605.01000000000022</v>
      </c>
      <c r="C44" s="14">
        <f t="shared" ref="C44:N44" si="19">B44+C41</f>
        <v>340.91923292726642</v>
      </c>
      <c r="D44" s="14">
        <f t="shared" si="19"/>
        <v>666.67459334867181</v>
      </c>
      <c r="E44" s="14">
        <f t="shared" si="19"/>
        <v>1078.7136090605341</v>
      </c>
      <c r="F44" s="14">
        <f t="shared" si="19"/>
        <v>1559.8236618668464</v>
      </c>
      <c r="G44" s="14">
        <f t="shared" si="19"/>
        <v>2006.2162618537227</v>
      </c>
      <c r="H44" s="14">
        <f t="shared" si="19"/>
        <v>2385.7313636074405</v>
      </c>
      <c r="I44" s="14">
        <f t="shared" si="19"/>
        <v>2614.938245341541</v>
      </c>
      <c r="J44" s="14">
        <f t="shared" si="19"/>
        <v>2614.938245341541</v>
      </c>
      <c r="K44" s="14">
        <f t="shared" si="19"/>
        <v>2614.938245341541</v>
      </c>
      <c r="L44" s="14">
        <f t="shared" si="19"/>
        <v>2614.938245341541</v>
      </c>
      <c r="M44" s="14">
        <f t="shared" si="19"/>
        <v>2614.938245341541</v>
      </c>
      <c r="N44" s="14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N47"/>
  <sheetViews>
    <sheetView zoomScale="85" zoomScaleNormal="85" workbookViewId="0">
      <selection activeCell="F6" sqref="F6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15" width="10.5703125" bestFit="1" customWidth="1"/>
  </cols>
  <sheetData>
    <row r="1" spans="1:14" s="1" customFormat="1" ht="15.7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47</v>
      </c>
    </row>
    <row r="2" spans="1:14" x14ac:dyDescent="0.25">
      <c r="A2" s="17" t="s">
        <v>15</v>
      </c>
      <c r="B2" s="7">
        <v>1000</v>
      </c>
      <c r="C2" s="7">
        <v>800</v>
      </c>
      <c r="D2" s="7">
        <v>1200</v>
      </c>
      <c r="E2" s="7">
        <v>1200</v>
      </c>
      <c r="F2" s="7">
        <v>1200</v>
      </c>
      <c r="G2" s="7">
        <v>1200</v>
      </c>
      <c r="H2" s="7">
        <v>1200</v>
      </c>
      <c r="I2" s="7">
        <v>1200</v>
      </c>
      <c r="J2" s="7"/>
      <c r="K2" s="7"/>
      <c r="L2" s="7"/>
      <c r="M2" s="7"/>
    </row>
    <row r="3" spans="1:14" x14ac:dyDescent="0.25">
      <c r="A3" s="17" t="s">
        <v>16</v>
      </c>
      <c r="B3" s="7">
        <v>1000</v>
      </c>
      <c r="C3" s="7">
        <v>1000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/>
      <c r="K3" s="7"/>
      <c r="L3" s="7"/>
      <c r="M3" s="7"/>
    </row>
    <row r="4" spans="1:14" x14ac:dyDescent="0.25">
      <c r="A4" s="17" t="s">
        <v>58</v>
      </c>
      <c r="B4" s="7">
        <v>1000</v>
      </c>
      <c r="C4" s="7">
        <v>1000</v>
      </c>
      <c r="D4" s="7">
        <v>1000</v>
      </c>
      <c r="E4" s="7">
        <v>1000</v>
      </c>
      <c r="F4" s="7">
        <v>1000</v>
      </c>
      <c r="G4" s="7">
        <v>1000</v>
      </c>
      <c r="H4" s="7">
        <v>1000</v>
      </c>
      <c r="I4" s="7">
        <v>1000</v>
      </c>
      <c r="J4" s="7"/>
      <c r="K4" s="7"/>
      <c r="L4" s="7"/>
      <c r="M4" s="7"/>
    </row>
    <row r="5" spans="1:14" x14ac:dyDescent="0.25">
      <c r="A5" s="17" t="s">
        <v>13</v>
      </c>
      <c r="B5" s="18" t="s">
        <v>57</v>
      </c>
      <c r="C5" s="7">
        <v>200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x14ac:dyDescent="0.25">
      <c r="A6" s="19" t="s">
        <v>37</v>
      </c>
      <c r="B6" s="13">
        <f t="shared" ref="B6:M6" si="0">SUM(B2:B5)</f>
        <v>3000</v>
      </c>
      <c r="C6" s="13">
        <f t="shared" si="0"/>
        <v>3000</v>
      </c>
      <c r="D6" s="13">
        <f t="shared" si="0"/>
        <v>3400</v>
      </c>
      <c r="E6" s="13">
        <f t="shared" si="0"/>
        <v>3400</v>
      </c>
      <c r="F6" s="13">
        <f t="shared" si="0"/>
        <v>3400</v>
      </c>
      <c r="G6" s="13">
        <f t="shared" si="0"/>
        <v>3400</v>
      </c>
      <c r="H6" s="13">
        <f t="shared" si="0"/>
        <v>3400</v>
      </c>
      <c r="I6" s="13">
        <f t="shared" si="0"/>
        <v>3400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28">
        <f>AVERAGEIF(B6:M6,"&gt;0",B6:M6)</f>
        <v>3300</v>
      </c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20" t="s">
        <v>17</v>
      </c>
      <c r="B9" s="21">
        <v>1500</v>
      </c>
      <c r="C9" s="21">
        <v>1500</v>
      </c>
      <c r="D9" s="21">
        <v>1500</v>
      </c>
      <c r="E9" s="21">
        <v>1500</v>
      </c>
      <c r="F9" s="21">
        <v>1500</v>
      </c>
      <c r="G9" s="21">
        <v>1500</v>
      </c>
      <c r="H9" s="21">
        <v>1500</v>
      </c>
      <c r="I9" s="21">
        <v>1600</v>
      </c>
      <c r="J9" s="21"/>
      <c r="K9" s="21"/>
      <c r="L9" s="21"/>
      <c r="M9" s="21"/>
    </row>
    <row r="10" spans="1:14" x14ac:dyDescent="0.25">
      <c r="A10" s="20" t="s">
        <v>18</v>
      </c>
      <c r="B10" s="21">
        <v>10.99</v>
      </c>
      <c r="C10" s="21">
        <v>10.99</v>
      </c>
      <c r="D10" s="21">
        <v>10.99</v>
      </c>
      <c r="E10" s="21">
        <v>10.99</v>
      </c>
      <c r="F10" s="21">
        <v>10.99</v>
      </c>
      <c r="G10" s="21">
        <v>10.99</v>
      </c>
      <c r="H10" s="21"/>
      <c r="I10" s="21"/>
      <c r="J10" s="21"/>
      <c r="K10" s="21"/>
      <c r="L10" s="21"/>
      <c r="M10" s="21"/>
    </row>
    <row r="11" spans="1:14" x14ac:dyDescent="0.25">
      <c r="A11" s="20" t="s">
        <v>19</v>
      </c>
      <c r="B11" s="21"/>
      <c r="C11" s="21">
        <v>9.99</v>
      </c>
      <c r="D11" s="21">
        <v>9.99</v>
      </c>
      <c r="E11" s="21">
        <v>9.99</v>
      </c>
      <c r="F11" s="21">
        <v>9.99</v>
      </c>
      <c r="G11" s="21">
        <v>9.99</v>
      </c>
      <c r="H11" s="21">
        <v>9.99</v>
      </c>
      <c r="I11" s="21">
        <v>9.99</v>
      </c>
      <c r="J11" s="21"/>
      <c r="K11" s="21"/>
      <c r="L11" s="21"/>
      <c r="M11" s="21"/>
    </row>
    <row r="12" spans="1:14" x14ac:dyDescent="0.25">
      <c r="A12" s="20" t="s">
        <v>20</v>
      </c>
      <c r="B12" s="21"/>
      <c r="C12" s="21">
        <v>2.99</v>
      </c>
      <c r="D12" s="21">
        <v>2.99</v>
      </c>
      <c r="E12" s="21">
        <v>2.99</v>
      </c>
      <c r="F12" s="21">
        <v>2.99</v>
      </c>
      <c r="G12" s="21">
        <v>2.99</v>
      </c>
      <c r="H12" s="21">
        <v>2.99</v>
      </c>
      <c r="I12" s="21">
        <v>2.99</v>
      </c>
      <c r="J12" s="21"/>
      <c r="K12" s="21"/>
      <c r="L12" s="21"/>
      <c r="M12" s="21"/>
    </row>
    <row r="13" spans="1:14" x14ac:dyDescent="0.25">
      <c r="A13" s="22" t="s">
        <v>34</v>
      </c>
      <c r="B13" s="23">
        <f>SUM(B9:B12)</f>
        <v>1510.99</v>
      </c>
      <c r="C13" s="23">
        <f t="shared" ref="C13:M13" si="1">SUM(C9:C12)</f>
        <v>1523.97</v>
      </c>
      <c r="D13" s="23">
        <f t="shared" si="1"/>
        <v>1523.97</v>
      </c>
      <c r="E13" s="23">
        <f t="shared" si="1"/>
        <v>1523.97</v>
      </c>
      <c r="F13" s="23">
        <f t="shared" si="1"/>
        <v>1523.97</v>
      </c>
      <c r="G13" s="23">
        <f t="shared" si="1"/>
        <v>1523.97</v>
      </c>
      <c r="H13" s="23">
        <f t="shared" si="1"/>
        <v>1512.98</v>
      </c>
      <c r="I13" s="23">
        <f t="shared" si="1"/>
        <v>1612.98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9">
        <f>AVERAGEIF(B13:M13,"&gt;0",B13:M13)</f>
        <v>1532.1</v>
      </c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24" t="s">
        <v>21</v>
      </c>
      <c r="B16" s="25">
        <v>110</v>
      </c>
      <c r="C16" s="25">
        <v>110</v>
      </c>
      <c r="D16" s="25">
        <v>110</v>
      </c>
      <c r="E16" s="25">
        <v>110</v>
      </c>
      <c r="F16" s="25">
        <v>110</v>
      </c>
      <c r="G16" s="25">
        <v>110</v>
      </c>
      <c r="H16" s="25">
        <v>110</v>
      </c>
      <c r="I16" s="25">
        <v>110</v>
      </c>
      <c r="J16" s="25"/>
      <c r="K16" s="25"/>
      <c r="L16" s="25"/>
      <c r="M16" s="25"/>
    </row>
    <row r="17" spans="1:14" x14ac:dyDescent="0.25">
      <c r="A17" s="24" t="s">
        <v>22</v>
      </c>
      <c r="B17" s="25">
        <v>40</v>
      </c>
      <c r="C17" s="25">
        <v>40</v>
      </c>
      <c r="D17" s="25">
        <v>40</v>
      </c>
      <c r="E17" s="25">
        <v>40</v>
      </c>
      <c r="F17" s="25">
        <v>40</v>
      </c>
      <c r="G17" s="25">
        <v>40</v>
      </c>
      <c r="H17" s="25">
        <v>40</v>
      </c>
      <c r="I17" s="25">
        <v>40</v>
      </c>
      <c r="J17" s="25"/>
      <c r="K17" s="25"/>
      <c r="L17" s="25"/>
      <c r="M17" s="25"/>
    </row>
    <row r="18" spans="1:14" x14ac:dyDescent="0.25">
      <c r="A18" s="24" t="s">
        <v>25</v>
      </c>
      <c r="B18" s="25">
        <v>50</v>
      </c>
      <c r="C18" s="25">
        <v>45</v>
      </c>
      <c r="D18" s="25">
        <v>25</v>
      </c>
      <c r="E18" s="25">
        <v>30</v>
      </c>
      <c r="F18" s="25">
        <v>25</v>
      </c>
      <c r="G18" s="25">
        <v>30</v>
      </c>
      <c r="H18" s="25">
        <v>28</v>
      </c>
      <c r="I18" s="25">
        <v>45</v>
      </c>
      <c r="J18" s="25"/>
      <c r="K18" s="25"/>
      <c r="L18" s="25"/>
      <c r="M18" s="25"/>
    </row>
    <row r="19" spans="1:14" x14ac:dyDescent="0.25">
      <c r="A19" s="24" t="s">
        <v>26</v>
      </c>
      <c r="B19" s="25">
        <v>200</v>
      </c>
      <c r="C19" s="25">
        <v>145</v>
      </c>
      <c r="D19" s="25">
        <v>125</v>
      </c>
      <c r="E19" s="25">
        <v>100</v>
      </c>
      <c r="F19" s="25">
        <v>80</v>
      </c>
      <c r="G19" s="25">
        <v>80</v>
      </c>
      <c r="H19" s="25">
        <v>125</v>
      </c>
      <c r="I19" s="25">
        <v>230</v>
      </c>
      <c r="J19" s="25"/>
      <c r="K19" s="25"/>
      <c r="L19" s="25"/>
      <c r="M19" s="25"/>
    </row>
    <row r="20" spans="1:14" x14ac:dyDescent="0.25">
      <c r="A20" s="24" t="s">
        <v>27</v>
      </c>
      <c r="B20" s="25">
        <v>25</v>
      </c>
      <c r="C20" s="25">
        <v>25</v>
      </c>
      <c r="D20" s="25">
        <v>25</v>
      </c>
      <c r="E20" s="25">
        <v>25</v>
      </c>
      <c r="F20" s="25">
        <v>25</v>
      </c>
      <c r="G20" s="25">
        <v>25</v>
      </c>
      <c r="H20" s="25">
        <v>25</v>
      </c>
      <c r="I20" s="25">
        <v>25</v>
      </c>
      <c r="J20" s="25"/>
      <c r="K20" s="25"/>
      <c r="L20" s="25"/>
      <c r="M20" s="25"/>
    </row>
    <row r="21" spans="1:14" x14ac:dyDescent="0.25">
      <c r="A21" s="24" t="s">
        <v>24</v>
      </c>
      <c r="B21" s="25">
        <v>40</v>
      </c>
      <c r="C21" s="25">
        <v>40</v>
      </c>
      <c r="D21" s="25">
        <v>40</v>
      </c>
      <c r="E21" s="25">
        <v>40</v>
      </c>
      <c r="F21" s="25">
        <v>40</v>
      </c>
      <c r="G21" s="25">
        <v>40</v>
      </c>
      <c r="H21" s="25">
        <v>40</v>
      </c>
      <c r="I21" s="25">
        <v>40</v>
      </c>
      <c r="J21" s="25"/>
      <c r="K21" s="25"/>
      <c r="L21" s="25"/>
      <c r="M21" s="25"/>
    </row>
    <row r="22" spans="1:14" x14ac:dyDescent="0.25">
      <c r="A22" s="26" t="s">
        <v>35</v>
      </c>
      <c r="B22" s="27">
        <f>SUM(B16:B21)</f>
        <v>465</v>
      </c>
      <c r="C22" s="27">
        <f t="shared" ref="C22:M22" si="2">SUM(C16:C21)</f>
        <v>405</v>
      </c>
      <c r="D22" s="27">
        <f t="shared" si="2"/>
        <v>365</v>
      </c>
      <c r="E22" s="27">
        <f t="shared" si="2"/>
        <v>345</v>
      </c>
      <c r="F22" s="27">
        <f t="shared" si="2"/>
        <v>320</v>
      </c>
      <c r="G22" s="27">
        <f t="shared" si="2"/>
        <v>325</v>
      </c>
      <c r="H22" s="27">
        <f t="shared" si="2"/>
        <v>368</v>
      </c>
      <c r="I22" s="27">
        <f t="shared" si="2"/>
        <v>490</v>
      </c>
      <c r="J22" s="27">
        <f t="shared" si="2"/>
        <v>0</v>
      </c>
      <c r="K22" s="27">
        <f t="shared" si="2"/>
        <v>0</v>
      </c>
      <c r="L22" s="27">
        <f t="shared" si="2"/>
        <v>0</v>
      </c>
      <c r="M22" s="27">
        <f t="shared" si="2"/>
        <v>0</v>
      </c>
      <c r="N22" s="30">
        <f>AVERAGEIF(B22:M22,"&gt;0",B22:M22)</f>
        <v>385.375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s="31" t="s">
        <v>41</v>
      </c>
      <c r="B25" s="32"/>
      <c r="C25" s="32"/>
      <c r="D25" s="32"/>
      <c r="E25" s="32"/>
      <c r="F25" s="32">
        <v>100</v>
      </c>
      <c r="G25" s="32"/>
      <c r="H25" s="32"/>
      <c r="I25" s="32"/>
      <c r="J25" s="32"/>
      <c r="K25" s="32"/>
      <c r="L25" s="32"/>
      <c r="M25" s="32"/>
    </row>
    <row r="26" spans="1:14" x14ac:dyDescent="0.25">
      <c r="A26" s="31" t="s">
        <v>42</v>
      </c>
      <c r="B26" s="32">
        <v>110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4" x14ac:dyDescent="0.25">
      <c r="A27" s="31" t="s">
        <v>43</v>
      </c>
      <c r="B27" s="32"/>
      <c r="C27" s="32"/>
      <c r="D27" s="32">
        <v>300</v>
      </c>
      <c r="E27" s="32"/>
      <c r="F27" s="32"/>
      <c r="G27" s="32">
        <v>300</v>
      </c>
      <c r="H27" s="32"/>
      <c r="I27" s="32"/>
      <c r="J27" s="32">
        <v>300</v>
      </c>
      <c r="K27" s="32"/>
      <c r="L27" s="32"/>
      <c r="M27" s="32">
        <v>300</v>
      </c>
    </row>
    <row r="28" spans="1:14" x14ac:dyDescent="0.25">
      <c r="A28" s="31" t="s">
        <v>44</v>
      </c>
      <c r="B28" s="32"/>
      <c r="C28" s="32"/>
      <c r="D28" s="32"/>
      <c r="E28" s="32"/>
      <c r="F28" s="32"/>
      <c r="G28" s="32"/>
      <c r="H28" s="32">
        <v>125</v>
      </c>
      <c r="I28" s="32"/>
      <c r="J28" s="32"/>
      <c r="K28" s="32"/>
      <c r="L28" s="32"/>
      <c r="M28" s="32"/>
    </row>
    <row r="29" spans="1:14" x14ac:dyDescent="0.25">
      <c r="A29" s="31" t="s">
        <v>62</v>
      </c>
      <c r="B29" s="32"/>
      <c r="C29" s="32"/>
      <c r="D29" s="32"/>
      <c r="E29" s="32"/>
      <c r="F29" s="32"/>
      <c r="G29" s="32">
        <v>500</v>
      </c>
      <c r="H29" s="32"/>
      <c r="I29" s="32"/>
      <c r="J29" s="32"/>
      <c r="K29" s="32"/>
      <c r="L29" s="32"/>
      <c r="M29" s="32"/>
    </row>
    <row r="30" spans="1:14" x14ac:dyDescent="0.25">
      <c r="A30" s="33" t="s">
        <v>46</v>
      </c>
      <c r="B30" s="34">
        <f>SUM(B25:B29)</f>
        <v>110</v>
      </c>
      <c r="C30" s="34">
        <f t="shared" ref="C30:M30" si="3">SUM(C25:C29)</f>
        <v>0</v>
      </c>
      <c r="D30" s="34">
        <f t="shared" si="3"/>
        <v>300</v>
      </c>
      <c r="E30" s="34">
        <f t="shared" si="3"/>
        <v>0</v>
      </c>
      <c r="F30" s="34">
        <f t="shared" si="3"/>
        <v>100</v>
      </c>
      <c r="G30" s="34">
        <f t="shared" si="3"/>
        <v>800</v>
      </c>
      <c r="H30" s="34">
        <f t="shared" si="3"/>
        <v>125</v>
      </c>
      <c r="I30" s="34">
        <f t="shared" si="3"/>
        <v>0</v>
      </c>
      <c r="J30" s="34">
        <f t="shared" si="3"/>
        <v>300</v>
      </c>
      <c r="K30" s="34">
        <f t="shared" si="3"/>
        <v>0</v>
      </c>
      <c r="L30" s="34">
        <f t="shared" si="3"/>
        <v>0</v>
      </c>
      <c r="M30" s="34">
        <f t="shared" si="3"/>
        <v>300</v>
      </c>
      <c r="N30" s="35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6" t="s">
        <v>29</v>
      </c>
      <c r="B33" s="37">
        <v>50</v>
      </c>
      <c r="C33" s="37">
        <v>32.704582521121026</v>
      </c>
      <c r="D33" s="37">
        <v>29.769104195589385</v>
      </c>
      <c r="E33" s="37">
        <v>16.159020211962034</v>
      </c>
      <c r="F33" s="37">
        <v>26.976720980544989</v>
      </c>
      <c r="G33" s="37">
        <v>37.224066430587357</v>
      </c>
      <c r="H33" s="37">
        <v>39.400112506494231</v>
      </c>
      <c r="I33" s="37">
        <v>38.173693215978162</v>
      </c>
      <c r="J33" s="37"/>
      <c r="K33" s="37"/>
      <c r="L33" s="37"/>
      <c r="M33" s="37"/>
      <c r="N33" s="40">
        <f t="shared" ref="N33:N38" si="4">AVERAGEIF(B33:M33,"&gt;0",B33:M33)</f>
        <v>33.800912507784645</v>
      </c>
    </row>
    <row r="34" spans="1:14" x14ac:dyDescent="0.25">
      <c r="A34" s="36" t="s">
        <v>30</v>
      </c>
      <c r="B34" s="37">
        <v>100</v>
      </c>
      <c r="C34" s="37">
        <v>44.100602491589044</v>
      </c>
      <c r="D34" s="37">
        <v>33.536821499776046</v>
      </c>
      <c r="E34" s="37">
        <v>12.384095683194479</v>
      </c>
      <c r="F34" s="37">
        <v>22.787149023804687</v>
      </c>
      <c r="G34" s="37">
        <v>35.962740679795651</v>
      </c>
      <c r="H34" s="37">
        <v>46.365372329899905</v>
      </c>
      <c r="I34" s="37">
        <v>4.7239186707028757</v>
      </c>
      <c r="J34" s="37"/>
      <c r="K34" s="37"/>
      <c r="L34" s="37"/>
      <c r="M34" s="37"/>
      <c r="N34" s="40">
        <f t="shared" si="4"/>
        <v>37.482587547345332</v>
      </c>
    </row>
    <row r="35" spans="1:14" x14ac:dyDescent="0.25">
      <c r="A35" s="36" t="s">
        <v>31</v>
      </c>
      <c r="B35" s="37">
        <v>55</v>
      </c>
      <c r="C35" s="37">
        <v>7.6561608768618674</v>
      </c>
      <c r="D35" s="37">
        <v>47.662463882099019</v>
      </c>
      <c r="E35" s="37">
        <v>14.594522233906842</v>
      </c>
      <c r="F35" s="37">
        <v>8.8950507135094448</v>
      </c>
      <c r="G35" s="37">
        <v>9.5413699125393876</v>
      </c>
      <c r="H35" s="37">
        <v>1.8871070491508379</v>
      </c>
      <c r="I35" s="37">
        <v>28.054155398634922</v>
      </c>
      <c r="J35" s="37"/>
      <c r="K35" s="37"/>
      <c r="L35" s="37"/>
      <c r="M35" s="37"/>
      <c r="N35" s="40">
        <f t="shared" si="4"/>
        <v>21.661353758337789</v>
      </c>
    </row>
    <row r="36" spans="1:14" x14ac:dyDescent="0.25">
      <c r="A36" s="36" t="s">
        <v>32</v>
      </c>
      <c r="B36" s="37">
        <v>230</v>
      </c>
      <c r="C36" s="37">
        <v>17.244784807632684</v>
      </c>
      <c r="D36" s="37">
        <v>30.795577967218978</v>
      </c>
      <c r="E36" s="37">
        <v>32.258284348899139</v>
      </c>
      <c r="F36" s="37">
        <v>14.282405804353242</v>
      </c>
      <c r="G36" s="37">
        <v>20.305987051107216</v>
      </c>
      <c r="H36" s="37">
        <v>34.815960722361488</v>
      </c>
      <c r="I36" s="37">
        <v>39.236161598586911</v>
      </c>
      <c r="J36" s="37"/>
      <c r="K36" s="37"/>
      <c r="L36" s="37"/>
      <c r="M36" s="37"/>
      <c r="N36" s="40">
        <f t="shared" si="4"/>
        <v>52.367395287519955</v>
      </c>
    </row>
    <row r="37" spans="1:14" x14ac:dyDescent="0.25">
      <c r="A37" s="36" t="s">
        <v>33</v>
      </c>
      <c r="B37" s="37">
        <v>34</v>
      </c>
      <c r="C37" s="37">
        <v>33.414636375529128</v>
      </c>
      <c r="D37" s="37">
        <v>43.5106720339109</v>
      </c>
      <c r="E37" s="37">
        <v>43.595061810175217</v>
      </c>
      <c r="F37" s="37">
        <v>1.9786206714752674</v>
      </c>
      <c r="G37" s="37">
        <v>1.6032359390939444</v>
      </c>
      <c r="H37" s="37">
        <v>17.03634563837549</v>
      </c>
      <c r="I37" s="37">
        <v>37.625189381996528</v>
      </c>
      <c r="J37" s="37"/>
      <c r="K37" s="37"/>
      <c r="L37" s="37"/>
      <c r="M37" s="37"/>
      <c r="N37" s="40">
        <f t="shared" si="4"/>
        <v>26.595470231319556</v>
      </c>
    </row>
    <row r="38" spans="1:14" x14ac:dyDescent="0.25">
      <c r="A38" s="36" t="s">
        <v>59</v>
      </c>
      <c r="B38" s="37">
        <v>800</v>
      </c>
      <c r="C38" s="37">
        <v>703.66658193353078</v>
      </c>
      <c r="D38" s="37">
        <v>1177.3358916606744</v>
      </c>
      <c r="E38" s="37">
        <v>582.7493628340942</v>
      </c>
      <c r="F38" s="37">
        <v>527.93537341983188</v>
      </c>
      <c r="G38" s="37">
        <v>455.32372286555324</v>
      </c>
      <c r="H38" s="37">
        <v>535.35825273737737</v>
      </c>
      <c r="I38" s="37">
        <v>986.39308755261914</v>
      </c>
      <c r="J38" s="37"/>
      <c r="K38" s="37"/>
      <c r="L38" s="37"/>
      <c r="M38" s="37"/>
      <c r="N38" s="40">
        <f t="shared" si="4"/>
        <v>721.09528412546024</v>
      </c>
    </row>
    <row r="39" spans="1:14" x14ac:dyDescent="0.25">
      <c r="A39" s="38" t="s">
        <v>36</v>
      </c>
      <c r="B39" s="39">
        <f>SUM(B33:B38)</f>
        <v>1269</v>
      </c>
      <c r="C39" s="39">
        <f t="shared" ref="C39:M39" si="5">SUM(C33:C38)</f>
        <v>838.78734900626455</v>
      </c>
      <c r="D39" s="39">
        <f t="shared" si="5"/>
        <v>1362.6105312392688</v>
      </c>
      <c r="E39" s="39">
        <f t="shared" si="5"/>
        <v>701.74034712223192</v>
      </c>
      <c r="F39" s="39">
        <f t="shared" si="5"/>
        <v>602.85532061351955</v>
      </c>
      <c r="G39" s="39">
        <f t="shared" si="5"/>
        <v>559.96112287867675</v>
      </c>
      <c r="H39" s="39">
        <f t="shared" si="5"/>
        <v>674.86315098365935</v>
      </c>
      <c r="I39" s="39">
        <f t="shared" si="5"/>
        <v>1134.2062058185186</v>
      </c>
      <c r="J39" s="39">
        <f t="shared" si="5"/>
        <v>0</v>
      </c>
      <c r="K39" s="39">
        <f t="shared" si="5"/>
        <v>0</v>
      </c>
      <c r="L39" s="39">
        <f t="shared" si="5"/>
        <v>0</v>
      </c>
      <c r="M39" s="39">
        <f t="shared" si="5"/>
        <v>0</v>
      </c>
      <c r="N39" s="40">
        <f>AVERAGEIF(B39:M39,"&gt;0",B39:M39)</f>
        <v>893.00300345776748</v>
      </c>
    </row>
    <row r="40" spans="1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x14ac:dyDescent="0.25">
      <c r="A41" s="8" t="s">
        <v>38</v>
      </c>
      <c r="B41" s="9">
        <f>SUM(B39,B22,B13,B30)</f>
        <v>3354.99</v>
      </c>
      <c r="C41" s="9">
        <f t="shared" ref="C41:M41" si="6">SUM(C39,C22,C13,C30)</f>
        <v>2767.7573490062646</v>
      </c>
      <c r="D41" s="9">
        <f t="shared" si="6"/>
        <v>3551.5805312392686</v>
      </c>
      <c r="E41" s="9">
        <f t="shared" si="6"/>
        <v>2570.7103471222317</v>
      </c>
      <c r="F41" s="9">
        <f t="shared" si="6"/>
        <v>2546.8253206135196</v>
      </c>
      <c r="G41" s="9">
        <f t="shared" si="6"/>
        <v>3208.9311228786769</v>
      </c>
      <c r="H41" s="9">
        <f t="shared" si="6"/>
        <v>2680.8431509836591</v>
      </c>
      <c r="I41" s="9">
        <f t="shared" si="6"/>
        <v>3237.1862058185188</v>
      </c>
      <c r="J41" s="9">
        <f t="shared" si="6"/>
        <v>300</v>
      </c>
      <c r="K41" s="9">
        <f t="shared" si="6"/>
        <v>0</v>
      </c>
      <c r="L41" s="9">
        <f t="shared" si="6"/>
        <v>0</v>
      </c>
      <c r="M41" s="9">
        <f t="shared" si="6"/>
        <v>300</v>
      </c>
      <c r="N41" s="3">
        <f>AVERAGEIF(B41:M41,"&gt;0",B41:M41)</f>
        <v>2451.8824027662135</v>
      </c>
    </row>
    <row r="42" spans="1:14" x14ac:dyDescent="0.25">
      <c r="A42" s="1" t="s">
        <v>39</v>
      </c>
      <c r="B42" s="42">
        <f t="shared" ref="B42:M42" si="7">B6-B41</f>
        <v>-354.98999999999978</v>
      </c>
      <c r="C42" s="42">
        <f t="shared" si="7"/>
        <v>232.24265099373542</v>
      </c>
      <c r="D42" s="42">
        <f t="shared" si="7"/>
        <v>-151.58053123926857</v>
      </c>
      <c r="E42" s="42">
        <f t="shared" si="7"/>
        <v>829.28965287776828</v>
      </c>
      <c r="F42" s="42">
        <f t="shared" si="7"/>
        <v>853.17467938648042</v>
      </c>
      <c r="G42" s="42">
        <f t="shared" si="7"/>
        <v>191.06887712132311</v>
      </c>
      <c r="H42" s="42">
        <f t="shared" si="7"/>
        <v>719.15684901634086</v>
      </c>
      <c r="I42" s="42">
        <f t="shared" si="7"/>
        <v>162.81379418148117</v>
      </c>
      <c r="J42" s="42">
        <f t="shared" si="7"/>
        <v>-300</v>
      </c>
      <c r="K42" s="42">
        <f t="shared" si="7"/>
        <v>0</v>
      </c>
      <c r="L42" s="42">
        <f t="shared" si="7"/>
        <v>0</v>
      </c>
      <c r="M42" s="42">
        <f t="shared" si="7"/>
        <v>-300</v>
      </c>
      <c r="N42" s="3">
        <f>AVERAGEIF(B42:M42,"&gt;0",B42:M42)</f>
        <v>497.95775059618819</v>
      </c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12" t="s">
        <v>48</v>
      </c>
    </row>
    <row r="45" spans="1:14" x14ac:dyDescent="0.25">
      <c r="A45" s="13">
        <v>1000</v>
      </c>
      <c r="B45" s="14">
        <f>A45+B42</f>
        <v>645.01000000000022</v>
      </c>
      <c r="C45" s="14">
        <f t="shared" ref="C45:M45" si="8">B45+C42</f>
        <v>877.25265099373564</v>
      </c>
      <c r="D45" s="14">
        <f t="shared" si="8"/>
        <v>725.67211975446708</v>
      </c>
      <c r="E45" s="14">
        <f t="shared" si="8"/>
        <v>1554.9617726322354</v>
      </c>
      <c r="F45" s="14">
        <f t="shared" si="8"/>
        <v>2408.1364520187158</v>
      </c>
      <c r="G45" s="14">
        <f t="shared" si="8"/>
        <v>2599.2053291400389</v>
      </c>
      <c r="H45" s="14">
        <f t="shared" si="8"/>
        <v>3318.3621781563797</v>
      </c>
      <c r="I45" s="14">
        <f t="shared" si="8"/>
        <v>3481.1759723378609</v>
      </c>
      <c r="J45" s="14">
        <f t="shared" si="8"/>
        <v>3181.1759723378609</v>
      </c>
      <c r="K45" s="14">
        <f t="shared" si="8"/>
        <v>3181.1759723378609</v>
      </c>
      <c r="L45" s="14">
        <f t="shared" si="8"/>
        <v>3181.1759723378609</v>
      </c>
      <c r="M45" s="14">
        <f t="shared" si="8"/>
        <v>2881.1759723378609</v>
      </c>
      <c r="N45" t="s">
        <v>49</v>
      </c>
    </row>
    <row r="46" spans="1:14" x14ac:dyDescent="0.25">
      <c r="A46" s="43" t="s">
        <v>56</v>
      </c>
      <c r="B46" s="44">
        <f>IrregExps!E9</f>
        <v>520.83333333333326</v>
      </c>
      <c r="C46" s="44">
        <f>IrregExps!F9</f>
        <v>782.08333333333326</v>
      </c>
      <c r="D46" s="44">
        <f>IrregExps!G9</f>
        <v>633.33333333333326</v>
      </c>
      <c r="E46" s="44">
        <f>IrregExps!H9</f>
        <v>784.58333333333326</v>
      </c>
      <c r="F46" s="44">
        <f>IrregExps!I9</f>
        <v>835.83333333333326</v>
      </c>
      <c r="G46" s="44">
        <f>IrregExps!J9</f>
        <v>187.08333333333326</v>
      </c>
      <c r="H46" s="44">
        <f>IrregExps!K9</f>
        <v>213.33333333333331</v>
      </c>
      <c r="I46" s="44">
        <f>IrregExps!L9</f>
        <v>364.58333333333331</v>
      </c>
      <c r="J46" s="44">
        <f>IrregExps!M9</f>
        <v>215.83333333333326</v>
      </c>
      <c r="K46" s="44">
        <f>IrregExps!N9</f>
        <v>367.08333333333331</v>
      </c>
      <c r="L46" s="44">
        <f>IrregExps!O9</f>
        <v>518.33333333333326</v>
      </c>
      <c r="M46" s="44">
        <f>IrregExps!P9</f>
        <v>369.58333333333326</v>
      </c>
    </row>
    <row r="47" spans="1:14" x14ac:dyDescent="0.25">
      <c r="A47" s="36"/>
      <c r="B47" s="45">
        <f>B45-B46</f>
        <v>124.17666666666696</v>
      </c>
      <c r="C47" s="45">
        <f t="shared" ref="C47:M47" si="9">C45-C46</f>
        <v>95.169317660402385</v>
      </c>
      <c r="D47" s="45">
        <f t="shared" si="9"/>
        <v>92.338786421133818</v>
      </c>
      <c r="E47" s="45">
        <f t="shared" si="9"/>
        <v>770.37843929890209</v>
      </c>
      <c r="F47" s="45">
        <f t="shared" si="9"/>
        <v>1572.3031186853825</v>
      </c>
      <c r="G47" s="45">
        <f t="shared" si="9"/>
        <v>2412.1219958067059</v>
      </c>
      <c r="H47" s="45">
        <f t="shared" si="9"/>
        <v>3105.0288448230463</v>
      </c>
      <c r="I47" s="45">
        <f t="shared" si="9"/>
        <v>3116.5926390045274</v>
      </c>
      <c r="J47" s="45">
        <f t="shared" si="9"/>
        <v>2965.3426390045279</v>
      </c>
      <c r="K47" s="45">
        <f t="shared" si="9"/>
        <v>2814.0926390045274</v>
      </c>
      <c r="L47" s="45">
        <f t="shared" si="9"/>
        <v>2662.8426390045279</v>
      </c>
      <c r="M47" s="45">
        <f t="shared" si="9"/>
        <v>2511.5926390045279</v>
      </c>
      <c r="N47" t="s">
        <v>60</v>
      </c>
    </row>
  </sheetData>
  <conditionalFormatting sqref="A42:M42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B47:M47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4CF66-54CD-41B7-92B7-3EAA66C5832C}">
          <x14:formula1>
            <xm:f>IrregExps!$A$2:$A$6</xm:f>
          </x14:formula1>
          <xm:sqref>A25:A29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tabSelected="1" workbookViewId="0">
      <selection activeCell="C10" sqref="C10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 t="s">
        <v>61</v>
      </c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5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 t="str">
        <f>_xlfn.XLOOKUP(A2,'2025 v2'!A:A,'2025 v2'!A:A)</f>
        <v>Security Cams</v>
      </c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5">
        <v>110</v>
      </c>
      <c r="F3" s="3">
        <f>E3-$D$3</f>
        <v>100.83333333333333</v>
      </c>
      <c r="G3" s="3">
        <f t="shared" ref="G3:P3" si="3">F3-$D$3</f>
        <v>91.666666666666657</v>
      </c>
      <c r="H3" s="3">
        <f t="shared" si="3"/>
        <v>82.499999999999986</v>
      </c>
      <c r="I3" s="3">
        <f t="shared" si="3"/>
        <v>73.333333333333314</v>
      </c>
      <c r="J3" s="3">
        <f t="shared" si="3"/>
        <v>64.166666666666643</v>
      </c>
      <c r="K3" s="3">
        <f t="shared" si="3"/>
        <v>54.999999999999979</v>
      </c>
      <c r="L3" s="3">
        <f t="shared" si="3"/>
        <v>45.833333333333314</v>
      </c>
      <c r="M3" s="3">
        <f t="shared" si="3"/>
        <v>36.66666666666665</v>
      </c>
      <c r="N3" s="3">
        <f t="shared" si="3"/>
        <v>27.499999999999986</v>
      </c>
      <c r="O3" s="3">
        <f t="shared" si="3"/>
        <v>18.333333333333321</v>
      </c>
      <c r="P3" s="3">
        <f t="shared" si="3"/>
        <v>9.1666666666666554</v>
      </c>
      <c r="R3" s="3" t="str">
        <f>_xlfn.XLOOKUP(A3,'2025 v2'!A:A,'2025 v2'!A:A)</f>
        <v>PO Box</v>
      </c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5">
        <v>300</v>
      </c>
      <c r="H4" s="3">
        <f>I4-$D$4</f>
        <v>100</v>
      </c>
      <c r="I4" s="3">
        <f>J4-$D$4</f>
        <v>200</v>
      </c>
      <c r="J4" s="15">
        <v>300</v>
      </c>
      <c r="K4" s="3">
        <f>L4-$D$4</f>
        <v>100</v>
      </c>
      <c r="L4" s="3">
        <f>M4-$D$4</f>
        <v>200</v>
      </c>
      <c r="M4" s="15">
        <v>300</v>
      </c>
      <c r="N4" s="3">
        <f>O4-$D$4</f>
        <v>100</v>
      </c>
      <c r="O4" s="3">
        <f>P4-$D$4</f>
        <v>200</v>
      </c>
      <c r="P4" s="15">
        <v>300</v>
      </c>
      <c r="R4" s="3" t="str">
        <f>_xlfn.XLOOKUP(A4,'2025 v2'!A:A,'2025 v2'!A:A)</f>
        <v>Car Ins</v>
      </c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5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 t="str">
        <f>_xlfn.XLOOKUP(A5,'2025 v2'!A:A,'2025 v2'!A:A)</f>
        <v>Bug Spray</v>
      </c>
    </row>
    <row r="6" spans="1:18" x14ac:dyDescent="0.25">
      <c r="A6" t="s">
        <v>62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5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 t="str">
        <f>_xlfn.XLOOKUP(A6,'2025 v2'!A:A,'2025 v2'!A:A)</f>
        <v>Oil Change</v>
      </c>
    </row>
    <row r="7" spans="1:18" x14ac:dyDescent="0.25">
      <c r="B7" s="46" t="s">
        <v>53</v>
      </c>
      <c r="C7" s="46"/>
      <c r="D7" s="11">
        <f>SUM(D2:D6)</f>
        <v>169.58333333333334</v>
      </c>
      <c r="R7" s="3"/>
    </row>
    <row r="8" spans="1:18" x14ac:dyDescent="0.25">
      <c r="D8" s="16" t="s">
        <v>54</v>
      </c>
      <c r="E8" s="4">
        <f>SUM(E2:E6)</f>
        <v>630.83333333333326</v>
      </c>
      <c r="F8" s="4">
        <f t="shared" ref="F8:P8" si="8">SUM(F2:F6)</f>
        <v>782.08333333333326</v>
      </c>
      <c r="G8" s="4">
        <f t="shared" si="8"/>
        <v>933.33333333333326</v>
      </c>
      <c r="H8" s="4">
        <f t="shared" si="8"/>
        <v>784.58333333333326</v>
      </c>
      <c r="I8" s="4">
        <f t="shared" si="8"/>
        <v>935.83333333333326</v>
      </c>
      <c r="J8" s="4">
        <f t="shared" si="8"/>
        <v>987.08333333333326</v>
      </c>
      <c r="K8" s="4">
        <f t="shared" si="8"/>
        <v>338.33333333333331</v>
      </c>
      <c r="L8" s="4">
        <f t="shared" si="8"/>
        <v>364.58333333333331</v>
      </c>
      <c r="M8" s="4">
        <f t="shared" si="8"/>
        <v>515.83333333333326</v>
      </c>
      <c r="N8" s="4">
        <f t="shared" si="8"/>
        <v>367.08333333333331</v>
      </c>
      <c r="O8" s="4">
        <f t="shared" si="8"/>
        <v>518.33333333333326</v>
      </c>
      <c r="P8" s="4">
        <f t="shared" si="8"/>
        <v>669.58333333333326</v>
      </c>
    </row>
    <row r="9" spans="1:18" x14ac:dyDescent="0.25">
      <c r="D9" s="16" t="s">
        <v>55</v>
      </c>
      <c r="E9" s="4">
        <f>E8-E3</f>
        <v>520.83333333333326</v>
      </c>
      <c r="F9" s="4">
        <f>F8</f>
        <v>782.08333333333326</v>
      </c>
      <c r="G9" s="4">
        <f>G8-G4</f>
        <v>633.33333333333326</v>
      </c>
      <c r="H9" s="4">
        <f>H8</f>
        <v>784.58333333333326</v>
      </c>
      <c r="I9" s="4">
        <f>I8-I2</f>
        <v>835.83333333333326</v>
      </c>
      <c r="J9" s="4">
        <f>J8-J6-J4</f>
        <v>187.08333333333326</v>
      </c>
      <c r="K9" s="4">
        <f>K8-K5</f>
        <v>213.33333333333331</v>
      </c>
      <c r="L9" s="4">
        <f>L8</f>
        <v>364.58333333333331</v>
      </c>
      <c r="M9" s="4">
        <f>M8-M4</f>
        <v>215.83333333333326</v>
      </c>
      <c r="N9" s="4">
        <f t="shared" ref="N9:O9" si="9">N8</f>
        <v>367.08333333333331</v>
      </c>
      <c r="O9" s="4">
        <f t="shared" si="9"/>
        <v>518.33333333333326</v>
      </c>
      <c r="P9" s="4">
        <f>P8-P4</f>
        <v>369.58333333333326</v>
      </c>
    </row>
  </sheetData>
  <mergeCells count="1"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</vt:lpstr>
      <vt:lpstr>2025 v2</vt:lpstr>
      <vt:lpstr>IrregExps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2025-09-11T00:06:20Z</dcterms:modified>
</cp:coreProperties>
</file>